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bookViews>
    <workbookView xWindow="65428" yWindow="65428" windowWidth="23256" windowHeight="13176" firstSheet="2" activeTab="3"/>
  </bookViews>
  <sheets>
    <sheet name="Rekapitulace stavby celková" sheetId="6" r:id="rId1"/>
    <sheet name="Rekapitulace stavby" sheetId="1" r:id="rId2"/>
    <sheet name="D - Blok D, Školní č.p. 2..." sheetId="2" r:id="rId3"/>
    <sheet name="M - Blok M, Medvídků č.p...." sheetId="3" r:id="rId4"/>
    <sheet name="X - Blok X, Mírová č.p. 2..." sheetId="4" r:id="rId5"/>
    <sheet name="Z - Blok Z, Mírová č.p. 2..." sheetId="5" r:id="rId6"/>
  </sheets>
  <definedNames>
    <definedName name="_______red1" localSheetId="0">#REF!</definedName>
    <definedName name="_______red1">#REF!</definedName>
    <definedName name="_______red10" localSheetId="0">#REF!</definedName>
    <definedName name="_______red10">#REF!</definedName>
    <definedName name="_______red2" localSheetId="0">#REF!</definedName>
    <definedName name="_______red2">#REF!</definedName>
    <definedName name="_______red3" localSheetId="0">#REF!</definedName>
    <definedName name="_______red3">#REF!</definedName>
    <definedName name="_______red4" localSheetId="0">#REF!</definedName>
    <definedName name="_______red4">#REF!</definedName>
    <definedName name="_______red5" localSheetId="0">#REF!</definedName>
    <definedName name="_______red5">#REF!</definedName>
    <definedName name="_______red6" localSheetId="0">#REF!</definedName>
    <definedName name="_______red6">#REF!</definedName>
    <definedName name="_______red7" localSheetId="0">#REF!</definedName>
    <definedName name="_______red7">#REF!</definedName>
    <definedName name="_______red8" localSheetId="0">#REF!</definedName>
    <definedName name="_______red8">#REF!</definedName>
    <definedName name="_______red9" localSheetId="0">#REF!</definedName>
    <definedName name="_______red9">#REF!</definedName>
    <definedName name="_______SLC16" localSheetId="0">#REF!</definedName>
    <definedName name="_______SLC16">#REF!</definedName>
    <definedName name="______red1" localSheetId="0">#REF!</definedName>
    <definedName name="______red1">#REF!</definedName>
    <definedName name="______red10" localSheetId="0">#REF!</definedName>
    <definedName name="______red10">#REF!</definedName>
    <definedName name="______red2" localSheetId="0">#REF!</definedName>
    <definedName name="______red2">#REF!</definedName>
    <definedName name="______red3" localSheetId="0">#REF!</definedName>
    <definedName name="______red3">#REF!</definedName>
    <definedName name="______red4" localSheetId="0">#REF!</definedName>
    <definedName name="______red4">#REF!</definedName>
    <definedName name="______red5" localSheetId="0">#REF!</definedName>
    <definedName name="______red5">#REF!</definedName>
    <definedName name="______red6" localSheetId="0">#REF!</definedName>
    <definedName name="______red6">#REF!</definedName>
    <definedName name="______red7" localSheetId="0">#REF!</definedName>
    <definedName name="______red7">#REF!</definedName>
    <definedName name="______red8" localSheetId="0">#REF!</definedName>
    <definedName name="______red8">#REF!</definedName>
    <definedName name="______red9" localSheetId="0">#REF!</definedName>
    <definedName name="______red9">#REF!</definedName>
    <definedName name="______SLC16" localSheetId="0">#REF!</definedName>
    <definedName name="______SLC16">#REF!</definedName>
    <definedName name="_____red1" localSheetId="0">#REF!</definedName>
    <definedName name="_____red1">#REF!</definedName>
    <definedName name="_____red10" localSheetId="0">#REF!</definedName>
    <definedName name="_____red10">#REF!</definedName>
    <definedName name="_____red2" localSheetId="0">#REF!</definedName>
    <definedName name="_____red2">#REF!</definedName>
    <definedName name="_____red3" localSheetId="0">#REF!</definedName>
    <definedName name="_____red3">#REF!</definedName>
    <definedName name="_____red4" localSheetId="0">#REF!</definedName>
    <definedName name="_____red4">#REF!</definedName>
    <definedName name="_____red5" localSheetId="0">#REF!</definedName>
    <definedName name="_____red5">#REF!</definedName>
    <definedName name="_____red6" localSheetId="0">#REF!</definedName>
    <definedName name="_____red6">#REF!</definedName>
    <definedName name="_____red7" localSheetId="0">#REF!</definedName>
    <definedName name="_____red7">#REF!</definedName>
    <definedName name="_____red8" localSheetId="0">#REF!</definedName>
    <definedName name="_____red8">#REF!</definedName>
    <definedName name="_____red9" localSheetId="0">#REF!</definedName>
    <definedName name="_____red9">#REF!</definedName>
    <definedName name="_____SLC16" localSheetId="0">#REF!</definedName>
    <definedName name="_____SLC16">#REF!</definedName>
    <definedName name="____red1" localSheetId="0">#REF!</definedName>
    <definedName name="____red1">#REF!</definedName>
    <definedName name="____red10" localSheetId="0">#REF!</definedName>
    <definedName name="____red10">#REF!</definedName>
    <definedName name="____red2" localSheetId="0">#REF!</definedName>
    <definedName name="____red2">#REF!</definedName>
    <definedName name="____red3" localSheetId="0">#REF!</definedName>
    <definedName name="____red3">#REF!</definedName>
    <definedName name="____red4" localSheetId="0">#REF!</definedName>
    <definedName name="____red4">#REF!</definedName>
    <definedName name="____red5" localSheetId="0">#REF!</definedName>
    <definedName name="____red5">#REF!</definedName>
    <definedName name="____red6" localSheetId="0">#REF!</definedName>
    <definedName name="____red6">#REF!</definedName>
    <definedName name="____red7" localSheetId="0">#REF!</definedName>
    <definedName name="____red7">#REF!</definedName>
    <definedName name="____red8" localSheetId="0">#REF!</definedName>
    <definedName name="____red8">#REF!</definedName>
    <definedName name="____red9" localSheetId="0">#REF!</definedName>
    <definedName name="____red9">#REF!</definedName>
    <definedName name="____SLC16" localSheetId="0">#REF!</definedName>
    <definedName name="____SLC16">#REF!</definedName>
    <definedName name="___red1" localSheetId="0">#REF!</definedName>
    <definedName name="___red1">#REF!</definedName>
    <definedName name="___red10" localSheetId="0">#REF!</definedName>
    <definedName name="___red10">#REF!</definedName>
    <definedName name="___red2" localSheetId="0">#REF!</definedName>
    <definedName name="___red2">#REF!</definedName>
    <definedName name="___red3" localSheetId="0">#REF!</definedName>
    <definedName name="___red3">#REF!</definedName>
    <definedName name="___red4" localSheetId="0">#REF!</definedName>
    <definedName name="___red4">#REF!</definedName>
    <definedName name="___red5" localSheetId="0">#REF!</definedName>
    <definedName name="___red5">#REF!</definedName>
    <definedName name="___red6" localSheetId="0">#REF!</definedName>
    <definedName name="___red6">#REF!</definedName>
    <definedName name="___red7" localSheetId="0">#REF!</definedName>
    <definedName name="___red7">#REF!</definedName>
    <definedName name="___red8" localSheetId="0">#REF!</definedName>
    <definedName name="___red8">#REF!</definedName>
    <definedName name="___red9" localSheetId="0">#REF!</definedName>
    <definedName name="___red9">#REF!</definedName>
    <definedName name="___SLC16" localSheetId="0">#REF!</definedName>
    <definedName name="___SLC16">#REF!</definedName>
    <definedName name="__CENA__" localSheetId="0">#REF!</definedName>
    <definedName name="__CENA__">#REF!</definedName>
    <definedName name="__MAIN__" localSheetId="0">#REF!</definedName>
    <definedName name="__MAIN__">#REF!</definedName>
    <definedName name="__MAIN2__" localSheetId="0">#REF!</definedName>
    <definedName name="__MAIN2__">#REF!</definedName>
    <definedName name="__MAIN3__" localSheetId="0">#REF!</definedName>
    <definedName name="__MAIN3__">#REF!</definedName>
    <definedName name="__red1" localSheetId="0">#REF!</definedName>
    <definedName name="__red1">#REF!</definedName>
    <definedName name="__red10" localSheetId="0">#REF!</definedName>
    <definedName name="__red10">#REF!</definedName>
    <definedName name="__red2" localSheetId="0">#REF!</definedName>
    <definedName name="__red2">#REF!</definedName>
    <definedName name="__red3" localSheetId="0">#REF!</definedName>
    <definedName name="__red3">#REF!</definedName>
    <definedName name="__red4" localSheetId="0">#REF!</definedName>
    <definedName name="__red4">#REF!</definedName>
    <definedName name="__red5" localSheetId="0">#REF!</definedName>
    <definedName name="__red5">#REF!</definedName>
    <definedName name="__red6" localSheetId="0">#REF!</definedName>
    <definedName name="__red6">#REF!</definedName>
    <definedName name="__red7" localSheetId="0">#REF!</definedName>
    <definedName name="__red7">#REF!</definedName>
    <definedName name="__red8" localSheetId="0">#REF!</definedName>
    <definedName name="__red8">#REF!</definedName>
    <definedName name="__red9" localSheetId="0">#REF!</definedName>
    <definedName name="__red9">#REF!</definedName>
    <definedName name="__SAZBA__" localSheetId="0">#REF!</definedName>
    <definedName name="__SAZBA__">#REF!</definedName>
    <definedName name="__SLC16" localSheetId="0">#REF!</definedName>
    <definedName name="__SLC16">#REF!</definedName>
    <definedName name="__T0__" localSheetId="0">#REF!</definedName>
    <definedName name="__T0__">#REF!</definedName>
    <definedName name="__T1__" localSheetId="0">#REF!</definedName>
    <definedName name="__T1__">#REF!</definedName>
    <definedName name="__T2__" localSheetId="0">#REF!</definedName>
    <definedName name="__T2__">#REF!</definedName>
    <definedName name="__T3__" localSheetId="0">#REF!</definedName>
    <definedName name="__T3__">#REF!</definedName>
    <definedName name="__TE0__" localSheetId="0">#REF!</definedName>
    <definedName name="__TE0__">#REF!</definedName>
    <definedName name="__TE1__" localSheetId="0">#REF!</definedName>
    <definedName name="__TE1__">#REF!</definedName>
    <definedName name="__TE2__" localSheetId="0">#REF!</definedName>
    <definedName name="__TE2__">#REF!</definedName>
    <definedName name="__TE3__" localSheetId="0">#REF!</definedName>
    <definedName name="__TE3__">#REF!</definedName>
    <definedName name="__TE4__" localSheetId="0">#REF!</definedName>
    <definedName name="__TE4__">#REF!</definedName>
    <definedName name="__TR0__" localSheetId="0">#REF!</definedName>
    <definedName name="__TR0__">#REF!</definedName>
    <definedName name="__TR1__" localSheetId="0">#REF!</definedName>
    <definedName name="__TR1__">#REF!</definedName>
    <definedName name="_1Excel_BuiltIn_Print_Area_1_1_1" localSheetId="0">#REF!</definedName>
    <definedName name="_1Excel_BuiltIn_Print_Area_1_1_1">#REF!</definedName>
    <definedName name="_xlnm._FilterDatabase" localSheetId="2" hidden="1">'D - Blok D, Školní č.p. 2...'!$C$151:$K$1446</definedName>
    <definedName name="_xlnm._FilterDatabase" localSheetId="3" hidden="1">'M - Blok M, Medvídků č.p....'!$C$149:$K$1258</definedName>
    <definedName name="_xlnm._FilterDatabase" localSheetId="4" hidden="1">'X - Blok X, Mírová č.p. 2...'!$C$149:$K$1315</definedName>
    <definedName name="_xlnm._FilterDatabase" localSheetId="5" hidden="1">'Z - Blok Z, Mírová č.p. 2...'!$C$150:$K$1245</definedName>
    <definedName name="_red1" localSheetId="0">#REF!</definedName>
    <definedName name="_red1">#REF!</definedName>
    <definedName name="_red10" localSheetId="0">#REF!</definedName>
    <definedName name="_red10">#REF!</definedName>
    <definedName name="_red2" localSheetId="0">#REF!</definedName>
    <definedName name="_red2">#REF!</definedName>
    <definedName name="_red3" localSheetId="0">#REF!</definedName>
    <definedName name="_red3">#REF!</definedName>
    <definedName name="_red4" localSheetId="0">#REF!</definedName>
    <definedName name="_red4">#REF!</definedName>
    <definedName name="_red5" localSheetId="0">#REF!</definedName>
    <definedName name="_red5">#REF!</definedName>
    <definedName name="_red6" localSheetId="0">#REF!</definedName>
    <definedName name="_red6">#REF!</definedName>
    <definedName name="_red7" localSheetId="0">#REF!</definedName>
    <definedName name="_red7">#REF!</definedName>
    <definedName name="_red8" localSheetId="0">#REF!</definedName>
    <definedName name="_red8">#REF!</definedName>
    <definedName name="_red9" localSheetId="0">#REF!</definedName>
    <definedName name="_red9">#REF!</definedName>
    <definedName name="_SLC16" localSheetId="0">#REF!</definedName>
    <definedName name="_SLC16">#REF!</definedName>
    <definedName name="a" localSheetId="0">#REF!</definedName>
    <definedName name="a">#REF!</definedName>
    <definedName name="AE" localSheetId="0">#REF!</definedName>
    <definedName name="AE">#REF!</definedName>
    <definedName name="afterdetail_rozpocty_rkap" localSheetId="0">#REF!</definedName>
    <definedName name="afterdetail_rozpocty_rkap">#REF!</definedName>
    <definedName name="afterdetail_rozpocty_rozpocty" localSheetId="0">#REF!</definedName>
    <definedName name="afterdetail_rozpocty_rozpocty">#REF!</definedName>
    <definedName name="aktualizace" localSheetId="0">#REF!</definedName>
    <definedName name="aktualizace">#REF!</definedName>
    <definedName name="AL_obvodový_plášť" localSheetId="0">#REF!</definedName>
    <definedName name="AL_obvodový_plášť">#REF!</definedName>
    <definedName name="ATS" localSheetId="0">#REF!</definedName>
    <definedName name="ATS">#REF!</definedName>
    <definedName name="battab" localSheetId="0">#REF!</definedName>
    <definedName name="battab">#REF!</definedName>
    <definedName name="Battzeit" localSheetId="0">#REF!</definedName>
    <definedName name="Battzeit">#REF!</definedName>
    <definedName name="beforeafterdetail_rozpocty_rozpocty.Poznamka2.1" localSheetId="0">#REF!</definedName>
    <definedName name="beforeafterdetail_rozpocty_rozpocty.Poznamka2.1">#REF!</definedName>
    <definedName name="body_memrekapdph" localSheetId="0">#REF!</definedName>
    <definedName name="body_memrekapdph">#REF!</definedName>
    <definedName name="body_phlavy" localSheetId="0">#REF!</definedName>
    <definedName name="body_phlavy">#REF!</definedName>
    <definedName name="body_prekap" localSheetId="0">#REF!</definedName>
    <definedName name="body_prekap">#REF!</definedName>
    <definedName name="body_rozpocty_rkap" localSheetId="0">#REF!</definedName>
    <definedName name="body_rozpocty_rkap">#REF!</definedName>
    <definedName name="body_rozpocty_rozpocty" localSheetId="0">#REF!</definedName>
    <definedName name="body_rozpocty_rozpocty">#REF!</definedName>
    <definedName name="body_rozpocty_rpolozky" localSheetId="0">#REF!</definedName>
    <definedName name="body_rozpocty_rpolozky">#REF!</definedName>
    <definedName name="celkembezdph" localSheetId="0">#REF!</definedName>
    <definedName name="celkembezdph">#REF!</definedName>
    <definedName name="celkemsdph" localSheetId="0">#REF!</definedName>
    <definedName name="celkemsdph">#REF!</definedName>
    <definedName name="celklemsdph" localSheetId="0">#REF!</definedName>
    <definedName name="celklemsdph">#REF!</definedName>
    <definedName name="Cena_celkem" localSheetId="0">#REF!</definedName>
    <definedName name="Cena_celkem">#REF!</definedName>
    <definedName name="cif" localSheetId="0">#REF!</definedName>
    <definedName name="cif">#REF!</definedName>
    <definedName name="Com." localSheetId="0">#REF!</definedName>
    <definedName name="Com.">#REF!</definedName>
    <definedName name="d" localSheetId="0">#REF!</definedName>
    <definedName name="d">#REF!</definedName>
    <definedName name="Datum" localSheetId="0">#REF!</definedName>
    <definedName name="Datum">#REF!</definedName>
    <definedName name="dd" localSheetId="0">#REF!</definedName>
    <definedName name="dd">#REF!</definedName>
    <definedName name="dfvferewvb" localSheetId="0">#REF!</definedName>
    <definedName name="dfvferewvb">#REF!</definedName>
    <definedName name="Dil" localSheetId="0">#REF!</definedName>
    <definedName name="Dil">#REF!</definedName>
    <definedName name="Dodavka" localSheetId="0">#REF!</definedName>
    <definedName name="Dodavka">#REF!</definedName>
    <definedName name="Dodavka0" localSheetId="0">#REF!</definedName>
    <definedName name="Dodavka0">#REF!</definedName>
    <definedName name="end_rozpocty_rozpocty" localSheetId="0">#REF!</definedName>
    <definedName name="end_rozpocty_rozpocty">#REF!</definedName>
    <definedName name="EURO" localSheetId="0">#REF!</definedName>
    <definedName name="EURO">#REF!</definedName>
    <definedName name="Excel_BuiltIn_Print_Area_1_1" localSheetId="0">#REF!</definedName>
    <definedName name="Excel_BuiltIn_Print_Area_1_1">#REF!</definedName>
    <definedName name="Excel_BuiltIn_Print_Area_2_1_1" localSheetId="0">#REF!</definedName>
    <definedName name="Excel_BuiltIn_Print_Area_2_1_1">#REF!</definedName>
    <definedName name="Excel_BuiltIn_Print_Area_2_1_1_1" localSheetId="0">#REF!</definedName>
    <definedName name="Excel_BuiltIn_Print_Area_2_1_1_1">#REF!</definedName>
    <definedName name="Excel_BuiltIn_Print_Area_3_1" localSheetId="0">#REF!</definedName>
    <definedName name="Excel_BuiltIn_Print_Area_3_1">#REF!</definedName>
    <definedName name="firmy_rozpocty.0" localSheetId="0">#REF!</definedName>
    <definedName name="firmy_rozpocty.0">#REF!</definedName>
    <definedName name="firmy_rozpocty.1" localSheetId="0">#REF!</definedName>
    <definedName name="firmy_rozpocty.1">#REF!</definedName>
    <definedName name="firmy_rozpocty_pozn.Poznamka2" localSheetId="0">#REF!</definedName>
    <definedName name="firmy_rozpocty_pozn.Poznamka2">#REF!</definedName>
    <definedName name="HSV" localSheetId="0">#REF!</definedName>
    <definedName name="HSV">#REF!</definedName>
    <definedName name="HSV0" localSheetId="0">#REF!</definedName>
    <definedName name="HSV0">#REF!</definedName>
    <definedName name="HZS" localSheetId="0">#REF!</definedName>
    <definedName name="HZS">#REF!</definedName>
    <definedName name="HZS0" localSheetId="0">#REF!</definedName>
    <definedName name="HZS0">#REF!</definedName>
    <definedName name="hztehntzen" localSheetId="0">#REF!</definedName>
    <definedName name="hztehntzen">#REF!</definedName>
    <definedName name="Izolace_akustické" localSheetId="0">#REF!</definedName>
    <definedName name="Izolace_akustické">#REF!</definedName>
    <definedName name="Izolace_proti_vodě" localSheetId="0">#REF!</definedName>
    <definedName name="Izolace_proti_vodě">#REF!</definedName>
    <definedName name="JKSO" localSheetId="0">#REF!</definedName>
    <definedName name="JKSO">#REF!</definedName>
    <definedName name="K" localSheetId="0">#REF!</definedName>
    <definedName name="K">#REF!</definedName>
    <definedName name="KAPITOLA_1___OSVĚTLENÍ" localSheetId="0">#REF!</definedName>
    <definedName name="KAPITOLA_1___OSVĚTLENÍ">#REF!</definedName>
    <definedName name="KAPITOLA_10" localSheetId="0">#REF!</definedName>
    <definedName name="KAPITOLA_10">#REF!</definedName>
    <definedName name="KAPITOLA_2___VYPÍNAČE" localSheetId="0">#REF!</definedName>
    <definedName name="KAPITOLA_2___VYPÍNAČE">#REF!</definedName>
    <definedName name="KAPITOLA_3___ZÁSUVKY" localSheetId="0">#REF!</definedName>
    <definedName name="KAPITOLA_3___ZÁSUVKY">#REF!</definedName>
    <definedName name="KAPITOLA_4___KABELY" localSheetId="0">#REF!</definedName>
    <definedName name="KAPITOLA_4___KABELY">#REF!</definedName>
    <definedName name="KAPITOLA_5___ROZVADĚČE" localSheetId="0">#REF!</definedName>
    <definedName name="KAPITOLA_5___ROZVADĚČE">#REF!</definedName>
    <definedName name="KAPITOLA_6___OSTATNÍ" localSheetId="0">#REF!</definedName>
    <definedName name="KAPITOLA_6___OSTATNÍ">#REF!</definedName>
    <definedName name="KAPITOLA_7___DOKUMENTACE" localSheetId="0">#REF!</definedName>
    <definedName name="KAPITOLA_7___DOKUMENTACE">#REF!</definedName>
    <definedName name="KAPITOLA_8" localSheetId="0">#REF!</definedName>
    <definedName name="KAPITOLA_8">#REF!</definedName>
    <definedName name="KAPITOLA_9" localSheetId="0">#REF!</definedName>
    <definedName name="KAPITOLA_9">#REF!</definedName>
    <definedName name="kljh" localSheetId="0">#REF!</definedName>
    <definedName name="kljh">#REF!</definedName>
    <definedName name="Komunikace" localSheetId="0">#REF!</definedName>
    <definedName name="Komunikace">#REF!</definedName>
    <definedName name="Konstrukce_klempířské" localSheetId="0">#REF!</definedName>
    <definedName name="Konstrukce_klempířské">#REF!</definedName>
    <definedName name="Konstrukce_tesařské" localSheetId="0">#REF!</definedName>
    <definedName name="Konstrukce_tesařské">#REF!</definedName>
    <definedName name="Konstrukce_truhlářské" localSheetId="0">#REF!</definedName>
    <definedName name="Konstrukce_truhlářské">#REF!</definedName>
    <definedName name="Kovové_stavební_doplňkové_konstrukce" localSheetId="0">#REF!</definedName>
    <definedName name="Kovové_stavební_doplňkové_konstrukce">#REF!</definedName>
    <definedName name="Kryt" localSheetId="0">#REF!</definedName>
    <definedName name="Kryt">#REF!</definedName>
    <definedName name="KSDK" localSheetId="0">#REF!</definedName>
    <definedName name="KSDK">#REF!</definedName>
    <definedName name="kurz" localSheetId="0">#REF!</definedName>
    <definedName name="kurz">#REF!</definedName>
    <definedName name="Kurz_USD" localSheetId="0">#REF!</definedName>
    <definedName name="Kurz_USD">#REF!</definedName>
    <definedName name="kuz" localSheetId="0">#REF!</definedName>
    <definedName name="kuz">#REF!</definedName>
    <definedName name="LKZ" localSheetId="0">#REF!</definedName>
    <definedName name="LKZ">#REF!</definedName>
    <definedName name="Malby__tapety__nátěry__nástřiky" localSheetId="0">#REF!</definedName>
    <definedName name="Malby__tapety__nátěry__nástřiky">#REF!</definedName>
    <definedName name="Marže" localSheetId="0">#REF!</definedName>
    <definedName name="Marže">#REF!</definedName>
    <definedName name="minkap" localSheetId="0">#REF!</definedName>
    <definedName name="minkap">#REF!</definedName>
    <definedName name="MJ" localSheetId="0">#REF!</definedName>
    <definedName name="MJ">#REF!</definedName>
    <definedName name="Mont" localSheetId="0">#REF!</definedName>
    <definedName name="Mont">#REF!</definedName>
    <definedName name="Montaz0" localSheetId="0">#REF!</definedName>
    <definedName name="Montaz0">#REF!</definedName>
    <definedName name="Nab." localSheetId="0">#REF!</definedName>
    <definedName name="Nab.">#REF!</definedName>
    <definedName name="Náhl." localSheetId="0">#REF!</definedName>
    <definedName name="Náhl.">#REF!</definedName>
    <definedName name="NazevDilu" localSheetId="0">#REF!</definedName>
    <definedName name="NazevDilu">#REF!</definedName>
    <definedName name="nazevrozpočtu" localSheetId="0">#REF!</definedName>
    <definedName name="nazevrozpočtu">#REF!</definedName>
    <definedName name="Objednatel" localSheetId="0">#REF!</definedName>
    <definedName name="Objednatel">#REF!</definedName>
    <definedName name="Obklady_keramické" localSheetId="0">#REF!</definedName>
    <definedName name="Obklady_keramické">#REF!</definedName>
    <definedName name="_xlnm.Print_Area" localSheetId="2">'D - Blok D, Školní č.p. 2...'!$C$4:$J$76,'D - Blok D, Školní č.p. 2...'!$C$139:$K$1446</definedName>
    <definedName name="_xlnm.Print_Area" localSheetId="3">'M - Blok M, Medvídků č.p....'!$C$4:$J$76,'M - Blok M, Medvídků č.p....'!$C$137:$K$1258</definedName>
    <definedName name="_xlnm.Print_Area" localSheetId="1">'Rekapitulace stavby'!$D$4:$AO$76,'Rekapitulace stavby'!$C$82:$AQ$99</definedName>
    <definedName name="_xlnm.Print_Area" localSheetId="0">'Rekapitulace stavby celková'!$A$1:$E$61</definedName>
    <definedName name="_xlnm.Print_Area" localSheetId="4">'X - Blok X, Mírová č.p. 2...'!$C$4:$J$76,'X - Blok X, Mírová č.p. 2...'!$C$137:$K$1315</definedName>
    <definedName name="_xlnm.Print_Area" localSheetId="5">'Z - Blok Z, Mírová č.p. 2...'!$C$4:$J$76,'Z - Blok Z, Mírová č.p. 2...'!$C$138:$K$1245</definedName>
    <definedName name="oblast1" localSheetId="0">#REF!</definedName>
    <definedName name="oblast1">#REF!</definedName>
    <definedName name="Ostatní_výrobky" localSheetId="0">#REF!</definedName>
    <definedName name="Ostatní_výrobky">#REF!</definedName>
    <definedName name="p" localSheetId="0">#REF!</definedName>
    <definedName name="p">#REF!</definedName>
    <definedName name="Pak.120" localSheetId="0">#REF!</definedName>
    <definedName name="Pak.120">#REF!</definedName>
    <definedName name="Pak.8" localSheetId="0">#REF!</definedName>
    <definedName name="Pak.8">#REF!</definedName>
    <definedName name="PocetMJ" localSheetId="0">#REF!</definedName>
    <definedName name="PocetMJ">#REF!</definedName>
    <definedName name="Podhl" localSheetId="0">#REF!</definedName>
    <definedName name="Podhl">#REF!</definedName>
    <definedName name="Podhledy" localSheetId="0">#REF!</definedName>
    <definedName name="Podhledy">#REF!</definedName>
    <definedName name="PORTSV" localSheetId="0">#REF!</definedName>
    <definedName name="PORTSV">#REF!</definedName>
    <definedName name="Poznamka" localSheetId="0">#REF!</definedName>
    <definedName name="Poznamka">#REF!</definedName>
    <definedName name="prace" localSheetId="0">#REF!</definedName>
    <definedName name="prace">#REF!</definedName>
    <definedName name="prodej_bez_dph" localSheetId="0">#REF!</definedName>
    <definedName name="prodej_bez_dph">#REF!</definedName>
    <definedName name="Projektant" localSheetId="0">#REF!</definedName>
    <definedName name="Projektant">#REF!</definedName>
    <definedName name="PSV" localSheetId="0">#REF!</definedName>
    <definedName name="PSV">#REF!</definedName>
    <definedName name="PSV0" localSheetId="0">#REF!</definedName>
    <definedName name="PSV0">#REF!</definedName>
    <definedName name="red" localSheetId="0">#REF!</definedName>
    <definedName name="red">#REF!</definedName>
    <definedName name="REKAPITULACE" localSheetId="0">#REF!</definedName>
    <definedName name="REKAPITULACE">#REF!</definedName>
    <definedName name="rewtwert" localSheetId="0">#REF!</definedName>
    <definedName name="rewtwert">#REF!</definedName>
    <definedName name="RFmx" localSheetId="0">#REF!</definedName>
    <definedName name="RFmx">#REF!</definedName>
    <definedName name="rfomni" localSheetId="0">#REF!</definedName>
    <definedName name="rfomni">#REF!</definedName>
    <definedName name="RFperif" localSheetId="0">#REF!</definedName>
    <definedName name="RFperif">#REF!</definedName>
    <definedName name="RFperif1" localSheetId="0">#REF!</definedName>
    <definedName name="RFperif1">#REF!</definedName>
    <definedName name="RFser" localSheetId="0">#REF!</definedName>
    <definedName name="RFser">#REF!</definedName>
    <definedName name="RFSYST" localSheetId="0">#REF!</definedName>
    <definedName name="RFSYST">#REF!</definedName>
    <definedName name="RFTERM" localSheetId="0">#REF!</definedName>
    <definedName name="RFTERM">#REF!</definedName>
    <definedName name="rtb" localSheetId="0">#REF!</definedName>
    <definedName name="rtb">#REF!</definedName>
    <definedName name="rtbrtwwr" localSheetId="0">#REF!</definedName>
    <definedName name="rtbrtwwr">#REF!</definedName>
    <definedName name="rtrthztrh" localSheetId="0">#REF!</definedName>
    <definedName name="rtrthztrh">#REF!</definedName>
    <definedName name="rtwbrtr" localSheetId="0">#REF!</definedName>
    <definedName name="rtwbrtr">#REF!</definedName>
    <definedName name="s" localSheetId="0">#REF!</definedName>
    <definedName name="s">#REF!</definedName>
    <definedName name="Sádrokartonové_konstrukce" localSheetId="0">#REF!</definedName>
    <definedName name="Sádrokartonové_konstrukce">#REF!</definedName>
    <definedName name="SazbaDPH1" localSheetId="0">#REF!</definedName>
    <definedName name="SazbaDPH1">#REF!</definedName>
    <definedName name="SazbaDPH2" localSheetId="0">#REF!</definedName>
    <definedName name="SazbaDPH2">#REF!</definedName>
    <definedName name="SLC16E" localSheetId="0">#REF!</definedName>
    <definedName name="SLC16E">#REF!</definedName>
    <definedName name="sleva" localSheetId="0">#REF!</definedName>
    <definedName name="sleva">#REF!</definedName>
    <definedName name="SloupecCC" localSheetId="0">#REF!</definedName>
    <definedName name="SloupecCC">#REF!</definedName>
    <definedName name="SloupecCisloPol" localSheetId="0">#REF!</definedName>
    <definedName name="SloupecCisloPol">#REF!</definedName>
    <definedName name="SloupecCH" localSheetId="0">#REF!</definedName>
    <definedName name="SloupecCH">#REF!</definedName>
    <definedName name="SloupecJC" localSheetId="0">#REF!</definedName>
    <definedName name="SloupecJC">#REF!</definedName>
    <definedName name="SloupecJH" localSheetId="0">#REF!</definedName>
    <definedName name="SloupecJH">#REF!</definedName>
    <definedName name="SloupecMJ" localSheetId="0">#REF!</definedName>
    <definedName name="SloupecMJ">#REF!</definedName>
    <definedName name="SloupecMnozstvi" localSheetId="0">#REF!</definedName>
    <definedName name="SloupecMnozstvi">#REF!</definedName>
    <definedName name="SloupecNazPol" localSheetId="0">#REF!</definedName>
    <definedName name="SloupecNazPol">#REF!</definedName>
    <definedName name="SloupecPC" localSheetId="0">#REF!</definedName>
    <definedName name="SloupecPC">#REF!</definedName>
    <definedName name="soucet1" localSheetId="0">#REF!</definedName>
    <definedName name="soucet1">#REF!</definedName>
    <definedName name="Stan." localSheetId="0">#REF!</definedName>
    <definedName name="Stan.">#REF!</definedName>
    <definedName name="Strom" localSheetId="0">#REF!</definedName>
    <definedName name="Strom">#REF!</definedName>
    <definedName name="sum_memrekapdph" localSheetId="0">#REF!</definedName>
    <definedName name="sum_memrekapdph">#REF!</definedName>
    <definedName name="sum_prekap" localSheetId="0">#REF!</definedName>
    <definedName name="sum_prekap">#REF!</definedName>
    <definedName name="tezntzn" localSheetId="0">#REF!</definedName>
    <definedName name="tezntzn">#REF!</definedName>
    <definedName name="teznzten" localSheetId="0">#REF!</definedName>
    <definedName name="teznzten">#REF!</definedName>
    <definedName name="Tgfg" localSheetId="0">#REF!</definedName>
    <definedName name="Tgfg">#REF!</definedName>
    <definedName name="top_memrekapdph" localSheetId="0">#REF!</definedName>
    <definedName name="top_memrekapdph">#REF!</definedName>
    <definedName name="top_phlavy" localSheetId="0">#REF!</definedName>
    <definedName name="top_phlavy">#REF!</definedName>
    <definedName name="top_rozpocty_rkap" localSheetId="0">#REF!</definedName>
    <definedName name="top_rozpocty_rkap">#REF!</definedName>
    <definedName name="TPORTS" localSheetId="0">#REF!</definedName>
    <definedName name="TPORTS">#REF!</definedName>
    <definedName name="trgvtr" localSheetId="0">#REF!</definedName>
    <definedName name="trgvtr">#REF!</definedName>
    <definedName name="Typ" localSheetId="0">#REF!</definedName>
    <definedName name="Typ">#REF!</definedName>
    <definedName name="tznhztenzte" localSheetId="0">#REF!</definedName>
    <definedName name="tznhztenzte">#REF!</definedName>
    <definedName name="tznztn" localSheetId="0">#REF!</definedName>
    <definedName name="tznztn">#REF!</definedName>
    <definedName name="UPS" localSheetId="0">#REF!</definedName>
    <definedName name="UPS">#REF!</definedName>
    <definedName name="varta" localSheetId="0">#REF!</definedName>
    <definedName name="varta">#REF!</definedName>
    <definedName name="Vodorovné_konstrukce" localSheetId="0">#REF!</definedName>
    <definedName name="Vodorovné_konstrukce">#REF!</definedName>
    <definedName name="VRN" localSheetId="0">#REF!</definedName>
    <definedName name="VRN">#REF!</definedName>
    <definedName name="VRNKc" localSheetId="0">#REF!</definedName>
    <definedName name="VRNKc">#REF!</definedName>
    <definedName name="VRNnazev" localSheetId="0">#REF!</definedName>
    <definedName name="VRNnazev">#REF!</definedName>
    <definedName name="VRNproc" localSheetId="0">#REF!</definedName>
    <definedName name="VRNproc">#REF!</definedName>
    <definedName name="VRNzakl" localSheetId="0">#REF!</definedName>
    <definedName name="VRNzakl">#REF!</definedName>
    <definedName name="vsp" localSheetId="0">#REF!</definedName>
    <definedName name="vsp">#REF!</definedName>
    <definedName name="Zák.1" localSheetId="0">#REF!</definedName>
    <definedName name="Zák.1">#REF!</definedName>
    <definedName name="Zák.2" localSheetId="0">#REF!</definedName>
    <definedName name="Zák.2">#REF!</definedName>
    <definedName name="Zák.3" localSheetId="0">#REF!</definedName>
    <definedName name="Zák.3">#REF!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áklady" localSheetId="0">#REF!</definedName>
    <definedName name="Základy">#REF!</definedName>
    <definedName name="ZDRA" localSheetId="0">#REF!</definedName>
    <definedName name="ZDRA">#REF!</definedName>
    <definedName name="Zemní_práce" localSheetId="0">#REF!</definedName>
    <definedName name="Zemní_práce">#REF!</definedName>
    <definedName name="Zhotovitel" localSheetId="0">#REF!</definedName>
    <definedName name="Zhotovitel">#REF!</definedName>
    <definedName name="Zoll" localSheetId="0">#REF!</definedName>
    <definedName name="Zoll">#REF!</definedName>
    <definedName name="_xlnm.Print_Titles" localSheetId="1">'Rekapitulace stavby'!$92:$92</definedName>
  </definedNames>
  <calcPr calcId="191029"/>
  <extLst/>
</workbook>
</file>

<file path=xl/sharedStrings.xml><?xml version="1.0" encoding="utf-8"?>
<sst xmlns="http://schemas.openxmlformats.org/spreadsheetml/2006/main" count="49706" uniqueCount="4283">
  <si>
    <t>Export Komplet</t>
  </si>
  <si>
    <t/>
  </si>
  <si>
    <t>2.0</t>
  </si>
  <si>
    <t>False</t>
  </si>
  <si>
    <t>{049dc345-e396-4123-934c-cdca80ab330b}</t>
  </si>
  <si>
    <t>&gt;&gt;  skryté sloupce  &lt;&lt;</t>
  </si>
  <si>
    <t>0,01</t>
  </si>
  <si>
    <t>21</t>
  </si>
  <si>
    <t>15</t>
  </si>
  <si>
    <t>REKAPITULACE STAVBY</t>
  </si>
  <si>
    <t>v ---  níže se nacházejí doplnkové a pomocné údaje k sestavám  --- v</t>
  </si>
  <si>
    <t>0,001</t>
  </si>
  <si>
    <t>Kód:</t>
  </si>
  <si>
    <t>066</t>
  </si>
  <si>
    <t>Stavba:</t>
  </si>
  <si>
    <t>Stavební úpravy (zateplení)  BD v Milíně, blok D, M, X, Z - II. etapa</t>
  </si>
  <si>
    <t>KSO:</t>
  </si>
  <si>
    <t>CC-CZ:</t>
  </si>
  <si>
    <t>Místo:</t>
  </si>
  <si>
    <t xml:space="preserve"> </t>
  </si>
  <si>
    <t>Datum:</t>
  </si>
  <si>
    <t>28. 4. 2019</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</si>
  <si>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</si>
  <si>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</si>
  <si>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</si>
  <si>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</si>
  <si>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</si>
  <si>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</si>
  <si>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</si>
  <si>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</si>
  <si>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</si>
  <si>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</si>
  <si>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</si>
  <si>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</si>
  <si>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</si>
  <si>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</si>
  <si>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</si>
  <si>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</si>
  <si>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</si>
  <si>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</si>
  <si>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</si>
  <si>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</si>
  <si>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</si>
  <si>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</si>
  <si>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</si>
  <si>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</si>
  <si>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</si>
  <si>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</si>
  <si>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</si>
  <si>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</si>
  <si>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</si>
  <si>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</si>
  <si>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</si>
  <si>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</si>
  <si>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</si>
  <si>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</si>
  <si>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</si>
  <si>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</si>
  <si>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</si>
  <si>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</si>
  <si>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</si>
  <si>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</si>
  <si>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</si>
  <si>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</si>
  <si>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</si>
  <si>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</si>
  <si>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</si>
  <si>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</si>
  <si>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</si>
  <si>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</si>
  <si>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</si>
  <si>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</si>
  <si>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</si>
  <si>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</si>
  <si>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</si>
  <si>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Blok D, Školní č.p. 211, 212, 213, 214 - architektonicko-stavební část</t>
  </si>
  <si>
    <t>STA</t>
  </si>
  <si>
    <t>1</t>
  </si>
  <si>
    <t>{e0922b53-4616-47d3-add2-7aca4b33e765}</t>
  </si>
  <si>
    <t>2</t>
  </si>
  <si>
    <t>M</t>
  </si>
  <si>
    <t>Blok M, Medvídků č.p. 222, 223, 224 - architektonicko-stavební část</t>
  </si>
  <si>
    <t>{3533519b-056e-4101-b4fc-8fb412a03b6b}</t>
  </si>
  <si>
    <t>X</t>
  </si>
  <si>
    <t>Blok X, Mírová č.p. 252 - 255 - architektonicko-stavební část</t>
  </si>
  <si>
    <t>{ace190d6-1d3a-463f-affb-d09636640606}</t>
  </si>
  <si>
    <t>Z</t>
  </si>
  <si>
    <t>Blok Z, Mírová č.p. 259, 260 - architektonicko-stavební část</t>
  </si>
  <si>
    <t>{9b8e5bf7-2991-4bcd-a2f3-aa296208d6ba}</t>
  </si>
  <si>
    <t>KRYCÍ LIST SOUPISU PRACÍ</t>
  </si>
  <si>
    <t>Objekt:</t>
  </si>
  <si>
    <t>D - Blok D, Školní č.p. 211, 212, 213, 214 - architektonicko-stavební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</si>
  <si>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</si>
  <si>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</si>
  <si>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</si>
  <si>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</si>
  <si>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</si>
  <si>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</si>
  <si>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</si>
  <si>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</si>
  <si>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</si>
  <si>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5 - Komunikace pozemní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</si>
  <si>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</si>
  <si>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</si>
  <si>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</si>
  <si>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</si>
  <si>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</si>
  <si>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</si>
  <si>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</si>
  <si>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</si>
  <si>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</si>
  <si>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</si>
  <si>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</si>
  <si>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</si>
  <si>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</si>
  <si>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741 - Elektroinstalace - silnoproud</t>
  </si>
  <si>
    <t xml:space="preserve">    748 - Elektromontáže - osvětlovací zařízení a svítidla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</si>
  <si>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</si>
  <si>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</si>
  <si>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</si>
  <si>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</si>
  <si>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</si>
  <si>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</si>
  <si>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</si>
  <si>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</si>
  <si>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</si>
  <si>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</si>
  <si>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</si>
  <si>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</si>
  <si>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</si>
  <si>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</si>
  <si>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</si>
  <si>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</si>
  <si>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</si>
  <si>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</si>
  <si>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</si>
  <si>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</si>
  <si>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</si>
  <si>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</si>
  <si>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</si>
  <si>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</si>
  <si>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</si>
  <si>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</si>
  <si>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</si>
  <si>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</si>
  <si>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</si>
  <si>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</si>
  <si>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</si>
  <si>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</si>
  <si>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</si>
  <si>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</si>
  <si>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113107031</t>
  </si>
  <si>
    <t>Odstranění podkladu plochy do 15 m2 z betonu prostého tl 150 mm při překopech inž sítí</t>
  </si>
  <si>
    <t>m2</t>
  </si>
  <si>
    <t>CS ÚRS 2017 01</t>
  </si>
  <si>
    <t>4</t>
  </si>
  <si>
    <t>-2103793023</t>
  </si>
  <si>
    <t>VV</t>
  </si>
  <si>
    <t>"viz výkres D.1.1.01"</t>
  </si>
  <si>
    <t>"odkopání soklu" (10,00+33,70+17,70+2,00+32,60+11,20+32,10+2,00+8,10+23,20)*0,60</t>
  </si>
  <si>
    <t>132201101</t>
  </si>
  <si>
    <t>Hloubení rýh š do 600 mm v hornině tř. 3 objemu do 100 m3</t>
  </si>
  <si>
    <t>m3</t>
  </si>
  <si>
    <t>-1710544869</t>
  </si>
  <si>
    <t>"odkopání soklu" (10,00+33,70+17,70+2,00+32,60+11,20+32,10+2,00+8,10+23,20)*0,60*0,50</t>
  </si>
  <si>
    <t>"základové pasy pro vnější schodiště" (1,20*0,40*0,90)*2</t>
  </si>
  <si>
    <t>"odpočet ručního kopání" -5,00</t>
  </si>
  <si>
    <t>3</t>
  </si>
  <si>
    <t>132201109</t>
  </si>
  <si>
    <t>Příplatek za lepivost k hloubení rýh š do 600 mm v hornině tř. 3</t>
  </si>
  <si>
    <t>675968357</t>
  </si>
  <si>
    <t>132212101</t>
  </si>
  <si>
    <t>Hloubení rýh š do 600 mm ručním nebo pneum nářadím v soudržných horninách tř. 3</t>
  </si>
  <si>
    <t>-1058977011</t>
  </si>
  <si>
    <t>"odkopání soklu v místě podzemního vedení TZB" 5,00</t>
  </si>
  <si>
    <t>5</t>
  </si>
  <si>
    <t>132212109</t>
  </si>
  <si>
    <t>Příplatek za lepivost u hloubení rýh š do 600 mm ručním nebo pneum nářadím v hornině tř. 3</t>
  </si>
  <si>
    <t>222271727</t>
  </si>
  <si>
    <t>6</t>
  </si>
  <si>
    <t>162701105</t>
  </si>
  <si>
    <t>Vodorovné přemístění do 10000 m výkopku/sypaniny z horniny tř. 1 až 4</t>
  </si>
  <si>
    <t>1365572530</t>
  </si>
  <si>
    <t>"množství převzato z položky č. 132201101" 47,644</t>
  </si>
  <si>
    <t>"množství převzato z položky č. 132212101" 5,00</t>
  </si>
  <si>
    <t>"množství převzato z položky č. 175101201" -43,15</t>
  </si>
  <si>
    <t>7</t>
  </si>
  <si>
    <t>162701109</t>
  </si>
  <si>
    <t>Příplatek k vodorovnému přemístění výkopku/sypaniny z horniny tř. 1 až 4 ZKD 1000 m přes 10000 m</t>
  </si>
  <si>
    <t>-359876050</t>
  </si>
  <si>
    <t>"množství převzato z položky č. 162701105" 9,494</t>
  </si>
  <si>
    <t>9,494*2 'Přepočtené koeficientem množství</t>
  </si>
  <si>
    <t>8</t>
  </si>
  <si>
    <t>167101101</t>
  </si>
  <si>
    <t>Nakládání výkopku z hornin tř. 1 až 4 do 100 m3</t>
  </si>
  <si>
    <t>-991371007</t>
  </si>
  <si>
    <t>9</t>
  </si>
  <si>
    <t>171201201</t>
  </si>
  <si>
    <t>Uložení sypaniny na skládky</t>
  </si>
  <si>
    <t>526682583</t>
  </si>
  <si>
    <t>10</t>
  </si>
  <si>
    <t>171201211</t>
  </si>
  <si>
    <t>Poplatek za uložení odpadu ze sypaniny na skládce (skládkovné)</t>
  </si>
  <si>
    <t>t</t>
  </si>
  <si>
    <t>-289674079</t>
  </si>
  <si>
    <t>9,494*1,75 'Přepočtené koeficientem množství</t>
  </si>
  <si>
    <t>11</t>
  </si>
  <si>
    <t>175101201</t>
  </si>
  <si>
    <t>Obsypání objektu nad přilehlým původním terénem sypaninou bez prohození, uloženou do 3 m</t>
  </si>
  <si>
    <t>779845529</t>
  </si>
  <si>
    <t>"odkopání soklu" (10,00+33,70+17,70+2,00+32,60+11,20+32,10+2,00+8,10+23,20)*0,50*0,50</t>
  </si>
  <si>
    <t>12</t>
  </si>
  <si>
    <t>181411141</t>
  </si>
  <si>
    <t>Založení parterového trávníku výsevem plochy do 1000 m2 v rovině a ve svahu do 1:5</t>
  </si>
  <si>
    <t>-1478663241</t>
  </si>
  <si>
    <t>"dosetí v místech dotčených stavbou"</t>
  </si>
  <si>
    <t>"viz výkres D.1.1.02" (10,00+33,70+17,70+2,00+32,60+11,20+32,10+2,00+8,10+23,20)*0,40</t>
  </si>
  <si>
    <t>13</t>
  </si>
  <si>
    <t>005724150</t>
  </si>
  <si>
    <t>osivo směs travní parková směs exclusive</t>
  </si>
  <si>
    <t>kg</t>
  </si>
  <si>
    <t>-191109754</t>
  </si>
  <si>
    <t>69,04*0,025 'Přepočtené koeficientem množství</t>
  </si>
  <si>
    <t>14</t>
  </si>
  <si>
    <t>182303111</t>
  </si>
  <si>
    <t>Doplnění zeminy nebo substrátu na travnatých plochách tl 50 mm rovina v rovinně a svahu do 1:5</t>
  </si>
  <si>
    <t>-1291830496</t>
  </si>
  <si>
    <t>103715000</t>
  </si>
  <si>
    <t>substrát pro trávníky A  VL</t>
  </si>
  <si>
    <t>-634222178</t>
  </si>
  <si>
    <t>69,04*0,058 'Přepočtené koeficientem množství</t>
  </si>
  <si>
    <t>16</t>
  </si>
  <si>
    <t>183403153</t>
  </si>
  <si>
    <t>Obdělání půdy hrabáním v rovině a svahu do 1:5</t>
  </si>
  <si>
    <t>447765925</t>
  </si>
  <si>
    <t>17</t>
  </si>
  <si>
    <t>184802111</t>
  </si>
  <si>
    <t>Chemické odplevelení před založením kultury nad 20 m2 postřikem na široko v rovině a svahu do 1:5</t>
  </si>
  <si>
    <t>863354410</t>
  </si>
  <si>
    <t>Zakládání</t>
  </si>
  <si>
    <t>18</t>
  </si>
  <si>
    <t>274313611</t>
  </si>
  <si>
    <t>Základové pásy z betonu tř. C 16/20</t>
  </si>
  <si>
    <t>1226271843</t>
  </si>
  <si>
    <t>"viz výkres D.1.1.02"</t>
  </si>
  <si>
    <t>"základové pasy pro vnější schodiště" (1,20*0,40*1,00)*2</t>
  </si>
  <si>
    <t>19</t>
  </si>
  <si>
    <t>274351215</t>
  </si>
  <si>
    <t>Zřízení bednění stěn základových pasů</t>
  </si>
  <si>
    <t>564571163</t>
  </si>
  <si>
    <t>"základové pasy pro vnější schodiště" (1,20+1,20+0,45+0,45)*0,15*2</t>
  </si>
  <si>
    <t>20</t>
  </si>
  <si>
    <t>274351216</t>
  </si>
  <si>
    <t>Odstranění bednění stěn základových pasů</t>
  </si>
  <si>
    <t>2029885897</t>
  </si>
  <si>
    <t>Svislé a kompletní konstrukce</t>
  </si>
  <si>
    <t>340238212</t>
  </si>
  <si>
    <t>Zazdívka otvorů pl do 1 m2 v příčkách nebo stěnách z cihel tl přes 100 mm</t>
  </si>
  <si>
    <t>-890619660</t>
  </si>
  <si>
    <t xml:space="preserve">"zazdívka nových dveřních zárubní" </t>
  </si>
  <si>
    <t>"viz výkres D.1.1.01" 9</t>
  </si>
  <si>
    <t>"viz výkres D.1.1.04" 1</t>
  </si>
  <si>
    <t>Komunikace pozemní</t>
  </si>
  <si>
    <t>22</t>
  </si>
  <si>
    <t>564732111</t>
  </si>
  <si>
    <t>Podklad z vibrovaného štěrku VŠ tl 100 mm</t>
  </si>
  <si>
    <t>1933506003</t>
  </si>
  <si>
    <t>"viz vákres D.1.1.02"</t>
  </si>
  <si>
    <t>"nový okapový chodník" (9,99+33,40+17,80+2,00+32,62+10,90+32,15+2,00+8,20+23,10-(1,80*5))*0,45</t>
  </si>
  <si>
    <t>23</t>
  </si>
  <si>
    <t>596811220</t>
  </si>
  <si>
    <t>Kladení betonové dlažby komunikací pro pěší do lože z kameniva vel do 0,25 m2 plochy do 50 m2</t>
  </si>
  <si>
    <t>710317350</t>
  </si>
  <si>
    <t>24</t>
  </si>
  <si>
    <t>592457020</t>
  </si>
  <si>
    <t>dlažba betonová plošná hladká Standard 40x40x5 cm šedá</t>
  </si>
  <si>
    <t>335695198</t>
  </si>
  <si>
    <t>P</t>
  </si>
  <si>
    <t>Poznámka k položce:
Spotřeba: 6,25 kus/m2</t>
  </si>
  <si>
    <t>73,422*1,05 'Přepočtené koeficientem množství</t>
  </si>
  <si>
    <t>61</t>
  </si>
  <si>
    <t>Úprava povrchů vnitřních</t>
  </si>
  <si>
    <t>25</t>
  </si>
  <si>
    <t>611131121</t>
  </si>
  <si>
    <t>Penetrace akrylát-silikonová vnitřních stropů nanášená ručně</t>
  </si>
  <si>
    <t>501872638</t>
  </si>
  <si>
    <t>"viz výkres D.1.1.05, D.1.1.34"</t>
  </si>
  <si>
    <t>"pod perlinku a pood štuk"</t>
  </si>
  <si>
    <t>"skladba V06 a V07" (2,41*(2,60+2,20))*2</t>
  </si>
  <si>
    <t>26</t>
  </si>
  <si>
    <t>611142001</t>
  </si>
  <si>
    <t>Potažení vnitřních stropů sklovláknitým pletivem vtlačeným do tenkovrstvé hmoty</t>
  </si>
  <si>
    <t>-597154400</t>
  </si>
  <si>
    <t>"skladba V06 a V07" 2,41*(2,60+2,20)</t>
  </si>
  <si>
    <t>27</t>
  </si>
  <si>
    <t>611311131</t>
  </si>
  <si>
    <t>Potažení vnitřních rovných stropů vápenným štukem tloušťky do 3 mm</t>
  </si>
  <si>
    <t>-363249003</t>
  </si>
  <si>
    <t>29</t>
  </si>
  <si>
    <t>611325412</t>
  </si>
  <si>
    <t>Oprava vnitřní vápenocementové hladké omítky stropů v rozsahu plochy do 30%</t>
  </si>
  <si>
    <t>1749235013</t>
  </si>
  <si>
    <t>"pod KZS"</t>
  </si>
  <si>
    <t>"množství převzato z položky č. 621211041" 439,611</t>
  </si>
  <si>
    <t>30</t>
  </si>
  <si>
    <t>612142001</t>
  </si>
  <si>
    <t>Potažení vnitřních stěn sklovláknitým pletivem vtlačeným do tenkovrstvé hmoty</t>
  </si>
  <si>
    <t>-2110914742</t>
  </si>
  <si>
    <t>"strop nad schodištěm - skladba V06" (3,10*3,45)+((3,10+3,10+3,45)*0,22)</t>
  </si>
  <si>
    <t>28</t>
  </si>
  <si>
    <t>612321121</t>
  </si>
  <si>
    <t>Vápenocementová omítka hladká jednovrstvá vnitřních stěn nanášená ručně</t>
  </si>
  <si>
    <t>CS ÚRS 2019 01</t>
  </si>
  <si>
    <t>-20663442</t>
  </si>
  <si>
    <t>Poznámka k položce:
Propojení vzduchotěsné vrstvy od vnější hrany římsy po pozednici</t>
  </si>
  <si>
    <t>"viz výkres D.1.1.33 - římsa" (10,24+32,82+17,75+2,20+32,85+10,20+32,15+2,20+8,20+22,80+4,00)*1,00</t>
  </si>
  <si>
    <t>31</t>
  </si>
  <si>
    <t>612325222</t>
  </si>
  <si>
    <t>Vápenocementová štuková omítka malých ploch do 0,25 m2 na stěnách</t>
  </si>
  <si>
    <t>kus</t>
  </si>
  <si>
    <t>CS ÚRS 2015 01</t>
  </si>
  <si>
    <t>468137438</t>
  </si>
  <si>
    <t>"zapravení omítky stěn pod parapetem"</t>
  </si>
  <si>
    <t>"viz výkres D.1.1.02" 42</t>
  </si>
  <si>
    <t>"viz výkres D.1.1.03" 45</t>
  </si>
  <si>
    <t>32</t>
  </si>
  <si>
    <t>612325225</t>
  </si>
  <si>
    <t>Vápenocementová štuková omítka malých ploch do 4,0 m2 na stěnách</t>
  </si>
  <si>
    <t>-492740269</t>
  </si>
  <si>
    <t xml:space="preserve">"viz výkres D.1.1.01" </t>
  </si>
  <si>
    <t>"po zazdívce nových dveřních zárubní" 9</t>
  </si>
  <si>
    <t xml:space="preserve">"viz výkres D.1.1.04" </t>
  </si>
  <si>
    <t>"zazdívce nových dveřních zárubní" 1</t>
  </si>
  <si>
    <t>33</t>
  </si>
  <si>
    <t>612325302</t>
  </si>
  <si>
    <t>Vápenocementová štuková omítka ostění nebo nadpraží</t>
  </si>
  <si>
    <t>-1189162827</t>
  </si>
  <si>
    <t>"okna 1.PP" ((0,56+0,56+0,60+0,60)*7*0,40)+((0,57+0,57+0,58+0,58)*26*0,40)+((0,87+0,87+0,56+0,56)*14*0,40)+((0,82+0,82+0,58+0,58)*0,40)</t>
  </si>
  <si>
    <t>"okna 1.PP" ((1,15+1,15+0,57+0,57)*3*0,40)</t>
  </si>
  <si>
    <t xml:space="preserve">"viz výkres D.1.1.02" </t>
  </si>
  <si>
    <t>(1,31+1,35+1,35)*0,48</t>
  </si>
  <si>
    <t>(2,07+1,47+1,47)*0,48*4</t>
  </si>
  <si>
    <t>(1,30+1,46+1,46)*0,48</t>
  </si>
  <si>
    <t>(0,90+0,44+0,44)*0,48*2</t>
  </si>
  <si>
    <t>(1,34+1,17+1,17)*0,48*9</t>
  </si>
  <si>
    <t>(0,70+1,47+1,47)*0,48*16</t>
  </si>
  <si>
    <t>(2,07+1,45+1,45)*0,48*9</t>
  </si>
  <si>
    <t xml:space="preserve">"viz výkres D.1.1.03" </t>
  </si>
  <si>
    <t>(1,35+1,75+1,75)*0,48*7</t>
  </si>
  <si>
    <t>(2,07+1,48+1,48)*0,48*13</t>
  </si>
  <si>
    <t>(1,32+1,15+1,15)*0,48*9</t>
  </si>
  <si>
    <t>"dveře vchodové" (1,45+2,20+2,20)*0,48*6</t>
  </si>
  <si>
    <t>62</t>
  </si>
  <si>
    <t>Úprava povrchů vnějších</t>
  </si>
  <si>
    <t>36</t>
  </si>
  <si>
    <t>621131121</t>
  </si>
  <si>
    <t>Penetrace akrylát-silikon vnějších podhledů nanášená ručně</t>
  </si>
  <si>
    <t>230735367</t>
  </si>
  <si>
    <t>"lodžie"</t>
  </si>
  <si>
    <t>"viz výkres D.1.1.02" 1,70*0,90</t>
  </si>
  <si>
    <t>"viz výkres D.1.1.03" 1,70*0,90</t>
  </si>
  <si>
    <t>"množství převzato z položky č. 621211041"439,611</t>
  </si>
  <si>
    <t>37</t>
  </si>
  <si>
    <t>621211011</t>
  </si>
  <si>
    <t>Montáž kontaktního zateplení vnějších podhledů z polystyrénových desek tl do 80 mm</t>
  </si>
  <si>
    <t>1442400008</t>
  </si>
  <si>
    <t>38</t>
  </si>
  <si>
    <t>2837644</t>
  </si>
  <si>
    <t>deska z fenolické pěny tl. 60 mm (lambda=0,020 W/mK)</t>
  </si>
  <si>
    <t>-1072433596</t>
  </si>
  <si>
    <t>3,06*1,07 'Přepočtené koeficientem množství</t>
  </si>
  <si>
    <t>39</t>
  </si>
  <si>
    <t>621211041</t>
  </si>
  <si>
    <t>Montáž kontaktního zateplení vnějších podhledů z polystyrénových desek tl do 200 mm</t>
  </si>
  <si>
    <t>-1495302371</t>
  </si>
  <si>
    <t>"skladba V02"</t>
  </si>
  <si>
    <t>(4,25*2,35)</t>
  </si>
  <si>
    <t>(1,15*6,25)</t>
  </si>
  <si>
    <t>(2,90*1,80)</t>
  </si>
  <si>
    <t>(2,90*1,65)</t>
  </si>
  <si>
    <t>(2,90*1,40)</t>
  </si>
  <si>
    <t>(1,25*1,80)</t>
  </si>
  <si>
    <t>(1,25*3,10)</t>
  </si>
  <si>
    <t>(1,15*2,80)</t>
  </si>
  <si>
    <t>(1,65*2,80)</t>
  </si>
  <si>
    <t>(2,90*0,85)</t>
  </si>
  <si>
    <t>(1,35*2,40)</t>
  </si>
  <si>
    <t>(1,45*2,40)</t>
  </si>
  <si>
    <t>(2,90*1,45)</t>
  </si>
  <si>
    <t>(2,90*1,75)</t>
  </si>
  <si>
    <t>(2,90*1,40)*2</t>
  </si>
  <si>
    <t>(2,90*1,30)</t>
  </si>
  <si>
    <t>(2,90*1,50)</t>
  </si>
  <si>
    <t>(2,90*1,90)</t>
  </si>
  <si>
    <t>(12,90*1,15)+(3,10*1,30)</t>
  </si>
  <si>
    <t>(4,25*2,15)</t>
  </si>
  <si>
    <t>(2,95*2,10)</t>
  </si>
  <si>
    <t>(2,10*1,20)</t>
  </si>
  <si>
    <t>(4,25*7,50)</t>
  </si>
  <si>
    <t>(4,20*1,35)</t>
  </si>
  <si>
    <t>(4,80*4,20)</t>
  </si>
  <si>
    <t>(2,15*4,20)</t>
  </si>
  <si>
    <t>(3,55*2,05)*2</t>
  </si>
  <si>
    <t>(2,10*4,15)+(1,15*5,80)</t>
  </si>
  <si>
    <t>(2,00*4,20)</t>
  </si>
  <si>
    <t>(7,00*1,25)</t>
  </si>
  <si>
    <t>(4,80*2,90)-(1,30*0,45)</t>
  </si>
  <si>
    <t>(1,40*2,90)</t>
  </si>
  <si>
    <t>(2,00*4,15)</t>
  </si>
  <si>
    <t>(4,25*4,15)</t>
  </si>
  <si>
    <t>(4,40*4,15)</t>
  </si>
  <si>
    <t>(4,15*4,25)</t>
  </si>
  <si>
    <t>(4,15*3,95)+(4,95*1,80)</t>
  </si>
  <si>
    <t>(1,90*2,15)</t>
  </si>
  <si>
    <t>(1,50*1,85)</t>
  </si>
  <si>
    <t>(4,15*1,40)</t>
  </si>
  <si>
    <t>(2,80*2,80)</t>
  </si>
  <si>
    <t>(2,80*1,15)</t>
  </si>
  <si>
    <t>(12,90*1,25)</t>
  </si>
  <si>
    <t>(6,25*1,25)</t>
  </si>
  <si>
    <t>(2,85*3,30)</t>
  </si>
  <si>
    <t>(2,85*1,45)</t>
  </si>
  <si>
    <t>(2,85*1,25)</t>
  </si>
  <si>
    <t>(2,85*1,35)*2</t>
  </si>
  <si>
    <t>(2,85*3,40)</t>
  </si>
  <si>
    <t>(2,85*1,95)</t>
  </si>
  <si>
    <t>(2,85*1,50)</t>
  </si>
  <si>
    <t>40</t>
  </si>
  <si>
    <t>283760810</t>
  </si>
  <si>
    <t>deska fasádní polystyrénová Isover EPS GreyWall Plus 1000 x 500 x 200 mm</t>
  </si>
  <si>
    <t>-1155078101</t>
  </si>
  <si>
    <t>Poznámka k položce:
lambda=0,031 [W / m K]</t>
  </si>
  <si>
    <t>439,611*1,07 'Přepočtené koeficientem množství</t>
  </si>
  <si>
    <t>41</t>
  </si>
  <si>
    <t>621325107</t>
  </si>
  <si>
    <t>Oprava vnější vápenocementové hladké omítky složitosti 1 podhledů v rozsahu do 65%</t>
  </si>
  <si>
    <t>283004404</t>
  </si>
  <si>
    <t>42</t>
  </si>
  <si>
    <t>621521011</t>
  </si>
  <si>
    <t>Tenkovrstvá silikátová zrnitá omítka tl. 1,5 mm včetně penetrace vnějších podhledů</t>
  </si>
  <si>
    <t>-294170670</t>
  </si>
  <si>
    <t>43</t>
  </si>
  <si>
    <t>622131121</t>
  </si>
  <si>
    <t>Penetrace akrylát-silikon vnějších stěn nanášená ručně</t>
  </si>
  <si>
    <t>1372663569</t>
  </si>
  <si>
    <t>"množství převzato z položky č. 622211011" 406,05</t>
  </si>
  <si>
    <t>"množství převzato z položky č. 622211021" 271,517</t>
  </si>
  <si>
    <t>"množství převzato z položky č. 622211031" 140,427</t>
  </si>
  <si>
    <t>"množství převzato z položky č. 622211041" 970,718</t>
  </si>
  <si>
    <t>"množství převzato z položky č. 622221031" 108,825</t>
  </si>
  <si>
    <t>"viz výkres D.1.1.33 - římsa" (10,24+32,82+17,75+2,20+32,85+10,20+32,15+2,20+8,20+22,80+4,00)*(0,10+0,15+0,05+0,25)</t>
  </si>
  <si>
    <t>44</t>
  </si>
  <si>
    <t>622142001</t>
  </si>
  <si>
    <t>Potažení vnějších stěn sklovláknitým pletivem vtlačeným do tenkovrstvé hmoty</t>
  </si>
  <si>
    <t>447916030</t>
  </si>
  <si>
    <t>47</t>
  </si>
  <si>
    <t>622143002</t>
  </si>
  <si>
    <t>Montáž omítkových plastových nebo pozinkovaných dilatačních profilů</t>
  </si>
  <si>
    <t>m</t>
  </si>
  <si>
    <t>772904744</t>
  </si>
  <si>
    <t>"viz výkres D.1.1.06, D.1.1.08" 7,50+7,50</t>
  </si>
  <si>
    <t>48</t>
  </si>
  <si>
    <t>553430140</t>
  </si>
  <si>
    <t>profil omítkový dilatační pro omítky venkovní 12 mm</t>
  </si>
  <si>
    <t>1822839385</t>
  </si>
  <si>
    <t>15*1,05 'Přepočtené koeficientem množství</t>
  </si>
  <si>
    <t>45</t>
  </si>
  <si>
    <t>622143003</t>
  </si>
  <si>
    <t>Montáž omítkových plastových nebo pozinkovaných rohových profilů s tkaninou</t>
  </si>
  <si>
    <t>516094944</t>
  </si>
  <si>
    <t>"okna 1.PP" ((0,56+0,56+0,6+0,6)*7)+((0,57+0,57+0,58+0,58)*26)+((0,87+0,87+0,56+0,56)*14)+(0,82+0,82+0,58+0,58)+((1,15+1,15+0,57+0,57)*3)</t>
  </si>
  <si>
    <t>"zateplení soklu" (1,60*7)+25,00</t>
  </si>
  <si>
    <t>"viz výkres D.1.1.01, D.1.1.35"</t>
  </si>
  <si>
    <t>"zakončení obráceného soklu v 1.PP"</t>
  </si>
  <si>
    <t>(4,25+4,25+2,35+2,35)</t>
  </si>
  <si>
    <t>(1,15+1,15+6,25+6,25)</t>
  </si>
  <si>
    <t>(2,90+2,90+1,80+1,80)</t>
  </si>
  <si>
    <t>(2,90+2,90+1,65+1,65)</t>
  </si>
  <si>
    <t>(2,90+2,90+1,40+1,40)</t>
  </si>
  <si>
    <t>(1,25+1,25+1,80+1,80)</t>
  </si>
  <si>
    <t>(1,25+1,25+3,10+3,10)</t>
  </si>
  <si>
    <t>(1,15+1,15+2,80+2,80)</t>
  </si>
  <si>
    <t>(1,65+1,65+2,80+2,80)</t>
  </si>
  <si>
    <t>(2,90+2,90+0,85+0,85)</t>
  </si>
  <si>
    <t>(1,35+1,35+2,40+2,40)</t>
  </si>
  <si>
    <t>(1,45+1,45+2,40+2,40)</t>
  </si>
  <si>
    <t>(2,90+2,90+1,45+1,45)</t>
  </si>
  <si>
    <t>(2,90+2,90+1,75+1,75)</t>
  </si>
  <si>
    <t>(2,90+2,90+1,40+1,40+0,45+0,45)</t>
  </si>
  <si>
    <t>(2,90+2,90+1,30+1,30)</t>
  </si>
  <si>
    <t>(2,90+2,90+1,50+1,50)</t>
  </si>
  <si>
    <t>(2,90+2,90+1,90+1,90)</t>
  </si>
  <si>
    <t>(12,90+12,90+4,20+4,20)</t>
  </si>
  <si>
    <t>(4,25+4,25+2,15+2,15)</t>
  </si>
  <si>
    <t>(2,95+2,95+2,10+2,10)</t>
  </si>
  <si>
    <t>(2,10+2,10+1,20+1,20)</t>
  </si>
  <si>
    <t>(4,25+4,25+7,50+7,50)</t>
  </si>
  <si>
    <t>(4,20+4,20+1,35+1,35)</t>
  </si>
  <si>
    <t>(4,80+4,80+4,20+4,20)</t>
  </si>
  <si>
    <t>(2,15+2,15+4,20+4,20)</t>
  </si>
  <si>
    <t>(3,55+3,55+2,05+2,05)*2</t>
  </si>
  <si>
    <t>(7,75++7,75+4,20+4,20)</t>
  </si>
  <si>
    <t>(2,00+2,00+4,20+4,20)</t>
  </si>
  <si>
    <t>(7,00+7,00+1,25)</t>
  </si>
  <si>
    <t>(4,80+4,80+2,90+2,90+1,30+1,30)</t>
  </si>
  <si>
    <t>(1,40+1,40+2,90+2,90)</t>
  </si>
  <si>
    <t>(2,00+2,00+4,15+4,15)</t>
  </si>
  <si>
    <t>(4,25+4,25+4,15+4,15)</t>
  </si>
  <si>
    <t>(4,40+4,40+4,15+4,15)</t>
  </si>
  <si>
    <t>(4,15+4,15+4,25+4,25)</t>
  </si>
  <si>
    <t>(9,00+9,00+4,15+4,15+0,60+0,60)</t>
  </si>
  <si>
    <t>(1,90+1,90+2,15+2,15)</t>
  </si>
  <si>
    <t>(1,50+1,50+1,85+1,85)</t>
  </si>
  <si>
    <t>(4,15+4,15+1,40+1,40)</t>
  </si>
  <si>
    <t>(2,80+2,80+2,80+2,80)</t>
  </si>
  <si>
    <t>(2,80+2,80+1,15+1,15)</t>
  </si>
  <si>
    <t>(12,90+12,90+1,25+1,25)</t>
  </si>
  <si>
    <t>(6,25+6,25+1,25+1,25)</t>
  </si>
  <si>
    <t>(2,85+2,85+3,30+3,30)</t>
  </si>
  <si>
    <t>(2,85+2,85+1,45+1,45+0,50+0,50)</t>
  </si>
  <si>
    <t>(2,85+2,85+1,25+1,25)</t>
  </si>
  <si>
    <t>(2,85+2,85+1,35+1,35)</t>
  </si>
  <si>
    <t>(2,85+2,85+1,35+1,35+0,50+0,50)</t>
  </si>
  <si>
    <t>(2,85+2,85+3,40+3,40)</t>
  </si>
  <si>
    <t>(2,85+2,85+1,95+1,95)</t>
  </si>
  <si>
    <t>(2,85+2,85+1,50+1,50+0,50+0,50)</t>
  </si>
  <si>
    <t>(1,31+1,31+1,35+1,35)</t>
  </si>
  <si>
    <t>(2,07+2,07+1,47+1,47)*4</t>
  </si>
  <si>
    <t>(1,30+1,30+1,46+1,46)</t>
  </si>
  <si>
    <t>(0,90+0,90+0,44+0,44)*2</t>
  </si>
  <si>
    <t>(1,34+1,34+1,17+1,17)*9</t>
  </si>
  <si>
    <t>(0,70+0,70+1,47+1,47)*16</t>
  </si>
  <si>
    <t>(2,07+2,07+1,45+1,45)*9</t>
  </si>
  <si>
    <t xml:space="preserve">"viz výkres D.1.1.03 vnitřní a vnější" </t>
  </si>
  <si>
    <t>(1,35+1,35+1,75+1,75)*7</t>
  </si>
  <si>
    <t>(2,07+2,07+1,48+1,48)*13</t>
  </si>
  <si>
    <t>(1,32+1,32+1,15+1,15)*9</t>
  </si>
  <si>
    <t>"dveře vchodové" (1,45+2,20+2,20)*6</t>
  </si>
  <si>
    <t>"viz výkres D.1.1.33 - římsa" (10,24+32,82+17,75+2,20+32,85+10,20+32,15+2,20+8,20+22,80+4,00)</t>
  </si>
  <si>
    <t>"hlavní fasáda" (6,50*7)+200,00</t>
  </si>
  <si>
    <t>46</t>
  </si>
  <si>
    <t>590514840</t>
  </si>
  <si>
    <t>lišta rohová PVC 10/10 cm s tkaninou bal. 2,5 m</t>
  </si>
  <si>
    <t>2066544997</t>
  </si>
  <si>
    <t>1770,26*1,05 'Přepočtené koeficientem množství</t>
  </si>
  <si>
    <t>49</t>
  </si>
  <si>
    <t>622143004</t>
  </si>
  <si>
    <t>Montáž omítkových samolepících začišťovacích profilů (APU lišt)</t>
  </si>
  <si>
    <t>-1881330376</t>
  </si>
  <si>
    <t>"okna 1.PP vnitřní a vnější" (((0,56+0,60+0,60)*7*0,40)+((0,57+0,58+0,58)*26*0,40)+((0,87+0,56+0,56)*14*0,40)+((0,82+0,58+0,58)*0,40))*2</t>
  </si>
  <si>
    <t>"okna 1.PP vnitřní a vnější" ((1,15+0,57+0,57)*3*0,40)*2</t>
  </si>
  <si>
    <t xml:space="preserve">"viz výkres D.1.1.02 vnitřní a vnější" </t>
  </si>
  <si>
    <t>(1,31+1,35+1,35)*2</t>
  </si>
  <si>
    <t>(2,07+1,47+1,47)*4*2</t>
  </si>
  <si>
    <t>(1,30+1,46+1,46)*2</t>
  </si>
  <si>
    <t>(0,90+0,44+0,44)*2*2</t>
  </si>
  <si>
    <t>(1,34+1,17+1,17)*9*2</t>
  </si>
  <si>
    <t>(0,70+1,47+1,47)*16*2</t>
  </si>
  <si>
    <t>(2,07+1,45+1,45)*9*2</t>
  </si>
  <si>
    <t>(1,35+1,75+1,75)*7*2</t>
  </si>
  <si>
    <t>(2,07+1,48+1,48)*13*2</t>
  </si>
  <si>
    <t>(1,32+1,15+1,15)*9*2</t>
  </si>
  <si>
    <t>"dveře vchodové" (1,45+2,20+2,20)*6*2</t>
  </si>
  <si>
    <t>50</t>
  </si>
  <si>
    <t>590514750</t>
  </si>
  <si>
    <t>profil okenní začišťovací s tkaninou - 6 mm/2,4 m</t>
  </si>
  <si>
    <t>-463187887</t>
  </si>
  <si>
    <t>Poznámka k položce:
délka 2,4 m, přesah tkaniny 100 mm</t>
  </si>
  <si>
    <t>861,568*1,05 'Přepočtené koeficientem množství</t>
  </si>
  <si>
    <t>34</t>
  </si>
  <si>
    <t>6222110</t>
  </si>
  <si>
    <t>Montáž kontaktního zateplení říms z polystyrénových desek tl do 40 mm</t>
  </si>
  <si>
    <t>-1448373582</t>
  </si>
  <si>
    <t xml:space="preserve">"zateplení podstřešní římsy" </t>
  </si>
  <si>
    <t>(10,24+32,82+17,75+2,20+32,85+10,20+32,15+2,20+8,20+22,80)*(0,60+0,40)</t>
  </si>
  <si>
    <t>35</t>
  </si>
  <si>
    <t>1421013045</t>
  </si>
  <si>
    <t>Tepelná izolace z fenolické pěny na fasádu  40 mm  (1200x400 mm)</t>
  </si>
  <si>
    <t>-141870062</t>
  </si>
  <si>
    <t>Poznámka k položce:
tloušťka: 40 mm, balení: 6,72 m2, rozměry desky: 1200x400 mm, součinitel tepelné vodivosti: 0,021 W/mK, pozn.: prodej jen celých balení, šířka: 400 mm, délka: 1200 mm, objemová hmotnost: 35 kg/m3, barva: Růžová, faktor difuzního odporu: 35, reakce na oheň: C – s2, d0, materiálová báze: PF – fenolická pěna, pevnost v tlaku při 10% stlačení: 100 kPa, hrana: Rovná</t>
  </si>
  <si>
    <t>171,41*1,15 'Přepočtené koeficientem množství</t>
  </si>
  <si>
    <t>51</t>
  </si>
  <si>
    <t>622211011</t>
  </si>
  <si>
    <t>Montáž zateplení vnějších stěn z polystyrénových desek tl do 80 mm</t>
  </si>
  <si>
    <t>-2080733782</t>
  </si>
  <si>
    <t>"vnitřní obrácený sokl zdiva 1.PP"</t>
  </si>
  <si>
    <t>(4,25+4,25+2,35+2,35)*0,60</t>
  </si>
  <si>
    <t>(1,15+1,15+6,25+6,25)*0,60</t>
  </si>
  <si>
    <t>(2,90+2,90+1,80+1,80)*0,60</t>
  </si>
  <si>
    <t>(2,90+2,90+1,65+1,65)*0,60</t>
  </si>
  <si>
    <t>(2,90+2,90+1,40+1,40)*0,60</t>
  </si>
  <si>
    <t>(1,25+1,25+1,80+1,80)*0,60</t>
  </si>
  <si>
    <t>(1,25+1,25+3,10+3,10)*0,60</t>
  </si>
  <si>
    <t>(1,15+1,15+2,80+2,80)*0,60</t>
  </si>
  <si>
    <t>(1,65+1,65+2,80+2,80)*0,60</t>
  </si>
  <si>
    <t>(2,90+2,90+0,85+0,85)*0,60</t>
  </si>
  <si>
    <t>(1,35+1,35+2,40+2,40)*0,60</t>
  </si>
  <si>
    <t>(1,45+1,45+2,40+2,40)*0,60</t>
  </si>
  <si>
    <t>(2,90+2,90+1,45+1,45)*0,60</t>
  </si>
  <si>
    <t>(2,90+2,90+1,75+1,75)*0,60</t>
  </si>
  <si>
    <t>(2,90+2,90+1,40+1,40+0,45+0,45)*0,60</t>
  </si>
  <si>
    <t>(2,90+2,90+1,30+1,30)*0,60</t>
  </si>
  <si>
    <t>(2,90+2,90+1,50+1,50)*0,60</t>
  </si>
  <si>
    <t>(2,90+2,90+1,90+1,90)*0,60</t>
  </si>
  <si>
    <t>(12,90+12,90+4,20+4,20)*0,60</t>
  </si>
  <si>
    <t>(4,25+4,25+2,15+2,15)*0,60</t>
  </si>
  <si>
    <t>(2,95+2,95+2,10+2,10)*0,60</t>
  </si>
  <si>
    <t>(2,10+2,10+1,20+1,20)*0,60</t>
  </si>
  <si>
    <t>(4,25+4,25+7,50+7,50)*0,60</t>
  </si>
  <si>
    <t>(4,20+4,20+1,35+1,35)*0,60</t>
  </si>
  <si>
    <t>(4,80+4,80+4,20+4,20)*0,60</t>
  </si>
  <si>
    <t>(2,15+2,15+4,20+4,20)*0,60</t>
  </si>
  <si>
    <t>(3,55+3,55+2,05+2,05)*2*0,60</t>
  </si>
  <si>
    <t>(7,75++7,75+4,20+4,20)*0,60</t>
  </si>
  <si>
    <t>(2,00+2,00+4,20+4,20)*0,60</t>
  </si>
  <si>
    <t>(7,00+7,00+1,25)*0,60</t>
  </si>
  <si>
    <t>(4,80+4,80+2,90+2,90+1,30+1,30)*0,60</t>
  </si>
  <si>
    <t>(1,40+1,40+2,90+2,90)*0,60</t>
  </si>
  <si>
    <t>(2,00+2,00+4,15+4,15)*0,60</t>
  </si>
  <si>
    <t>(4,25+4,25+4,15+4,15)*0,60</t>
  </si>
  <si>
    <t>(4,40+4,40+4,15+4,15)*0,60</t>
  </si>
  <si>
    <t>(4,15+4,15+4,25+4,25)*0,60</t>
  </si>
  <si>
    <t>(9,00+9,00+4,15+4,15+0,60+0,60)*0,60</t>
  </si>
  <si>
    <t>(1,90+1,90+2,15+2,15)*0,60</t>
  </si>
  <si>
    <t>(1,50+1,50+1,85+1,85)*0,60</t>
  </si>
  <si>
    <t>(4,15+4,15+1,40+1,40)*0,60</t>
  </si>
  <si>
    <t>(2,80+2,80+2,80+2,80)*0,60</t>
  </si>
  <si>
    <t>(2,80+2,80+1,15+1,15)*0,60</t>
  </si>
  <si>
    <t>(12,90+12,90+1,25+1,25)*0,60</t>
  </si>
  <si>
    <t>(6,25+6,25+1,25+1,25)*0,60</t>
  </si>
  <si>
    <t>(2,85+2,85+3,30+3,30)*0,60</t>
  </si>
  <si>
    <t>(2,85+2,85+1,45+1,45+0,50+0,50)*0,60</t>
  </si>
  <si>
    <t>(2,85+2,85+1,25+1,25)*0,60</t>
  </si>
  <si>
    <t>(2,85+2,85+1,35+1,35)*0,60</t>
  </si>
  <si>
    <t>(2,85+2,85+1,35+1,35+0,50+0,50)*0,60</t>
  </si>
  <si>
    <t>(2,85+2,85+3,40+3,40)*0,60</t>
  </si>
  <si>
    <t>(2,85+2,85+1,95+1,95)*0,60</t>
  </si>
  <si>
    <t>(2,85+2,85+1,50+1,50+0,50+0,50)*0,60</t>
  </si>
  <si>
    <t>52</t>
  </si>
  <si>
    <t>283760340</t>
  </si>
  <si>
    <t>deska fasádní polystyrénová EPS "šedý" 1000 x 500 x 60 mm (lambda=0,035 W/mK)</t>
  </si>
  <si>
    <t>1786436074</t>
  </si>
  <si>
    <t>Poznámka k položce:
lambda=0,032 [W / m K]</t>
  </si>
  <si>
    <t>406,05*1,07 'Přepočtené koeficientem množství</t>
  </si>
  <si>
    <t>53</t>
  </si>
  <si>
    <t>622211021</t>
  </si>
  <si>
    <t>Montáž zateplení vnějších stěn z polystyrénových desek tl do 120 mm</t>
  </si>
  <si>
    <t>-1317366332</t>
  </si>
  <si>
    <t xml:space="preserve">"zateplení soklu" </t>
  </si>
  <si>
    <t>"viz výkres D.1.1.06" (32,15*1,40)+(9,00*0,60)+(8,18*1,40)+(10,00*2,20)</t>
  </si>
  <si>
    <t>"viz výkres D.1.1.07" (10,00*1,40)+(2,15*1,40)+(22,65*1,80)+(2,95*2,20)-(1,40*2,00)</t>
  </si>
  <si>
    <t>"viz výkres D.1.1.08" (17,75*1,30)+(32,62*1,55)+(2,95*2,30*2)-(1,40*2,00*2)</t>
  </si>
  <si>
    <t>"viz výkres D.1.1.09" (32,60*1,65)+(2,75*2,20*2)-(1,35*2,00*2)+(2,15*2,00)</t>
  </si>
  <si>
    <t>"odpočet sklepních oken" -(((0,56*0,60)*7)+((0,57*0,58)*26)+((0,87*0,56)*14)+(0,82*0,58))</t>
  </si>
  <si>
    <t>"odpočet sklepních oken" -((1,15*0,57)*3)</t>
  </si>
  <si>
    <t>54</t>
  </si>
  <si>
    <t>283760170</t>
  </si>
  <si>
    <t>deska fasádní polystyrénová soklová EPS 1250 x 600 x 100 mm (lambda=0,035 W/mK)</t>
  </si>
  <si>
    <t>380716441</t>
  </si>
  <si>
    <t>Poznámka k položce:
lambda=0,035 [W / m K]</t>
  </si>
  <si>
    <t>271,517*1,07 'Přepočtené koeficientem množství</t>
  </si>
  <si>
    <t>55</t>
  </si>
  <si>
    <t>622211031</t>
  </si>
  <si>
    <t>Montáž zateplení vnějších stěn z polystyrénových desek tl do 160 mm</t>
  </si>
  <si>
    <t>-375740990</t>
  </si>
  <si>
    <t>"viz výkres D.1.1.04"</t>
  </si>
  <si>
    <t>"půlštoky" (8,88+31,46+22,64+8,30+2,20+17,10+2,20+31,65+22,05+6,05+8,88)*0,87</t>
  </si>
  <si>
    <t>56</t>
  </si>
  <si>
    <t>283760420</t>
  </si>
  <si>
    <t>deska fasádní polystyrénová EPS "šedý" 1000 x 500 x 140 mm (lambda=0,032 W/mK)</t>
  </si>
  <si>
    <t>-82587159</t>
  </si>
  <si>
    <t>140,427*1,07 'Přepočtené koeficientem množství</t>
  </si>
  <si>
    <t>57</t>
  </si>
  <si>
    <t>622211041</t>
  </si>
  <si>
    <t>Montáž zateplení vnějších stěn z polystyrénových desek tl do 200 mm</t>
  </si>
  <si>
    <t>-107364131</t>
  </si>
  <si>
    <t>"skladba S01b" ((3,10+3,00+3,10)*2,50)-(0,95*2,07)+((1,80*0,80)*2)+(((1,80*1,80)/2)*2)</t>
  </si>
  <si>
    <t>"viz výkres D.1.1.02, D.1.1.03"</t>
  </si>
  <si>
    <t>"hlavní fasáda" (10,24+32,82+17,75+2,20+32,85+10,20+32,15+2,20+8,20+22,80)*6,50</t>
  </si>
  <si>
    <t>"odpočet zateplení soklu v místě vstupních dveří" -((2,75*2,20*2)+(2,95*2,20*3))</t>
  </si>
  <si>
    <t>"stěny lodžií" (1,05+1,05+1,05+1,05)*2,40</t>
  </si>
  <si>
    <t>"odpočet oken"</t>
  </si>
  <si>
    <t>-(1,25*1,30)</t>
  </si>
  <si>
    <t>-(2,02*1,42)*4</t>
  </si>
  <si>
    <t>-(1,25*1,41)</t>
  </si>
  <si>
    <t>-(0,85*0,39)*2</t>
  </si>
  <si>
    <t>-(1,29*1,12)*9</t>
  </si>
  <si>
    <t>-(0,65*1,42)*16</t>
  </si>
  <si>
    <t>-(2,02*1,40)*9</t>
  </si>
  <si>
    <t>-(1,30*1,70)*7</t>
  </si>
  <si>
    <t>-(2,02*1,43)*13</t>
  </si>
  <si>
    <t>-(1,27*1,10)*9</t>
  </si>
  <si>
    <t>58</t>
  </si>
  <si>
    <t>283760480</t>
  </si>
  <si>
    <t>deska fasádní polystyrénová EPS "šedý" 1000 x 500 x 200 mm (lambda=0,032 W/mK)</t>
  </si>
  <si>
    <t>-1264403397</t>
  </si>
  <si>
    <t>970,718*1,07 'Přepočtené koeficientem množství</t>
  </si>
  <si>
    <t>59</t>
  </si>
  <si>
    <t>622221031</t>
  </si>
  <si>
    <t>Montáž zateplení vnějších stěn z minerální vlny s podélnou orientací vláken tl do 160 mm</t>
  </si>
  <si>
    <t>-291225454</t>
  </si>
  <si>
    <t>"zateplení komínů" ((1,10+1,10+0,85+0,85)*1,00)+((1,10+1,10+0,75+0,75)*1,00*13)</t>
  </si>
  <si>
    <t>"zateplení komínů v místě technické místnosti" ((0,95+0,65)*2,85)+((0,45+0,75)*2,85)+((1,00+0,60)*2,85)+((0,80+0,95)*2,85*2)</t>
  </si>
  <si>
    <t>"zateplení komínů mimo technické místnosti" ((1,10+0,75)*1,00)+((0,75+1,35+0,65)*1,00)+((1,10+0,77)*1,00)+((1,40+0,75+0,25)*1,00)+((0,88+0,76)*1,00)</t>
  </si>
  <si>
    <t>"dělící stěny ve 3.NP" (6,80+6,80)*1,75</t>
  </si>
  <si>
    <t>60</t>
  </si>
  <si>
    <t>631515310</t>
  </si>
  <si>
    <t>deska minerální izolační s podélnou orientací vláken tl. 140 mm</t>
  </si>
  <si>
    <t>1230981035</t>
  </si>
  <si>
    <t>108,825*1,07 'Přepočtené koeficientem množství</t>
  </si>
  <si>
    <t>6222512</t>
  </si>
  <si>
    <t>Příplatek k cenám zateplení za použití systému kotvení pod izolantem</t>
  </si>
  <si>
    <t>1113204738</t>
  </si>
  <si>
    <t>622325101</t>
  </si>
  <si>
    <t>Oprava vnější vápenocementové hladké omítky složitosti 1 stěn v rozsahu do 10%</t>
  </si>
  <si>
    <t>1780544668</t>
  </si>
  <si>
    <t>63</t>
  </si>
  <si>
    <t>622511101</t>
  </si>
  <si>
    <t>Tenkovrstvá akrylátová mozaiková jemnozrnná omítka včetně penetrace vnějších stěn</t>
  </si>
  <si>
    <t>1915382284</t>
  </si>
  <si>
    <t>"viz výkres D.1.1.06" (32,15*0,90)+(9,00*0,60)+(8,18*0,90)+(10,00*1,70)</t>
  </si>
  <si>
    <t>"viz výkres D.1.1.07" (10,00*0,90)+(2,15*0,90)+(22,65*1,30)+(2,95*2,20)-(1,40*2,00)</t>
  </si>
  <si>
    <t>"viz výkres D.1.1.08" (17,75*0,80)+(32,62*1,05)+(2,95*2,30*2)-(1,40*2,00*2)</t>
  </si>
  <si>
    <t>"viz výkres D.1.1.09" (32,60*1,15)+(2,75*2,20*2)-(1,35*2,00*2)+(2,15*1,50)</t>
  </si>
  <si>
    <t>"odpočet sklepních oken" -(((0,56*0,60)*7)+((0,57*0,58)*26)+((0,87*0,56)*14)+(0,82*0,58)+((1,15*0,57)*3))</t>
  </si>
  <si>
    <t>"ostění sklepních oken" (((0,56+0,60+0,60)*7)+((0,57+0,58+0,58)*26)+((0,87+0,56+0,56)*14)+(0,82+0,58+0,58)+((1,15+0,57+0,57)*3))*0,12</t>
  </si>
  <si>
    <t>"ostění vstupních dveří" ((1,40+2,05+2,10+2,10)*5)*0,12</t>
  </si>
  <si>
    <t>64</t>
  </si>
  <si>
    <t>622521011</t>
  </si>
  <si>
    <t>Tenkovrstvá silikátová zrnitá omítka tl. 1,5 mm včetně penetrace vnějších stěn</t>
  </si>
  <si>
    <t>1856379377</t>
  </si>
  <si>
    <t>(-(1,25*1,30))+((1,25+1,30+1,30)*0,22)</t>
  </si>
  <si>
    <t>(-(2,02*1,42)*4)+((2,02+1,42+1,42)*0,22*4)</t>
  </si>
  <si>
    <t>(-(1,25*1,41))+((1,25+1,41+1,41)*0,22)</t>
  </si>
  <si>
    <t>(-(0,85*0,39)*2)+((0,85+0,39+0,39)*0,22*2)</t>
  </si>
  <si>
    <t>(-(1,29*1,12)*9)+((1,29+1,12+1,12)*0,22*9)</t>
  </si>
  <si>
    <t>(-(0,65*1,42)*16)+((0,65+1,42+1,42)*0,22*16)</t>
  </si>
  <si>
    <t>(-(2,02*1,40)*9)+((2,02+1,40+1,40)*0,22*9)</t>
  </si>
  <si>
    <t>(-(1,30*1,70)*7)+((1,30+1,70+1,70)*0,22*7)</t>
  </si>
  <si>
    <t>(-(2,02*1,43)*13)+((2,02+1,43+1,43)*0,22*13)</t>
  </si>
  <si>
    <t>(-(1,27*1,10)*9)+((1,27+1,10+1,10)*0,22*9)</t>
  </si>
  <si>
    <t>65</t>
  </si>
  <si>
    <t>628195001</t>
  </si>
  <si>
    <t>Očištění zdiva nebo betonu zdí a valů před započetím oprav ručně</t>
  </si>
  <si>
    <t>301674896</t>
  </si>
  <si>
    <t xml:space="preserve">"zateplení soklu - podzemní část" </t>
  </si>
  <si>
    <t>"viz výkres D.1.1.06" (32,15+8,18+10,00)*0,60</t>
  </si>
  <si>
    <t>"viz výkres D.1.1.07" (10,00+2,15+22,65)*0,60</t>
  </si>
  <si>
    <t>"viz výkres D.1.1.08" (17,75+32,62)*0,60</t>
  </si>
  <si>
    <t>"viz výkres D.1.1.09" (32,60*0,60)</t>
  </si>
  <si>
    <t>66</t>
  </si>
  <si>
    <t>629991011</t>
  </si>
  <si>
    <t>Zakrytí výplní otvorů a svislých ploch fólií přilepenou lepící páskou</t>
  </si>
  <si>
    <t>-537486225</t>
  </si>
  <si>
    <t>"vnitřní a vnejší strana"</t>
  </si>
  <si>
    <t>"okna 1.PP" ((0,56*0,60)*7)+((0,57*0,58)*26)+((0,87*0,56)*14)+(0,82*0,58)+((1,15*0,57)*3)</t>
  </si>
  <si>
    <t>(1,31*1,35)</t>
  </si>
  <si>
    <t>(2,07*1,47)*4</t>
  </si>
  <si>
    <t>(1,30*1,46)</t>
  </si>
  <si>
    <t>(0,90*0,44)*2</t>
  </si>
  <si>
    <t>(1,34*1,17)*9</t>
  </si>
  <si>
    <t>(0,70*1,47)*16</t>
  </si>
  <si>
    <t>(2,07*1,45)*9</t>
  </si>
  <si>
    <t>(1,35*1,75)*7</t>
  </si>
  <si>
    <t>(2,07*1,48)*13</t>
  </si>
  <si>
    <t>(1,32*1,15)*9</t>
  </si>
  <si>
    <t>"dveře vchodové" (1,45*2,20)*5</t>
  </si>
  <si>
    <t>196,871*2 'Přepočtené koeficientem množství</t>
  </si>
  <si>
    <t>67</t>
  </si>
  <si>
    <t>629999011</t>
  </si>
  <si>
    <t>Příplatek k úpravám povrchů za provádění styku dvou barev nebo struktur na fasádě</t>
  </si>
  <si>
    <t>-1903795477</t>
  </si>
  <si>
    <t>"viz výkres D.1.1.06 - okna" (2,20+2,20+1,65+1,65)*18</t>
  </si>
  <si>
    <t>"viz výkres D.1.1.07 - okna" ((1,40+1,40+1,65+1,65)*6)+((1,40+1,40+1,35+1,35)*6)+(1,40+1,40+1,95+1,95)</t>
  </si>
  <si>
    <t>"viz výkres D.1.1.08 - okna" ((1,40+1,40+1,35+1,35)*12)+((1,40+1,40+1,65+1,65)*10)+((1,40+1,40+1,95+1,95)*2)</t>
  </si>
  <si>
    <t>"viz výkres D.1.1.09 - okna" ((2,20+2,20+1,65+1,65)*8)+((1,40+1,40+1,95+1,95)*4)+((1,40+1,40+1,65+1,65)*2)+((1,00+1,00+0,60+0,60)*2)</t>
  </si>
  <si>
    <t>Podlahy a podlahové konstrukce</t>
  </si>
  <si>
    <t>68</t>
  </si>
  <si>
    <t>631311114</t>
  </si>
  <si>
    <t>Mazanina tl do 80 mm z betonu prostého tř. C 16/20</t>
  </si>
  <si>
    <t>-320884832</t>
  </si>
  <si>
    <t>"viz výkres D.1.1.04" (314,70+2,90+3,00+3,00+233,50+4,30+4,10)*0,06</t>
  </si>
  <si>
    <t>69</t>
  </si>
  <si>
    <t>631312141</t>
  </si>
  <si>
    <t>Doplnění rýh v dosavadních mazaninách betonem prostým</t>
  </si>
  <si>
    <t>1720537672</t>
  </si>
  <si>
    <t>"viz výkres D.1.1.04" (314,70+2,90+3,00+3,00+233,50+4,30+4,10)*0,25*0,03</t>
  </si>
  <si>
    <t>70</t>
  </si>
  <si>
    <t>631319011</t>
  </si>
  <si>
    <t>Příplatek k mazanině tl do 80 mm za přehlazení povrchu</t>
  </si>
  <si>
    <t>-760403649</t>
  </si>
  <si>
    <t>71</t>
  </si>
  <si>
    <t>631319171</t>
  </si>
  <si>
    <t>Příplatek k mazanině tl do 80 mm za stržení povrchu spodní vrstvy před vložením výztuže</t>
  </si>
  <si>
    <t>-1253041342</t>
  </si>
  <si>
    <t>72</t>
  </si>
  <si>
    <t>631362021</t>
  </si>
  <si>
    <t>Výztuž mazanin svařovanými sítěmi Kari</t>
  </si>
  <si>
    <t>-1041040197</t>
  </si>
  <si>
    <t>"viz výkres D.1.1.04" ((314,70+2,90+3,00+3,00+233,50+4,30+4,10)*0,985*1,20)*0,001</t>
  </si>
  <si>
    <t>73</t>
  </si>
  <si>
    <t>632451023</t>
  </si>
  <si>
    <t>Vyrovnávací potěr tl do 40 mm z MC 15 provedený v pásu</t>
  </si>
  <si>
    <t>212903202</t>
  </si>
  <si>
    <t xml:space="preserve">"vyrovnávací potěr pod vnitřní parapety" </t>
  </si>
  <si>
    <t>1,31*0,48</t>
  </si>
  <si>
    <t>2,07*0,48*4</t>
  </si>
  <si>
    <t>1,30*0,48</t>
  </si>
  <si>
    <t>0,90*0,48*2</t>
  </si>
  <si>
    <t>1,34*0,48*9</t>
  </si>
  <si>
    <t>0,70*0,48*16</t>
  </si>
  <si>
    <t>2,07*0,48*9</t>
  </si>
  <si>
    <t>1,35*0,48*7</t>
  </si>
  <si>
    <t>2,07*0,48*13</t>
  </si>
  <si>
    <t>1,32*0,48*9</t>
  </si>
  <si>
    <t>74</t>
  </si>
  <si>
    <t>632451445</t>
  </si>
  <si>
    <t>Potěr pískocementový tl do 40 mm tř. C 20 běžný</t>
  </si>
  <si>
    <t>-1251543948</t>
  </si>
  <si>
    <t>"lodžie - spádová vrstva"</t>
  </si>
  <si>
    <t>75</t>
  </si>
  <si>
    <t>634111113</t>
  </si>
  <si>
    <t>Obvodová dilatace pružnou těsnicí páskou v 80 mm mezi stěnou a mazaninou</t>
  </si>
  <si>
    <t>-485012281</t>
  </si>
  <si>
    <t>"půlštoky" (8,88+31,46+22,64+8,30+2,20+17,10+2,20+31,65+22,05+6,05+8,88)</t>
  </si>
  <si>
    <t>"komíny" (1,10+1,10+0,85+0,85)+((1,10+1,10+0,75+0,75)*18)</t>
  </si>
  <si>
    <t>"dělící stěny ve 3.NP" 6,80+6,80</t>
  </si>
  <si>
    <t>76</t>
  </si>
  <si>
    <t>634113115</t>
  </si>
  <si>
    <t>Výplň dilatačních spár mazanin plastovým profilem v 80 mm</t>
  </si>
  <si>
    <t>-68726204</t>
  </si>
  <si>
    <t>"viz výkres D.1.1.04" 8,90*11</t>
  </si>
  <si>
    <t>77</t>
  </si>
  <si>
    <t>636311111</t>
  </si>
  <si>
    <t>Kladení dlažby z betonových dlaždic 40x40cm na sucho na terče z umělé hmoty o výšce do 25 mm</t>
  </si>
  <si>
    <t>-1092612944</t>
  </si>
  <si>
    <t>78</t>
  </si>
  <si>
    <t>592453200</t>
  </si>
  <si>
    <t>dlažba desková betonová 40x40x4,5 cm šedá</t>
  </si>
  <si>
    <t>-776699947</t>
  </si>
  <si>
    <t>3,06*1,15 'Přepočtené koeficientem množství</t>
  </si>
  <si>
    <t>Osazování výplní otvorů</t>
  </si>
  <si>
    <t>79</t>
  </si>
  <si>
    <t>642945111</t>
  </si>
  <si>
    <t>Osazování protipožárních nebo protiplynových zárubní dveří jednokřídlových do 2,5 m2</t>
  </si>
  <si>
    <t>52456990</t>
  </si>
  <si>
    <t>"viz výkres D.1.1.04" 1+5</t>
  </si>
  <si>
    <t>80</t>
  </si>
  <si>
    <t>553312010</t>
  </si>
  <si>
    <t>zárubeň ocelová s požární odolností H 110 DV 800 L/P</t>
  </si>
  <si>
    <t>1385463565</t>
  </si>
  <si>
    <t>81</t>
  </si>
  <si>
    <t>553312030</t>
  </si>
  <si>
    <t>zárubeň ocelová s požární odolností H 110 DV 900 L/P</t>
  </si>
  <si>
    <t>794876937</t>
  </si>
  <si>
    <t>"viz výkres D.1.1.01" 5</t>
  </si>
  <si>
    <t>82</t>
  </si>
  <si>
    <t>55331208</t>
  </si>
  <si>
    <t xml:space="preserve">zárubeň ocelová s požární odolností atypický rozměr 950x2070 mm H 110 </t>
  </si>
  <si>
    <t>-1999541792</t>
  </si>
  <si>
    <t>Ostatní konstrukce a práce, bourání</t>
  </si>
  <si>
    <t>83</t>
  </si>
  <si>
    <t>952901111</t>
  </si>
  <si>
    <t>Vyčištění budov bytové a občanské výstavby při výšce podlaží do 4 m</t>
  </si>
  <si>
    <t>-170477388</t>
  </si>
  <si>
    <t>"množství převzato z položky č. 621221041" 439,611</t>
  </si>
  <si>
    <t>"množství převzato z položky č. 763131411" 188,83</t>
  </si>
  <si>
    <t>"viz výkres D.1.1.04" 314,70+2,90+3,00+3,00+233,50+4,30+4,10</t>
  </si>
  <si>
    <t>85</t>
  </si>
  <si>
    <t>953961113</t>
  </si>
  <si>
    <t>Kotvy chemickým tmelem M 12 hl 110 mm do betonu, ŽB nebo kamene s vyvrtáním otvoru</t>
  </si>
  <si>
    <t>683868591</t>
  </si>
  <si>
    <t>"dodatečné přikotvení pozednice" ((30,50+9,00+22,60+17,00+8,20+31,40+31,40+9,00)/1,50)-0,067</t>
  </si>
  <si>
    <t>87</t>
  </si>
  <si>
    <t>86</t>
  </si>
  <si>
    <t>94</t>
  </si>
  <si>
    <t>Lešení a stavební výtahy</t>
  </si>
  <si>
    <t>88</t>
  </si>
  <si>
    <t>941211111</t>
  </si>
  <si>
    <t>Montáž lešení řadového rámového lehkého zatížení do 200 kg/m2 š do 0,9 m v do 10 m</t>
  </si>
  <si>
    <t>-1705205442</t>
  </si>
  <si>
    <t>"viz výkres D.1.1.06" (32,15*7,20)+(9,00*0,60)+(8,18*7,20)+(12,00*7,20)</t>
  </si>
  <si>
    <t>"viz výkres D.1.1.07" (12,00*7,20)+(3,15*7,20)+(22,65*7,20)</t>
  </si>
  <si>
    <t>"viz výkres D.1.1.08" (18,75*7,20)+(32,62*7,20)</t>
  </si>
  <si>
    <t>"viz výkres D.1.1.09" (32,60*7,20)+(3,15*7,20)</t>
  </si>
  <si>
    <t>89</t>
  </si>
  <si>
    <t>941211211</t>
  </si>
  <si>
    <t>Příplatek k lešení řadovému rámovému lehkému š 0,9 m v do 25 m za první a ZKD den použití</t>
  </si>
  <si>
    <t>1463387919</t>
  </si>
  <si>
    <t>"množství převzato z položky č. 941211111" 1281,60*90</t>
  </si>
  <si>
    <t>90</t>
  </si>
  <si>
    <t>941211811</t>
  </si>
  <si>
    <t>Demontáž lešení řadového rámového lehkého zatížení do 200 kg/m2 š do 0,9 m v do 10 m</t>
  </si>
  <si>
    <t>597247297</t>
  </si>
  <si>
    <t>"množství převzato z položky č. 941211111" 1281,60</t>
  </si>
  <si>
    <t>91</t>
  </si>
  <si>
    <t>942321111</t>
  </si>
  <si>
    <t>Montáž konzol š do 1,1 m u dílcového pracovního lešení v do 10 m</t>
  </si>
  <si>
    <t>1292250649</t>
  </si>
  <si>
    <t>"viz výkres D.1.1.06" (32,15+8,18+12,00)*0,75</t>
  </si>
  <si>
    <t>"viz výkres D.1.1.07" (12,00+3,15+22,65)*0,75</t>
  </si>
  <si>
    <t>"viz výkres D.1.1.08" (18,75+32,62)*0,75</t>
  </si>
  <si>
    <t>"viz výkres D.1.1.09" (32,60+3,15)*0,75</t>
  </si>
  <si>
    <t>92</t>
  </si>
  <si>
    <t>942321211</t>
  </si>
  <si>
    <t>Příplatek ke konzole š do 1,1 m u dílcového lešení v do 25 m za první a ZKD den použití</t>
  </si>
  <si>
    <t>-344661491</t>
  </si>
  <si>
    <t>132,939*45 'Přepočtené koeficientem množství</t>
  </si>
  <si>
    <t>93</t>
  </si>
  <si>
    <t>942321811</t>
  </si>
  <si>
    <t>Demontáž konzol š do 1,1 m u dílcového pracovního lešení v do 10 m</t>
  </si>
  <si>
    <t>-275841578</t>
  </si>
  <si>
    <t>944511111</t>
  </si>
  <si>
    <t>Montáž ochranné sítě z textilie z umělých vláken</t>
  </si>
  <si>
    <t>1507087652</t>
  </si>
  <si>
    <t>95</t>
  </si>
  <si>
    <t>944511211</t>
  </si>
  <si>
    <t>Příplatek k ochranné síti za první a ZKD den použití</t>
  </si>
  <si>
    <t>1610393741</t>
  </si>
  <si>
    <t>96</t>
  </si>
  <si>
    <t>944511811</t>
  </si>
  <si>
    <t>Demontáž ochranné sítě z textilie z umělých vláken</t>
  </si>
  <si>
    <t>-1493056403</t>
  </si>
  <si>
    <t>97</t>
  </si>
  <si>
    <t>949101111</t>
  </si>
  <si>
    <t>Lešení pomocné pro objekty pozemních staveb s lešeňovou podlahou v do 1,9 m zatížení do 150 kg/m2</t>
  </si>
  <si>
    <t>-719481665</t>
  </si>
  <si>
    <t>98</t>
  </si>
  <si>
    <t>949101112</t>
  </si>
  <si>
    <t>Lešení pomocné pro objekty pozemních staveb s lešeňovou podlahou v do 3,5 m zatížení do 150 kg/m2</t>
  </si>
  <si>
    <t>1744120841</t>
  </si>
  <si>
    <t>"viz výkres D.1.1.04 - schodiště" 2,40*4,30</t>
  </si>
  <si>
    <t>Bourání konstrukcí</t>
  </si>
  <si>
    <t>99</t>
  </si>
  <si>
    <t>962032314</t>
  </si>
  <si>
    <t>Bourání pilířů cihelných z dutých nebo plných cihel pálených i nepálených na jakoukoli maltu</t>
  </si>
  <si>
    <t>-1415013229</t>
  </si>
  <si>
    <t>"stěny vikýře" 0,80+0,80+1,20+1,20</t>
  </si>
  <si>
    <t>100</t>
  </si>
  <si>
    <t>965042131</t>
  </si>
  <si>
    <t>Bourání podkladů pod dlažby nebo mazanin betonových nebo z litého asfaltu tl do 100 mm pl do 4 m2</t>
  </si>
  <si>
    <t>156465376</t>
  </si>
  <si>
    <t>"viz výkres D.1.1.02" 1,70*0,90*0,10</t>
  </si>
  <si>
    <t>"viz výkres D.1.1.03" 1,70*0,90*0,10</t>
  </si>
  <si>
    <t>"viz výkres D.1.1.37" ((2,41*1,00)+(1,00*0,30)+(0,90*0,90))*0,10</t>
  </si>
  <si>
    <t>101</t>
  </si>
  <si>
    <t>965042141</t>
  </si>
  <si>
    <t>Bourání podkladů pod dlažby nebo mazanin betonových nebo z litého asfaltu tl do 100 mm pl přes 4 m2</t>
  </si>
  <si>
    <t>586013400</t>
  </si>
  <si>
    <t>"viz výkres D.1.1.04" (314,70+2,90+3,00+3,00+233,50+4,30+4,10)*0,05</t>
  </si>
  <si>
    <t>102</t>
  </si>
  <si>
    <t>965082923</t>
  </si>
  <si>
    <t>Odstranění násypů pod podlahy tl do 100 mm pl přes 2 m2</t>
  </si>
  <si>
    <t>-1986462755</t>
  </si>
  <si>
    <t>103</t>
  </si>
  <si>
    <t>966053121</t>
  </si>
  <si>
    <t>Vybourání částí ŽB říms vyložených do 250 mm</t>
  </si>
  <si>
    <t>-747026774</t>
  </si>
  <si>
    <t>"soklová římsa" (10,24+32,82+17,75+2,20+32,85+10,20+32,15+2,20+8,20+22,80)-(1,45*5)</t>
  </si>
  <si>
    <t>104</t>
  </si>
  <si>
    <t>966054121</t>
  </si>
  <si>
    <t>Vybourání částí ŽB říms vyložených do 500 mm</t>
  </si>
  <si>
    <t>45945067</t>
  </si>
  <si>
    <t>"ŽB markýza včetně sloupů" (3,20+2,00+2,00)*4</t>
  </si>
  <si>
    <t>105</t>
  </si>
  <si>
    <t>966055121</t>
  </si>
  <si>
    <t>Vybourání částí ŽB říms vyložených přes 500 mm</t>
  </si>
  <si>
    <t>-362561231</t>
  </si>
  <si>
    <t>"stříška nad vstupy ve dvoře" 3,30</t>
  </si>
  <si>
    <t>106</t>
  </si>
  <si>
    <t>968072244</t>
  </si>
  <si>
    <t>Vybourání kovových rámů oken jednoduchých včetně křídel pl do 1 m2</t>
  </si>
  <si>
    <t>994561818</t>
  </si>
  <si>
    <t>"sklepní okna" (((0,56*0,60)*7)+((0,57*0,58)*26)+((0,87*0,56)*14)+(0,82*0,58)+((1,15*0,57)*3))</t>
  </si>
  <si>
    <t>107</t>
  </si>
  <si>
    <t>968072455</t>
  </si>
  <si>
    <t>Vybourání kovových dveřních zárubní pl do 2 m2</t>
  </si>
  <si>
    <t>-926792481</t>
  </si>
  <si>
    <t>"viz výkres D.1.1.01" 9*0,80*2,00</t>
  </si>
  <si>
    <t>"viz výkres D.1.1.04" 1*0,90*2,00</t>
  </si>
  <si>
    <t>108</t>
  </si>
  <si>
    <t>978011141</t>
  </si>
  <si>
    <t>Otlučení vnitřní vápenné nebo vápenocementové omítky stropů v rozsahu do 30 %</t>
  </si>
  <si>
    <t>-334479924</t>
  </si>
  <si>
    <t>109</t>
  </si>
  <si>
    <t>978012191</t>
  </si>
  <si>
    <t>Otlučení vnitřní vápenné nebo vápenocementové omítky stropů rákosových v rozsahu do 100 %</t>
  </si>
  <si>
    <t>1875894652</t>
  </si>
  <si>
    <t>"viz výkres D.1.1.34" 2,41*2,20</t>
  </si>
  <si>
    <t>110</t>
  </si>
  <si>
    <t>978015321</t>
  </si>
  <si>
    <t>Otlučení vnější vápenné nebo vápenocementové vnější omítky stupně členitosti 1 a 2 rozsahu do 10%</t>
  </si>
  <si>
    <t>-1247408680</t>
  </si>
  <si>
    <t>111</t>
  </si>
  <si>
    <t>978015371</t>
  </si>
  <si>
    <t>Otlučení vnější vápenné nebo vápenocementové vnější omítky stupně členitosti 1 a 2 rozsahu do 65%</t>
  </si>
  <si>
    <t>1796973404</t>
  </si>
  <si>
    <t>997</t>
  </si>
  <si>
    <t>Přesun sutě</t>
  </si>
  <si>
    <t>112</t>
  </si>
  <si>
    <t>997002611</t>
  </si>
  <si>
    <t>Nakládání suti a vybouraných hmot</t>
  </si>
  <si>
    <t>749494485</t>
  </si>
  <si>
    <t>113</t>
  </si>
  <si>
    <t>997013211</t>
  </si>
  <si>
    <t>Vnitrostaveništní doprava suti a vybouraných hmot pro budovy v do 6 m ručně</t>
  </si>
  <si>
    <t>-1035704335</t>
  </si>
  <si>
    <t>114</t>
  </si>
  <si>
    <t>997013311</t>
  </si>
  <si>
    <t>Montáž a demontáž shozu suti v do 10 m</t>
  </si>
  <si>
    <t>-703648995</t>
  </si>
  <si>
    <t>8+8+8</t>
  </si>
  <si>
    <t>115</t>
  </si>
  <si>
    <t>997013321</t>
  </si>
  <si>
    <t>Příplatek k shozu suti v do 10 m za první a ZKD den použití</t>
  </si>
  <si>
    <t>-1786640716</t>
  </si>
  <si>
    <t>24*10</t>
  </si>
  <si>
    <t>116</t>
  </si>
  <si>
    <t>997013501</t>
  </si>
  <si>
    <t>Odvoz suti a vybouraných hmot na skládku nebo meziskládku do 1 km se složením</t>
  </si>
  <si>
    <t>57554661</t>
  </si>
  <si>
    <t>117</t>
  </si>
  <si>
    <t>997013509</t>
  </si>
  <si>
    <t>Příplatek k odvozu suti a vybouraných hmot na skládku ZKD 1 km přes 1 km</t>
  </si>
  <si>
    <t>-1792583490</t>
  </si>
  <si>
    <t>193,694*11 'Přepočtené koeficientem množství</t>
  </si>
  <si>
    <t>118</t>
  </si>
  <si>
    <t>997013801</t>
  </si>
  <si>
    <t>Poplatek za uložení stavebního betonového odpadu na skládce (skládkovné)</t>
  </si>
  <si>
    <t>2133472562</t>
  </si>
  <si>
    <t>"oddíl HSV" 179,421-8,547</t>
  </si>
  <si>
    <t>119</t>
  </si>
  <si>
    <t>997013831</t>
  </si>
  <si>
    <t>Poplatek za uložení stavebního směsného odpadu na skládce (skládkovné)</t>
  </si>
  <si>
    <t>631709200</t>
  </si>
  <si>
    <t>198,452-189,905</t>
  </si>
  <si>
    <t>998</t>
  </si>
  <si>
    <t>Přesun hmot</t>
  </si>
  <si>
    <t>120</t>
  </si>
  <si>
    <t>998017002</t>
  </si>
  <si>
    <t>Přesun hmot s omezením mechanizace pro budovy v do 12 m</t>
  </si>
  <si>
    <t>1371041606</t>
  </si>
  <si>
    <t>PSV</t>
  </si>
  <si>
    <t>Práce a dodávky PSV</t>
  </si>
  <si>
    <t>711</t>
  </si>
  <si>
    <t>Izolace proti vodě, vlhkosti a plynům</t>
  </si>
  <si>
    <t>121</t>
  </si>
  <si>
    <t>711111001</t>
  </si>
  <si>
    <t>Provedení izolace proti zemní vlhkosti vodorovné za studena nátěrem penetračním</t>
  </si>
  <si>
    <t>1556892485</t>
  </si>
  <si>
    <t>"strop nad schodištěm - skladba V06" 3,10*3,45</t>
  </si>
  <si>
    <t>"viz výkres D.1.1.37" (2,41*1,00)+(1,00*0,30)+(0,90*0,90)</t>
  </si>
  <si>
    <t>122</t>
  </si>
  <si>
    <t>711112001</t>
  </si>
  <si>
    <t>Provedení izolace proti zemní vlhkosti svislé za studena nátěrem penetračním</t>
  </si>
  <si>
    <t>253170682</t>
  </si>
  <si>
    <t xml:space="preserve">"soklová část" </t>
  </si>
  <si>
    <t>"viz výkres D.1.1.06" (32,15+8,18+10,00)*0,80</t>
  </si>
  <si>
    <t>"viz výkres D.1.1.07" (10,00+2,15+22,65)*0,80</t>
  </si>
  <si>
    <t>"viz výkres D.1.1.08" (17,75+32,62)*0,80</t>
  </si>
  <si>
    <t>"viz výkres D.1.1.09" 32,60*0,80</t>
  </si>
  <si>
    <t>"komíny" (1,10+1,10+0,85+0,85)*0,50*19</t>
  </si>
  <si>
    <t>123</t>
  </si>
  <si>
    <t>111631500</t>
  </si>
  <si>
    <t>lak asfaltový ALP/9 (MJ t) bal 9 kg</t>
  </si>
  <si>
    <t>1048749428</t>
  </si>
  <si>
    <t>Poznámka k položce:
Spotřeba 0,3-0,4kg/m2 dle povrchu, ředidlo technický benzín</t>
  </si>
  <si>
    <t>"množství převzato z položky č. 711111001" 579,715</t>
  </si>
  <si>
    <t>"množství převzato z položky č. 711112001" 311,957</t>
  </si>
  <si>
    <t>891,672*0,0003 'Přepočtené koeficientem množství</t>
  </si>
  <si>
    <t>124</t>
  </si>
  <si>
    <t>711131101</t>
  </si>
  <si>
    <t>Provedení izolace proti zemní vlhkosti pásy na sucho vodorovné AIP nebo tkaninou</t>
  </si>
  <si>
    <t>945536696</t>
  </si>
  <si>
    <t>"viz výkres D.1.1.04" 122,30+7,20+297,60+7,80+6,50</t>
  </si>
  <si>
    <t>125</t>
  </si>
  <si>
    <t>628111200</t>
  </si>
  <si>
    <t>pás asfaltovaný A330</t>
  </si>
  <si>
    <t>-1449021590</t>
  </si>
  <si>
    <t>441,4*1,15 'Přepočtené koeficientem množství</t>
  </si>
  <si>
    <t>126</t>
  </si>
  <si>
    <t>711141559</t>
  </si>
  <si>
    <t>Provedení izolace proti zemní vlhkosti pásy přitavením vodorovné NAIP</t>
  </si>
  <si>
    <t>-1680923096</t>
  </si>
  <si>
    <t>127</t>
  </si>
  <si>
    <t>711142559</t>
  </si>
  <si>
    <t>Provedení izolace proti zemní vlhkosti pásy přitavením svislé NAIP</t>
  </si>
  <si>
    <t>-1033415924</t>
  </si>
  <si>
    <t>128</t>
  </si>
  <si>
    <t>628322820</t>
  </si>
  <si>
    <t>pás těžký asfaltovaný V 60 S 35</t>
  </si>
  <si>
    <t>-834776374</t>
  </si>
  <si>
    <t>891,672*1,2 'Přepočtené koeficientem množství</t>
  </si>
  <si>
    <t>129</t>
  </si>
  <si>
    <t>711161306</t>
  </si>
  <si>
    <t>Izolace proti zemní vlhkosti stěn foliemi nopovými pro běžné podmínky tl. 0,5 mm šířky 1,0 m</t>
  </si>
  <si>
    <t>1839542126</t>
  </si>
  <si>
    <t>"viz výkres D.1.1.06" (32,15+8,18+10,00)*1,00</t>
  </si>
  <si>
    <t>"viz výkres D.1.1.07" (10,00+2,15+22,65)*1,00</t>
  </si>
  <si>
    <t>"viz výkres D.1.1.08" (17,75+32,62)*1,00</t>
  </si>
  <si>
    <t>"viz výkres D.1.1.09" 32,60*1,00</t>
  </si>
  <si>
    <t>130</t>
  </si>
  <si>
    <t>711161381</t>
  </si>
  <si>
    <t>Izolace proti zemní vlhkosti foliemi nopovými ukončené horní lištou</t>
  </si>
  <si>
    <t>248976280</t>
  </si>
  <si>
    <t>"zateplení soklu" (32,15+8,18+10,00+10,00+2,15+22,65+17,75+32,62+32,60-(1,45*5))</t>
  </si>
  <si>
    <t>131</t>
  </si>
  <si>
    <t>998711102</t>
  </si>
  <si>
    <t>Přesun hmot tonážní pro izolace proti vodě, vlhkosti a plynům v objektech výšky do 12 m</t>
  </si>
  <si>
    <t>-247567601</t>
  </si>
  <si>
    <t>712</t>
  </si>
  <si>
    <t>Povlakové krytiny</t>
  </si>
  <si>
    <t>132</t>
  </si>
  <si>
    <t>712363005</t>
  </si>
  <si>
    <t>Provedení povlakové krytiny střech do 10° navařením fólie PVC na oplechování v plné ploše</t>
  </si>
  <si>
    <t>1308745845</t>
  </si>
  <si>
    <t>"viz výkres D.1.1.02" (1,70*0,90)+((0,90+0,90+1,70)*0,15)</t>
  </si>
  <si>
    <t>"viz výkres D.1.1.03" (1,70*0,90)+((0,90+0,90+1,70)*0,15)</t>
  </si>
  <si>
    <t>133</t>
  </si>
  <si>
    <t>283220000</t>
  </si>
  <si>
    <t>fólie hydroizolační střešní tl 2 mm šedá</t>
  </si>
  <si>
    <t>729908998</t>
  </si>
  <si>
    <t>4,11*1,15 'Přepočtené koeficientem množství</t>
  </si>
  <si>
    <t>134</t>
  </si>
  <si>
    <t>712363311</t>
  </si>
  <si>
    <t>Povlakové krytiny střech do 10° fóliové plechy poplastované délky 2 m pásek rš 50 mm</t>
  </si>
  <si>
    <t>-554341292</t>
  </si>
  <si>
    <t>"viz výkres D.1.1.02" 0,90+0,90+1,70</t>
  </si>
  <si>
    <t>"viz výkres D.1.1.03" 0,90+0,90+1,70</t>
  </si>
  <si>
    <t>135</t>
  </si>
  <si>
    <t>712363312</t>
  </si>
  <si>
    <t>Povlakové krytiny střech do 10° fóliové plechy poplastované délky 2 m koutová lišta vnitřní rš 100 mm</t>
  </si>
  <si>
    <t>-249296261</t>
  </si>
  <si>
    <t>136</t>
  </si>
  <si>
    <t>712363314</t>
  </si>
  <si>
    <t>Povlakové krytiny střech do 10° fóliové plechy poplastované délky 2 m stěnová lišta vyhnutá rš 71 mm</t>
  </si>
  <si>
    <t>1254097898</t>
  </si>
  <si>
    <t>137</t>
  </si>
  <si>
    <t>712363316</t>
  </si>
  <si>
    <t>Povlakové krytiny střech do 10° fóliové plechy poplastované délky 2 m okapnice široká rš 200 mm</t>
  </si>
  <si>
    <t>71043845</t>
  </si>
  <si>
    <t>"viz výkres D.1.1.02" 1,70</t>
  </si>
  <si>
    <t>"viz výkres D.1.1.03" 1,70</t>
  </si>
  <si>
    <t>138</t>
  </si>
  <si>
    <t>712363318</t>
  </si>
  <si>
    <t>Povlakové krytiny střech do 10° fóliové plechy poplastované délky 2 m zádržná perforovaná lišta rš 250 mm</t>
  </si>
  <si>
    <t>-947838549</t>
  </si>
  <si>
    <t>139</t>
  </si>
  <si>
    <t>712391171</t>
  </si>
  <si>
    <t>Provedení povlakové krytiny střech do 10° podkladní textilní vrstvy</t>
  </si>
  <si>
    <t>1829297071</t>
  </si>
  <si>
    <t>"viz výkres D.1.1.02" (1,70*0,90)</t>
  </si>
  <si>
    <t>"viz výkres D.1.1.03" (1,70*0,90)</t>
  </si>
  <si>
    <t>140</t>
  </si>
  <si>
    <t>712391172</t>
  </si>
  <si>
    <t>Provedení povlakové krytiny střech do 10° ochranné textilní vrstvy</t>
  </si>
  <si>
    <t>677010906</t>
  </si>
  <si>
    <t>141</t>
  </si>
  <si>
    <t>693111140</t>
  </si>
  <si>
    <t>geotextilie netkaná 300 g/m2</t>
  </si>
  <si>
    <t>-75823239</t>
  </si>
  <si>
    <t>"množství převzato z položky č. 712391171" 3,06</t>
  </si>
  <si>
    <t>"množství převzato z položky č. 712391172" 3,06</t>
  </si>
  <si>
    <t>6,12*1,15 'Přepočtené koeficientem množství</t>
  </si>
  <si>
    <t>142</t>
  </si>
  <si>
    <t>712391176</t>
  </si>
  <si>
    <t>Provedení povlakové krytiny střech do 10° připevnění izolace kotvícími terči (dodávka a montáž)</t>
  </si>
  <si>
    <t>993727230</t>
  </si>
  <si>
    <t>3,06*6 'Přepočtené koeficientem množství</t>
  </si>
  <si>
    <t>143</t>
  </si>
  <si>
    <t>998712102</t>
  </si>
  <si>
    <t>Přesun hmot tonážní tonážní pro krytiny povlakové v objektech v do 12 m</t>
  </si>
  <si>
    <t>1910786785</t>
  </si>
  <si>
    <t>713</t>
  </si>
  <si>
    <t>Izolace tepelné</t>
  </si>
  <si>
    <t>144</t>
  </si>
  <si>
    <t>713121111</t>
  </si>
  <si>
    <t>Montáž izolace tepelné podlah volně kladenými rohožemi, pásy, dílci, deskami 1 vrstva</t>
  </si>
  <si>
    <t>396114683</t>
  </si>
  <si>
    <t>"viz výkres D.1.1.02" 0,90*1,70</t>
  </si>
  <si>
    <t>"viz výkres D.1.1.03" 0,90*1,70</t>
  </si>
  <si>
    <t>145</t>
  </si>
  <si>
    <t>-35693931</t>
  </si>
  <si>
    <t>6,58*1,02 'Přepočtené koeficientem množství</t>
  </si>
  <si>
    <t>146</t>
  </si>
  <si>
    <t>713121121</t>
  </si>
  <si>
    <t>Montáž izolace tepelné podlah volně kladenými rohožemi, pásy, dílci, deskami 2 vrstvy</t>
  </si>
  <si>
    <t>1366676446</t>
  </si>
  <si>
    <t>147</t>
  </si>
  <si>
    <t>283723190</t>
  </si>
  <si>
    <t>deska z pěnového polystyrenu EPS 100 S 1000 x 500 x 160 mm</t>
  </si>
  <si>
    <t>-611992688</t>
  </si>
  <si>
    <t>Poznámka k položce:
lambda=0,037 [W / m K]</t>
  </si>
  <si>
    <t>565,5*2,04 'Přepočtené koeficientem množství</t>
  </si>
  <si>
    <t>148</t>
  </si>
  <si>
    <t>713131141</t>
  </si>
  <si>
    <t>Montáž izolace tepelné stěn a základů lepením celoplošně rohoží, pásů, dílců, desek</t>
  </si>
  <si>
    <t>-1857336690</t>
  </si>
  <si>
    <t>149</t>
  </si>
  <si>
    <t>283723210</t>
  </si>
  <si>
    <t>deska z pěnového polystyrenu EPS 100 S 1000 x 500 x 200 mm</t>
  </si>
  <si>
    <t>-777755510</t>
  </si>
  <si>
    <t>10,695*1,07 'Přepočtené koeficientem množství</t>
  </si>
  <si>
    <t>150</t>
  </si>
  <si>
    <t>151</t>
  </si>
  <si>
    <t>713151111</t>
  </si>
  <si>
    <t>Montáž izolace tepelné střech šikmých kladené volně mezi krokve rohoží, pásů, desek</t>
  </si>
  <si>
    <t>284919067</t>
  </si>
  <si>
    <t xml:space="preserve">"viz výkres D.1.1.34" </t>
  </si>
  <si>
    <t>"skladba V07" (3,15*3,80)*3</t>
  </si>
  <si>
    <t>"viz výkres D.1.1.33 - střešní římsa" ((10,20+32,00+22,60+8,20+32,00+10,20+32,50+17,40+2,00+2,00)*0,90)*2</t>
  </si>
  <si>
    <t>152</t>
  </si>
  <si>
    <t>631481050</t>
  </si>
  <si>
    <t>deska minerální střešní izolační 600x1200 mm tl. 120 mm (lambda=0,038 W/mK)</t>
  </si>
  <si>
    <t>1853040138</t>
  </si>
  <si>
    <t>"skladba V07" (3,15*3,80)</t>
  </si>
  <si>
    <t>"viz výkres D.1.1.33 - střešní římsa" ((10,20+32,00+22,60+8,20+32,00+10,20+32,50+17,40+2,00+2,00)*0,90)</t>
  </si>
  <si>
    <t>164,16*1,02 'Přepočtené koeficientem množství</t>
  </si>
  <si>
    <t>153</t>
  </si>
  <si>
    <t>631481020</t>
  </si>
  <si>
    <t>deska minerální střešní izolační 600x1200 mm tl. 60 mm (lambda=0,038 W/mK)</t>
  </si>
  <si>
    <t>221869526</t>
  </si>
  <si>
    <t>"skladba V07" (3,15*3,80)*2</t>
  </si>
  <si>
    <t>176,13*1,02 'Přepočtené koeficientem množství</t>
  </si>
  <si>
    <t>154</t>
  </si>
  <si>
    <t>713191133</t>
  </si>
  <si>
    <t>Montáž izolace tepelné podlah, stropů vrchem nebo střech překrytí fólií s přelepeným spojem</t>
  </si>
  <si>
    <t>-827764749</t>
  </si>
  <si>
    <t>"skladba V07" 3,50*4,50</t>
  </si>
  <si>
    <t>155</t>
  </si>
  <si>
    <t>283292950</t>
  </si>
  <si>
    <t>membrána podstřešní 150 g/m2 s aplikovanou spojovací páskou</t>
  </si>
  <si>
    <t>-1611762555</t>
  </si>
  <si>
    <t>15,75*1,1 'Přepočtené koeficientem množství</t>
  </si>
  <si>
    <t>156</t>
  </si>
  <si>
    <t>998713102</t>
  </si>
  <si>
    <t>Přesun hmot tonážní pro izolace tepelné v objektech v do 12 m</t>
  </si>
  <si>
    <t>-93858442</t>
  </si>
  <si>
    <t>741</t>
  </si>
  <si>
    <t>Elektroinstalace - silnoproud</t>
  </si>
  <si>
    <t>158</t>
  </si>
  <si>
    <t>741410021</t>
  </si>
  <si>
    <t>Montáž vodič uzemňovací pásek průřezu do 120 mm2 v městské zástavbě v zemi</t>
  </si>
  <si>
    <t>-878505827</t>
  </si>
  <si>
    <t>10,00+33,70+17,70+2,00+32,60+11,20+32,10+2,00+8,10+23,20+10,00</t>
  </si>
  <si>
    <t>159</t>
  </si>
  <si>
    <t>354420620</t>
  </si>
  <si>
    <t>pás zemnící 30 x 4 mm FeZn</t>
  </si>
  <si>
    <t>-364940223</t>
  </si>
  <si>
    <t>160</t>
  </si>
  <si>
    <t>741420001</t>
  </si>
  <si>
    <t>Montáž drát nebo lano hromosvodné svodové D do 10 mm s podpěrou</t>
  </si>
  <si>
    <t>427011288</t>
  </si>
  <si>
    <t>14*3,50</t>
  </si>
  <si>
    <t>14*7,00</t>
  </si>
  <si>
    <t>161</t>
  </si>
  <si>
    <t>354410730</t>
  </si>
  <si>
    <t>drát průměr 10 mm FeZn</t>
  </si>
  <si>
    <t>620693093</t>
  </si>
  <si>
    <t>Poznámka k položce:
Hmotnost: 0,62 kg/m</t>
  </si>
  <si>
    <t>(14*3,50)/1,61</t>
  </si>
  <si>
    <t>30,435*1,05 'Přepočtené koeficientem množství</t>
  </si>
  <si>
    <t>162</t>
  </si>
  <si>
    <t>354410770</t>
  </si>
  <si>
    <t>drát průměr 8 mm AlMgSi</t>
  </si>
  <si>
    <t>1175183701</t>
  </si>
  <si>
    <t>Poznámka k položce:
Hmotnost: 0,135 kg/m</t>
  </si>
  <si>
    <t>(14*7,00)/1,61</t>
  </si>
  <si>
    <t>163</t>
  </si>
  <si>
    <t>35441415</t>
  </si>
  <si>
    <t>podpěra vedení PV 1b 15 FeZn do zdiva 350 mm - prodloužené</t>
  </si>
  <si>
    <t>2005991646</t>
  </si>
  <si>
    <t>14*6</t>
  </si>
  <si>
    <t>164</t>
  </si>
  <si>
    <t>741420022</t>
  </si>
  <si>
    <t>Montáž svorka hromosvodná se 3 šrouby</t>
  </si>
  <si>
    <t>-1818033092</t>
  </si>
  <si>
    <t>14+14+14+24+28+14</t>
  </si>
  <si>
    <t>165</t>
  </si>
  <si>
    <t>354418850</t>
  </si>
  <si>
    <t>svorka spojovací SS pro lano D8-10 mm</t>
  </si>
  <si>
    <t>-1595706962</t>
  </si>
  <si>
    <t>166</t>
  </si>
  <si>
    <t>354419050</t>
  </si>
  <si>
    <t>svorka připojovací SOc k připojení okapových žlabů</t>
  </si>
  <si>
    <t>-713543100</t>
  </si>
  <si>
    <t>167</t>
  </si>
  <si>
    <t>354418950</t>
  </si>
  <si>
    <t>svorka připojovací SP1 k připojení kovových částí</t>
  </si>
  <si>
    <t>-1996921092</t>
  </si>
  <si>
    <t>168</t>
  </si>
  <si>
    <t>354419860</t>
  </si>
  <si>
    <t>svorka odbočovací a spojovací SR 2a pro pásek 30x4 mm    FeZn</t>
  </si>
  <si>
    <t>1232436305</t>
  </si>
  <si>
    <t>12*2</t>
  </si>
  <si>
    <t>169</t>
  </si>
  <si>
    <t>354419960</t>
  </si>
  <si>
    <t>svorka odbočovací a spojovací SR 3a pro spojování kruhových a páskových vodičů    FeZn</t>
  </si>
  <si>
    <t>-1053633036</t>
  </si>
  <si>
    <t>14*2</t>
  </si>
  <si>
    <t>170</t>
  </si>
  <si>
    <t>354419250</t>
  </si>
  <si>
    <t>svorka zkušební SZ pro lano D6-12 mm   FeZn</t>
  </si>
  <si>
    <t>1356539868</t>
  </si>
  <si>
    <t>171</t>
  </si>
  <si>
    <t>741420051</t>
  </si>
  <si>
    <t>Montáž vedení hromosvodné-úhelník nebo trubka s držáky do zdiva</t>
  </si>
  <si>
    <t>-872422746</t>
  </si>
  <si>
    <t>172</t>
  </si>
  <si>
    <t>354418300</t>
  </si>
  <si>
    <t>úhelník ochranný OU 1.7 na ochranu svodu 1,7 m</t>
  </si>
  <si>
    <t>-326355039</t>
  </si>
  <si>
    <t>173</t>
  </si>
  <si>
    <t>354418360</t>
  </si>
  <si>
    <t>držák ochranného úhelníku do zdiva DOU FeZn</t>
  </si>
  <si>
    <t>751726977</t>
  </si>
  <si>
    <t>174</t>
  </si>
  <si>
    <t>741420083</t>
  </si>
  <si>
    <t>Montáž vedení hromosvodné-štítek k označení svodu</t>
  </si>
  <si>
    <t>668571555</t>
  </si>
  <si>
    <t>175</t>
  </si>
  <si>
    <t>354421100</t>
  </si>
  <si>
    <t>štítek plastový č. 31 -  čísla svodů</t>
  </si>
  <si>
    <t>-1752671003</t>
  </si>
  <si>
    <t>157</t>
  </si>
  <si>
    <t>7436129</t>
  </si>
  <si>
    <t>Demontáž stávající svislého vedení bleskosvodu včetně úhelníků</t>
  </si>
  <si>
    <t>-1535391873</t>
  </si>
  <si>
    <t>176</t>
  </si>
  <si>
    <t>998741102</t>
  </si>
  <si>
    <t>Přesun hmot tonážní pro silnoproud v objektech v do 12 m</t>
  </si>
  <si>
    <t>271421861</t>
  </si>
  <si>
    <t>748</t>
  </si>
  <si>
    <t>Elektromontáže - osvětlovací zařízení a svítidla</t>
  </si>
  <si>
    <t>177</t>
  </si>
  <si>
    <t>7481111</t>
  </si>
  <si>
    <t xml:space="preserve">Demontáž a opětovná montáž vnějších nástěnných svítidel, včetně nastavení kabelů o tloušťku zatelení </t>
  </si>
  <si>
    <t>-1626509014</t>
  </si>
  <si>
    <t>178</t>
  </si>
  <si>
    <t>7481112</t>
  </si>
  <si>
    <t xml:space="preserve">Demontáž a opětovná montáž vnitřních stropních svítidel, včetně nastavení kabelů o tloušťku zatelení </t>
  </si>
  <si>
    <t>209221835</t>
  </si>
  <si>
    <t>"sklep" 26</t>
  </si>
  <si>
    <t>179</t>
  </si>
  <si>
    <t>7481113</t>
  </si>
  <si>
    <t>Demontáž a opětovná montáž vnitřních stropních svítidel, včetně nastavení kabelů o tloušťku zavěšení sdk podhledu</t>
  </si>
  <si>
    <t>231274290</t>
  </si>
  <si>
    <t>"byty"</t>
  </si>
  <si>
    <t>"viz výkres D.1.1.02" 9*2</t>
  </si>
  <si>
    <t>"viz výkres D.1.1.03" 9*2</t>
  </si>
  <si>
    <t>762</t>
  </si>
  <si>
    <t>Konstrukce tesařské</t>
  </si>
  <si>
    <t>180</t>
  </si>
  <si>
    <t>762085112</t>
  </si>
  <si>
    <t>Montáž svorníků nebo šroubů délky do 300 mm</t>
  </si>
  <si>
    <t>967245481</t>
  </si>
  <si>
    <t>181</t>
  </si>
  <si>
    <t>311971030</t>
  </si>
  <si>
    <t>tyč závitová pozinkovaná 4.6 M12x 1000 mm</t>
  </si>
  <si>
    <t>906137025</t>
  </si>
  <si>
    <t>"dodatečné přikotvení pozednice" (((30,50+9,00+22,60+17,00+8,20+31,40+31,40+9,00)/1,50)-0,067)/3+0,667</t>
  </si>
  <si>
    <t>182</t>
  </si>
  <si>
    <t>311111300</t>
  </si>
  <si>
    <t>matice přesná šestihranná ČSN 021401 DIN 934 - 8, M 12</t>
  </si>
  <si>
    <t>tis kus</t>
  </si>
  <si>
    <t>1415145359</t>
  </si>
  <si>
    <t>106*0,001 'Přepočtené koeficientem množství</t>
  </si>
  <si>
    <t>183</t>
  </si>
  <si>
    <t>311205180</t>
  </si>
  <si>
    <t>podložka DIN 125-A ZB D 12 mm,otvor 13 mm</t>
  </si>
  <si>
    <t>-2122558471</t>
  </si>
  <si>
    <t>184</t>
  </si>
  <si>
    <t>762331812</t>
  </si>
  <si>
    <t>Demontáž vázaných kcí krovů z hranolů průřezové plochy do 224 cm2</t>
  </si>
  <si>
    <t>1773592979</t>
  </si>
  <si>
    <t>"stávající vykíře" (20,00*2)+(12,00*2)</t>
  </si>
  <si>
    <t>185</t>
  </si>
  <si>
    <t>762332921</t>
  </si>
  <si>
    <t>Doplnění části střešní vazby z hranolů průřezové plochy do 120 cm2 včetně materiálu</t>
  </si>
  <si>
    <t>-1131748848</t>
  </si>
  <si>
    <t>"doplnění střešního námětu z hranolů 100x120 mm" (10,20+32,00+22,60+8,20+32,00+10,20+32,50+17,40+2,00+2,00)*2,50</t>
  </si>
  <si>
    <t>186</t>
  </si>
  <si>
    <t>762332922</t>
  </si>
  <si>
    <t>Doplnění části střešní vazby z hranolů průřezové plochy do 224 cm2 včetně materiálu</t>
  </si>
  <si>
    <t>-1508317764</t>
  </si>
  <si>
    <t>"doplnění vazby v místě bouraného vykíře" (20,00*2)+(12,00*2)</t>
  </si>
  <si>
    <t>187</t>
  </si>
  <si>
    <t>762341013</t>
  </si>
  <si>
    <t>Bednění střech rovných z desek OSB tl 15 mm na sraz šroubovaných na krokve</t>
  </si>
  <si>
    <t>-142817335</t>
  </si>
  <si>
    <t>"viz výkres D.1.1.41 - markýza" 2,40*0,80*5</t>
  </si>
  <si>
    <t>188</t>
  </si>
  <si>
    <t>762342214</t>
  </si>
  <si>
    <t>Montáž laťování na střechách jednoduchých sklonu do 60° osové vzdálenosti do 360 mm</t>
  </si>
  <si>
    <t>357260283</t>
  </si>
  <si>
    <t>"viz výkres D.1.1.33 - střešní římsa" (10,20+32,00+22,60+8,20+32,00+10,20+32,50+17,40+2,00+2,00)*1,40</t>
  </si>
  <si>
    <t>189</t>
  </si>
  <si>
    <t>605141140</t>
  </si>
  <si>
    <t>řezivo jehličnaté,střešní latě impregnované dl 4 - 5 m</t>
  </si>
  <si>
    <t>-1088506819</t>
  </si>
  <si>
    <t>"skladba V07" 3,50*4,50*6*0,04*0,06</t>
  </si>
  <si>
    <t>"viz výkres D.1.1.33 - střešní římsa" (10,20+32,00+22,60+8,20+32,00+10,20+32,50+17,40+2,00+2,00)*1,40*6*0,04*0,06</t>
  </si>
  <si>
    <t>3,636*1,1 'Přepočtené koeficientem množství</t>
  </si>
  <si>
    <t>190</t>
  </si>
  <si>
    <t>762342812</t>
  </si>
  <si>
    <t>Demontáž laťování střech z latí osové vzdálenosti do 0,50 m</t>
  </si>
  <si>
    <t>-1135705186</t>
  </si>
  <si>
    <t>191</t>
  </si>
  <si>
    <t>762395000</t>
  </si>
  <si>
    <t>Spojovací prostředky pro montáž krovu, bednění, laťování, světlíky, klíny</t>
  </si>
  <si>
    <t>1603063834</t>
  </si>
  <si>
    <t>"množství přezato z položky č. 605141140" 4,00</t>
  </si>
  <si>
    <t>"viz výkres D.1.1.42 - markýza" 2,40*0,80*0,015*5</t>
  </si>
  <si>
    <t>192</t>
  </si>
  <si>
    <t>7624210</t>
  </si>
  <si>
    <t>Příplatek k obložení stropu z desek OSB tl 15 mm za prolepení spojů PU lepidle a přelepení vzduchotěsnou páskou</t>
  </si>
  <si>
    <t>-1726582038</t>
  </si>
  <si>
    <t>"viz výkres D.1.1.34" 2,41*2,30</t>
  </si>
  <si>
    <t>193</t>
  </si>
  <si>
    <t>762421023</t>
  </si>
  <si>
    <t>Obložení stropu z desek OSB tl 15 mm nebroušených na pero a drážku šroubovaných</t>
  </si>
  <si>
    <t>-620194944</t>
  </si>
  <si>
    <t>194</t>
  </si>
  <si>
    <t>7624211</t>
  </si>
  <si>
    <t>Obložení stropu z desek sádrovláknitých tl 15 mm šroubovaných</t>
  </si>
  <si>
    <t>807837532</t>
  </si>
  <si>
    <t>"viz výkres D.1.1.33, D.1.1.34 - střešní římsa" (10,20+32,80+22,60+8,20+32,00+10,20+32,80+17,75+2,15+2,15)*(0,20+0,10)</t>
  </si>
  <si>
    <t>"viz výkres D.1.1.41 - boky markýzy" 0,25*0,80*10</t>
  </si>
  <si>
    <t>195</t>
  </si>
  <si>
    <t>7624212</t>
  </si>
  <si>
    <t>Příplatek k obložení stropu z desek sádrovláknitých za vyříznutí otvoru 35x70 mm</t>
  </si>
  <si>
    <t>1515364496</t>
  </si>
  <si>
    <t>"viz výkres D.1.1.33 - římsa" 156</t>
  </si>
  <si>
    <t>196</t>
  </si>
  <si>
    <t>7624213</t>
  </si>
  <si>
    <t>Příplatek k obložení stropu z desek sádrovláknitých za vyříznutí otvoru 150x150 mm</t>
  </si>
  <si>
    <t>1006313686</t>
  </si>
  <si>
    <t>"viz výkres D.1.1.41 - markýza" 5</t>
  </si>
  <si>
    <t>197</t>
  </si>
  <si>
    <t>762429001</t>
  </si>
  <si>
    <t>Montáž obložení stropu podkladový rošt</t>
  </si>
  <si>
    <t>617953724</t>
  </si>
  <si>
    <t>"viz výkres D.1.1.33, D.1.1.34 - střešní římsa" (10,20+32,80+22,60+8,20+32,00+10,20+32,80+17,75+2,15+2,15)*2</t>
  </si>
  <si>
    <t>"viz výkres D.1.1.34" (3,80*6)+(3,10*5)</t>
  </si>
  <si>
    <t>"viz výkres D.1.1.41 - markýza" 2,40*3*5</t>
  </si>
  <si>
    <t>198</t>
  </si>
  <si>
    <t>612211000</t>
  </si>
  <si>
    <t>hranol konstrukční masivní KVH Nsi 40 x 60 x 5000 mm, smrkové nepohledové</t>
  </si>
  <si>
    <t>-1474186840</t>
  </si>
  <si>
    <t>"viz výkres D.1.1.33, D.1.1.34 - střešní římsa" (10,20+32,80+22,60+8,20+32,00+10,20+32,80+17,75+2,15+2,15)</t>
  </si>
  <si>
    <t>206,85*1,1 'Přepočtené koeficientem množství</t>
  </si>
  <si>
    <t>199</t>
  </si>
  <si>
    <t>612211060</t>
  </si>
  <si>
    <t>hranol konstrukční masivní KVH Nsi 60 x 80 x 5000 mm, smrkové nepohledové</t>
  </si>
  <si>
    <t>1874132206</t>
  </si>
  <si>
    <t>170,85*1,1 'Přepočtené koeficientem množství</t>
  </si>
  <si>
    <t>200</t>
  </si>
  <si>
    <t>-1159622997</t>
  </si>
  <si>
    <t>"viz výkres D.1.1.34" ((3,80*6)+(3,10*5))*0,04*0,06</t>
  </si>
  <si>
    <t>0,092*1,1 'Přepočtené koeficientem množství</t>
  </si>
  <si>
    <t>201</t>
  </si>
  <si>
    <t>762495000</t>
  </si>
  <si>
    <t>Spojovací prostředky pro montáž olištování, obložení stropů, střešních podhledů a stěn</t>
  </si>
  <si>
    <t>-1730316389</t>
  </si>
  <si>
    <t>"nožství převzato z položky č. 762421023" 5,543</t>
  </si>
  <si>
    <t>"nožství převzato z položky č. 7624211" 62,855</t>
  </si>
  <si>
    <t>202</t>
  </si>
  <si>
    <t>762841811</t>
  </si>
  <si>
    <t>Demontáž podbíjení obkladů stropů a střech sklonu do 60° z hrubých prken tl do 35 mm</t>
  </si>
  <si>
    <t>1542016149</t>
  </si>
  <si>
    <t>203</t>
  </si>
  <si>
    <t>998762102</t>
  </si>
  <si>
    <t>Přesun hmot tonážní pro kce tesařské v objektech v do 12 m</t>
  </si>
  <si>
    <t>677930714</t>
  </si>
  <si>
    <t>763</t>
  </si>
  <si>
    <t>Konstrukce suché výstavby</t>
  </si>
  <si>
    <t>204</t>
  </si>
  <si>
    <t>763111622</t>
  </si>
  <si>
    <t>Montáž desek tl 15 mm SDK</t>
  </si>
  <si>
    <t>2087838910</t>
  </si>
  <si>
    <t>"strojovna 3.02" ((2,52+1,05+1,50+1,60)*3,00)-(0,90*2,00)</t>
  </si>
  <si>
    <t>"strojovna 3.03" ((2,20+1,50+1,75+1,30)*3,00)-(0,90*2,00)</t>
  </si>
  <si>
    <t>"strojovna 3.04" ((2,20+1,35+1,80+1,30)*3,00)-(0,90*2,00)</t>
  </si>
  <si>
    <t>"strojovna 3.06" ((3,10+0,85+1,55+1,15+2,00)*3,00)-(0,90*2,00)</t>
  </si>
  <si>
    <t>"strojovna 3.07" ((2,85+0,85+1,30+1,25+2,00)*3,00)-(0,90*2,00)</t>
  </si>
  <si>
    <t>205</t>
  </si>
  <si>
    <t>590305250</t>
  </si>
  <si>
    <t>deska protipožární sdk "DF" tl. 15,0 mm</t>
  </si>
  <si>
    <t>1544297827</t>
  </si>
  <si>
    <t>101,91*1,1 'Přepočtené koeficientem množství</t>
  </si>
  <si>
    <t>206</t>
  </si>
  <si>
    <t>763131622</t>
  </si>
  <si>
    <t>Montáž desek tl. 15 mm SDK podhled</t>
  </si>
  <si>
    <t>726145722</t>
  </si>
  <si>
    <t>"strojovna 3.02" 2,90</t>
  </si>
  <si>
    <t>"strojovna 3.03" 3,00</t>
  </si>
  <si>
    <t>"strojovna 3.04" 3,00</t>
  </si>
  <si>
    <t>"strojovna 3.06" 4,30</t>
  </si>
  <si>
    <t>"strojovna 3.07" 4,10</t>
  </si>
  <si>
    <t>207</t>
  </si>
  <si>
    <t>541344607</t>
  </si>
  <si>
    <t>17,3*1,1 'Přepočtené koeficientem množství</t>
  </si>
  <si>
    <t>208</t>
  </si>
  <si>
    <t>763711221</t>
  </si>
  <si>
    <t>Montáž dřevostaveb stěn a příček z panelů výšky do 10 m tl do 240 mm plochy do 3 m2</t>
  </si>
  <si>
    <t>-1872703913</t>
  </si>
  <si>
    <t>"opláštění stoupaček na půdě" ((1,00+1,00+0,40+0,40)*2,80*3)+((0,80+0,80+0,50+0,50)*2,80)+((1,00+0,45)*2,80)</t>
  </si>
  <si>
    <t>209</t>
  </si>
  <si>
    <t>2837647</t>
  </si>
  <si>
    <t>samonosný stěnový panel technologie SIPs, složení OSB 15 mm + EPS 150 s tl. 140 mm + OSB 15 mm</t>
  </si>
  <si>
    <t>-2123648564</t>
  </si>
  <si>
    <t>Poznámka k položce:
Součinitel prostupu tepla U* (W/m2 K)=0,22</t>
  </si>
  <si>
    <t>136,77*1,05 'Přepočtené koeficientem množství</t>
  </si>
  <si>
    <t>210</t>
  </si>
  <si>
    <t>763781222</t>
  </si>
  <si>
    <t>Montáž dřevostaveb stropní konstrukce v do 10 m z panelů tl do 240 mm plochy do 10 m2</t>
  </si>
  <si>
    <t>-959536770</t>
  </si>
  <si>
    <t>"strojovna 3.02" (2,52*1,90)-(0,95*0,60)</t>
  </si>
  <si>
    <t>"strojovna 3.03" (2,13*2,20)-(0,70*0,60)</t>
  </si>
  <si>
    <t>"strojovna 3.04" (2,20*2,20)-(0,65*0,95)</t>
  </si>
  <si>
    <t>"strojovna 3.06" (3,10*1,50)+(1,05*1,70)</t>
  </si>
  <si>
    <t>"strojovna 3.07" (2,90*1,65)+(0,95*1,50)</t>
  </si>
  <si>
    <t>"opláštění stoupaček na půdě" ((1,00*0,70)*4)+(0,75*0,90)</t>
  </si>
  <si>
    <t>211</t>
  </si>
  <si>
    <t>2837648</t>
  </si>
  <si>
    <t>samonosný stropní panel technologie SIPs, složení OSB 15 mm + EPS 150 s tl. 140 mm + OSB 15 mm</t>
  </si>
  <si>
    <t>519345990</t>
  </si>
  <si>
    <t>28,827*1,05 'Přepočtené koeficientem množství</t>
  </si>
  <si>
    <t>212</t>
  </si>
  <si>
    <t>998763101</t>
  </si>
  <si>
    <t>Přesun hmot tonážní pro dřevostavby v objektech v do 12 m</t>
  </si>
  <si>
    <t>920066363</t>
  </si>
  <si>
    <t>764</t>
  </si>
  <si>
    <t>Konstrukce klempířské</t>
  </si>
  <si>
    <t>213</t>
  </si>
  <si>
    <t>764001821</t>
  </si>
  <si>
    <t>Demontáž krytiny ze svitků nebo tabulí do suti</t>
  </si>
  <si>
    <t>1909896619</t>
  </si>
  <si>
    <t>"stříšky před vstupy" (3,60*0,40*3)+(3,00*0,60)</t>
  </si>
  <si>
    <t>214</t>
  </si>
  <si>
    <t>764002413</t>
  </si>
  <si>
    <t>Montáž strukturované oddělovací rohože</t>
  </si>
  <si>
    <t>-856335276</t>
  </si>
  <si>
    <t>"viz výkres D.1.1.41 - markýza" (2,40*(0,80+0,30))*5</t>
  </si>
  <si>
    <t>"viz výkres D.1.1.41 - boky markýzy" (0,30*0,80)*10</t>
  </si>
  <si>
    <t>215</t>
  </si>
  <si>
    <t>283292230</t>
  </si>
  <si>
    <t>fólie strukturovaná pod plechovou krytinu 1,5 x 30 m</t>
  </si>
  <si>
    <t>1821958493</t>
  </si>
  <si>
    <t>Poznámka k položce:
8 mm vysoká strukturovaná rohož ve tvaru nopů zajišťuje permanentní omývání spodní strany plechových šárů vzduchem. Nopovaná struktura funguje jako drenážní vrstva a spolehlivě odvádí vlhkost. Díky symetrickému uspořádání nopů lze přířezy fólie DELTA-TRELA/ DELTA-TRELA LUS při řešení detailů použít bez ohledu na směr pokládky. Tenká vlákna rohože nezadržují vodu pod plechovou krytinou. Zvuk deště nebo padajících krup je tlumen až o 15 dB! Hodnota rd nosného pásu cca.0,02 m umožňuje prostup případné zbytkové vlhkosti z krokví a bednění mimo střechu.</t>
  </si>
  <si>
    <t>15,6*1,15 'Přepočtené koeficientem množství</t>
  </si>
  <si>
    <t>216</t>
  </si>
  <si>
    <t>764002851</t>
  </si>
  <si>
    <t>Demontáž oplechování parapetů do suti</t>
  </si>
  <si>
    <t>-210536653</t>
  </si>
  <si>
    <t>1,31</t>
  </si>
  <si>
    <t>2,07*4</t>
  </si>
  <si>
    <t>1,30</t>
  </si>
  <si>
    <t>0,90*2</t>
  </si>
  <si>
    <t>1,34*9</t>
  </si>
  <si>
    <t>0,70*16</t>
  </si>
  <si>
    <t>2,07*9</t>
  </si>
  <si>
    <t>1,35*7</t>
  </si>
  <si>
    <t>2,07*13</t>
  </si>
  <si>
    <t>1,32*9</t>
  </si>
  <si>
    <t>217</t>
  </si>
  <si>
    <t>764002861</t>
  </si>
  <si>
    <t>Demontáž oplechování říms a ozdobných prvků do suti</t>
  </si>
  <si>
    <t>649423883</t>
  </si>
  <si>
    <t>218</t>
  </si>
  <si>
    <t>764004801</t>
  </si>
  <si>
    <t>Demontáž podokapního žlabu do suti</t>
  </si>
  <si>
    <t>-839912978</t>
  </si>
  <si>
    <t>"viz výkres D.1.1.04" 10,20+32,80+22,60+8,20+32,15+10,20+32,80+17,75+2,15+2,15</t>
  </si>
  <si>
    <t>219</t>
  </si>
  <si>
    <t>764004861</t>
  </si>
  <si>
    <t>Demontáž svodu do suti</t>
  </si>
  <si>
    <t>733702417</t>
  </si>
  <si>
    <t>10*9,50</t>
  </si>
  <si>
    <t>220</t>
  </si>
  <si>
    <t>764141431</t>
  </si>
  <si>
    <t>Krytina střechy rovné drážkováním z tabulí z TiZn předzvětralého plechu sklonu do 30°</t>
  </si>
  <si>
    <t>-428196333</t>
  </si>
  <si>
    <t>"viz výkres D.1.1.42 - markýza" (2,40*(0,80+0,30))*5</t>
  </si>
  <si>
    <t>221</t>
  </si>
  <si>
    <t>764246443</t>
  </si>
  <si>
    <t>Oplechování parapetů rovných celoplošně lepené z taženého hliníku rš 230 mm, včetně ALU krytek, odstín bude vybrán v průběhu realizace</t>
  </si>
  <si>
    <t>1145713340</t>
  </si>
  <si>
    <t>0,57*(7+26)</t>
  </si>
  <si>
    <t>0,87*14</t>
  </si>
  <si>
    <t>0,82</t>
  </si>
  <si>
    <t>1,15*3</t>
  </si>
  <si>
    <t>222</t>
  </si>
  <si>
    <t>76432140</t>
  </si>
  <si>
    <t>Lemování čel námětové latě z Al plechu rš 220 mm</t>
  </si>
  <si>
    <t>-1964529546</t>
  </si>
  <si>
    <t>"viz výkres D.1.1.33 - střešní římsa" (10,20+32,00+22,60+8,20+32,00+10,20+32,50+17,40+2,00+2,00)</t>
  </si>
  <si>
    <t>223</t>
  </si>
  <si>
    <t>764345325</t>
  </si>
  <si>
    <t>Lemování trub, konzol, držáků z TiZn lesklého  plechu střech s krytinou skládanou D do 300 mm</t>
  </si>
  <si>
    <t>-1697294529</t>
  </si>
  <si>
    <t>"prostupy VZT" 5*2</t>
  </si>
  <si>
    <t>224</t>
  </si>
  <si>
    <t>764541405</t>
  </si>
  <si>
    <t>Žlab podokapní půlkruhový z TiZn předzvětralého plechu rš 330 mm</t>
  </si>
  <si>
    <t>2018250432</t>
  </si>
  <si>
    <t>225</t>
  </si>
  <si>
    <t>764541425</t>
  </si>
  <si>
    <t>Roh nebo kout půlkruhového podokapního žlabu z TiZn předzvětralého plechu rš 330 mm</t>
  </si>
  <si>
    <t>1749420781</t>
  </si>
  <si>
    <t>"viz výkres D.1.1.04" 9</t>
  </si>
  <si>
    <t>226</t>
  </si>
  <si>
    <t>764541446</t>
  </si>
  <si>
    <t>Kotlík oválný (trychtýřový) pro podokapní žlaby z TiZn předzvětralého plechu 330/100 mm</t>
  </si>
  <si>
    <t>1310346826</t>
  </si>
  <si>
    <t>"viz výkres D.1.1.04" 10</t>
  </si>
  <si>
    <t>227</t>
  </si>
  <si>
    <t>764548423</t>
  </si>
  <si>
    <t>Svody kruhové včetně objímek, kolen, odskoků z TiZn předzvětralého plechu průměru 100 mm</t>
  </si>
  <si>
    <t>1002089414</t>
  </si>
  <si>
    <t>228</t>
  </si>
  <si>
    <t>998764102</t>
  </si>
  <si>
    <t>Přesun hmot tonážní pro konstrukce klempířské v objektech v do 12 m</t>
  </si>
  <si>
    <t>-2011480875</t>
  </si>
  <si>
    <t>765</t>
  </si>
  <si>
    <t>Krytina skládaná</t>
  </si>
  <si>
    <t>229</t>
  </si>
  <si>
    <t>76511123</t>
  </si>
  <si>
    <t>Montáž krytiny betonové nároží do malty</t>
  </si>
  <si>
    <t>137733450</t>
  </si>
  <si>
    <t>"viz výkres D.1.1.04" 2,40*7</t>
  </si>
  <si>
    <t>230</t>
  </si>
  <si>
    <t>59244384</t>
  </si>
  <si>
    <t>taška betonová rovný profil hladká hřebenáč s jednou příchytkou</t>
  </si>
  <si>
    <t>1129930896</t>
  </si>
  <si>
    <t>Poznámka k položce:
Spotřeba: 2,5 kus/m</t>
  </si>
  <si>
    <t>16,8*3,1111 'Přepočtené koeficientem množství</t>
  </si>
  <si>
    <t>231</t>
  </si>
  <si>
    <t>765121014</t>
  </si>
  <si>
    <t>Montáž krytiny betonové sklonu do 30° na sucho přes 8 do 10 ks/m2</t>
  </si>
  <si>
    <t>-180563022</t>
  </si>
  <si>
    <t>"viz výkres D.1.1.33 - střešní římsa" (10,20+32,00+22,60+8,20+32,00+10,20+32,50+17,40+2,00+2,00)*2,00</t>
  </si>
  <si>
    <t>232</t>
  </si>
  <si>
    <t>59244465</t>
  </si>
  <si>
    <t>taška betonová hladká základní typem co nejblíže ke stávající krytině</t>
  </si>
  <si>
    <t>-911146021</t>
  </si>
  <si>
    <t>Poznámka k položce:
Spotřeba: 10 kus/m²</t>
  </si>
  <si>
    <t>353,95*2,5 'Přepočtené koeficientem množství</t>
  </si>
  <si>
    <t>233</t>
  </si>
  <si>
    <t>765121201</t>
  </si>
  <si>
    <t>Montáž krytiny betonové okapní větrací pás</t>
  </si>
  <si>
    <t>1810615056</t>
  </si>
  <si>
    <t>234</t>
  </si>
  <si>
    <t>59244006</t>
  </si>
  <si>
    <t>pás okapní ochranný a větrací šířky 100mm</t>
  </si>
  <si>
    <t>1881389237</t>
  </si>
  <si>
    <t>Poznámka k položce:
Spotřeba: 1 role/5 m</t>
  </si>
  <si>
    <t>169,1*1,01 'Přepočtené koeficientem množství</t>
  </si>
  <si>
    <t>235</t>
  </si>
  <si>
    <t>765121503</t>
  </si>
  <si>
    <t>Příplatek k montáži krytiny betonové za připevňovací prostředky za sklon přes 30° do 40°</t>
  </si>
  <si>
    <t>-650321651</t>
  </si>
  <si>
    <t>240</t>
  </si>
  <si>
    <t>7651218</t>
  </si>
  <si>
    <t>Příplatek k zařezání betonových tašek u nároží</t>
  </si>
  <si>
    <t>-168584275</t>
  </si>
  <si>
    <t>"viz výkres D.1.1.04" 2,40*7*2</t>
  </si>
  <si>
    <t>236</t>
  </si>
  <si>
    <t>765121802</t>
  </si>
  <si>
    <t>Demontáž krytiny betonové sklonu do 30° na sucho k dalšímu použití</t>
  </si>
  <si>
    <t>709005257</t>
  </si>
  <si>
    <t>237</t>
  </si>
  <si>
    <t>765121822</t>
  </si>
  <si>
    <t>Příplatek k demontáži krytiny betonové k dalšímu použití za sklon přes 30°</t>
  </si>
  <si>
    <t>68680136</t>
  </si>
  <si>
    <t>238</t>
  </si>
  <si>
    <t>76512188</t>
  </si>
  <si>
    <t>Demontáž hřebenů a nároží krytiny betonové sklonu do 30° na maltu do suti</t>
  </si>
  <si>
    <t>2023535161</t>
  </si>
  <si>
    <t>239</t>
  </si>
  <si>
    <t>765121891</t>
  </si>
  <si>
    <t>Příplatek k demontáži hřebenů a nároží krytiny betonové do suti za sklon přes 30°</t>
  </si>
  <si>
    <t>-302261704</t>
  </si>
  <si>
    <t>241</t>
  </si>
  <si>
    <t>765122901</t>
  </si>
  <si>
    <t>Čištění krytiny betonové kladené na sucho</t>
  </si>
  <si>
    <t>-631101975</t>
  </si>
  <si>
    <t>242</t>
  </si>
  <si>
    <t>765191021</t>
  </si>
  <si>
    <t>Montáž pojistné hydroizolační fólie kladené ve sklonu přes 20° s lepenými spoji na krokve</t>
  </si>
  <si>
    <t>-1357863473</t>
  </si>
  <si>
    <t>243</t>
  </si>
  <si>
    <t>596602130</t>
  </si>
  <si>
    <t>fólie hydroizolační difúzní pojistná otevřená-bez bednění  /50 x 1,5=75m2/</t>
  </si>
  <si>
    <t>2144138206</t>
  </si>
  <si>
    <t>353,95*1,1 'Přepočtené koeficientem množství</t>
  </si>
  <si>
    <t>244</t>
  </si>
  <si>
    <t>998765102</t>
  </si>
  <si>
    <t>Přesun hmot tonážní pro krytiny skládané v objektech v do 12 m</t>
  </si>
  <si>
    <t>-1420375807</t>
  </si>
  <si>
    <t>766</t>
  </si>
  <si>
    <t>Konstrukce truhlářské</t>
  </si>
  <si>
    <t>245</t>
  </si>
  <si>
    <t>766622131</t>
  </si>
  <si>
    <t>Montáž plastových oken plochy přes 1 m2 otevíravých výšky do 1,5 m s rámem do zdiva</t>
  </si>
  <si>
    <t>-851166225</t>
  </si>
  <si>
    <t>246</t>
  </si>
  <si>
    <t>766622132</t>
  </si>
  <si>
    <t>Montáž plastových oken plochy přes 1 m2 otevíravých výšky do 2,5 m s rámem do zdiva</t>
  </si>
  <si>
    <t>261427341</t>
  </si>
  <si>
    <t>1,44*2,17</t>
  </si>
  <si>
    <t>247</t>
  </si>
  <si>
    <t>766622216</t>
  </si>
  <si>
    <t>Montáž plastových oken plochy do 1 m2 otevíravých s rámem do zdiva</t>
  </si>
  <si>
    <t>1471604962</t>
  </si>
  <si>
    <t>"viz výkres D.1.1.01" 51</t>
  </si>
  <si>
    <t>"viz výkres D.1.1.02" 1</t>
  </si>
  <si>
    <t>"viz výkres D.1.1.03" 1</t>
  </si>
  <si>
    <t>248</t>
  </si>
  <si>
    <t>61140014</t>
  </si>
  <si>
    <t>okno plastové jednokřídlé otvíravé a sklopné 560 x 600 mm, zasklení izolačním dvojsklem Uw=1,1 W/m2K, barva bílá/bílá</t>
  </si>
  <si>
    <t>1904867685</t>
  </si>
  <si>
    <t>"viz výkres D.1.1.01" 7</t>
  </si>
  <si>
    <t>249</t>
  </si>
  <si>
    <t>61140015</t>
  </si>
  <si>
    <t>okno plastové jednokřídlé otvíravé a sklopné 570 x 580 mm, zasklení izolačním dvojsklem Uw=1,1 W/m2K, barva bílá/bílá</t>
  </si>
  <si>
    <t>-368212951</t>
  </si>
  <si>
    <t>"viz výkres D.1.1.01" 26</t>
  </si>
  <si>
    <t>250</t>
  </si>
  <si>
    <t>61140016</t>
  </si>
  <si>
    <t>okno plastové jednokřídlé otvíravé a sklopné 870 x 560 mm, zasklení izolačním dvojsklem Uw=1,1 W/m2K, barva bílá/bílá</t>
  </si>
  <si>
    <t>1725316493</t>
  </si>
  <si>
    <t>"viz výkres D.1.1.01" 14</t>
  </si>
  <si>
    <t>251</t>
  </si>
  <si>
    <t>61140017</t>
  </si>
  <si>
    <t>okno plastové jednokřídlé otvíravé a sklopné 820 x 580 mm, zasklení izolačním dvojsklem Uw=1,1 W/m2K, barva bílá/bílá</t>
  </si>
  <si>
    <t>-1041324972</t>
  </si>
  <si>
    <t>"viz výkres D.1.1.01" 1</t>
  </si>
  <si>
    <t>252</t>
  </si>
  <si>
    <t>61140018</t>
  </si>
  <si>
    <t>okno plastové dvoukřídlové 1xotvíravé a 1xotvíravé a sklopné 1150 x 570 mm, zasklení izolačním dvojsklem Uw=1,1 W/m2K, barva bílá/bílá</t>
  </si>
  <si>
    <t>46355170</t>
  </si>
  <si>
    <t>"viz výkres D.1.1.01" 3</t>
  </si>
  <si>
    <t>253</t>
  </si>
  <si>
    <t>61140019</t>
  </si>
  <si>
    <t>okno plastové dvoukřídlové 1300x1150 mm, 1x otvíravé a sklopné + 1xotvíravé, zasklení izolačním dvojsklem Uw=1,1 W/m2K, barva bílá/bílá</t>
  </si>
  <si>
    <t>1750077892</t>
  </si>
  <si>
    <t xml:space="preserve">"náhrada stávajících oken nesplňující uvedený parametr - bližší specifikaci viz výkres D.1.1" </t>
  </si>
  <si>
    <t>"č.p. 211" 1</t>
  </si>
  <si>
    <t>"č.p. 213" 1</t>
  </si>
  <si>
    <t>254</t>
  </si>
  <si>
    <t>61140020</t>
  </si>
  <si>
    <t>okno plastové trojkřídlové 2050x1500 mm, 1x otvíravé a sklopné + 1xotvíravé, zasklení izolačním dvojsklem Uw=1,1 W/m2K, barva bílá/bílá</t>
  </si>
  <si>
    <t>479366378</t>
  </si>
  <si>
    <t>"č.p. 211" 2</t>
  </si>
  <si>
    <t>"č.p. 213" 2</t>
  </si>
  <si>
    <t>255</t>
  </si>
  <si>
    <t>61140021</t>
  </si>
  <si>
    <t>okno plastové dvoukřídlové se středovým distančním sloupkem, 1400x1480 mm, 2xotvíravé a sklopné, zasklení izolačním dvojsklem Uw=1,1 W/m2K, barva bílá/bílá</t>
  </si>
  <si>
    <t>-640340339</t>
  </si>
  <si>
    <t>258</t>
  </si>
  <si>
    <t>766622831</t>
  </si>
  <si>
    <t>Demontáž rámu zdvojených oken dřevěných nebo plastových do 1m2 k opětovnému použití</t>
  </si>
  <si>
    <t>-1694102190</t>
  </si>
  <si>
    <t>259</t>
  </si>
  <si>
    <t>766622832</t>
  </si>
  <si>
    <t>Demontáž rámu zdvojených oken dřevěných nebo plastových do 2m2 k opětovnému použití</t>
  </si>
  <si>
    <t>-555459120</t>
  </si>
  <si>
    <t>260</t>
  </si>
  <si>
    <t>766622833</t>
  </si>
  <si>
    <t>Demontáž rámu zdvojených oken dřevěných nebo plastových do 4m2 k opětovnému použití</t>
  </si>
  <si>
    <t>2101057405</t>
  </si>
  <si>
    <t>261</t>
  </si>
  <si>
    <t>766622861</t>
  </si>
  <si>
    <t>Vyvěšení nebo zavěšení křídel dřevěných nebo plastových okenních do 1,5 m2</t>
  </si>
  <si>
    <t>-1563134532</t>
  </si>
  <si>
    <t>"viz výkres D.1.1.06" (2*2)+(18*3)</t>
  </si>
  <si>
    <t>"viz výkres D.1.1.07" (7*2)+(12*1)</t>
  </si>
  <si>
    <t>"viz výkres D.1.1.08" (14*2)+(18*1)</t>
  </si>
  <si>
    <t>"viz výkres D.1.1.09" (6*2)+(8*3)+(1*2)</t>
  </si>
  <si>
    <t>256</t>
  </si>
  <si>
    <t>7666294</t>
  </si>
  <si>
    <t>Dodávka a montáž tepelně izolačních hranolů - systémové provedení předsazené montáže oken</t>
  </si>
  <si>
    <t>191969385</t>
  </si>
  <si>
    <t>(1,31+1,31+1,45+1,45)</t>
  </si>
  <si>
    <t>1,44+1,44+2,27</t>
  </si>
  <si>
    <t>(2,07+2,07+1,57+1,57)*4</t>
  </si>
  <si>
    <t>(1,30+1,30+1,56+1,56)</t>
  </si>
  <si>
    <t>(0,90+0,90+0,54+0,54)*2</t>
  </si>
  <si>
    <t>(1,34+1,34+1,27+1,27)*9</t>
  </si>
  <si>
    <t>(0,70+0,70+1,57+1,57)*16</t>
  </si>
  <si>
    <t>(2,07+2,07+1,55+1,55)*9</t>
  </si>
  <si>
    <t>(1,35+1,35+1,85+1,85)*7</t>
  </si>
  <si>
    <t>(2,07+2,07+1,58+1,58)*13</t>
  </si>
  <si>
    <t>(1,32+1,32+1,25+1,25)*9</t>
  </si>
  <si>
    <t>257</t>
  </si>
  <si>
    <t>766629415</t>
  </si>
  <si>
    <t>Příplatek k montáži oken rovné ostění fólie připojovací spára do 65 mm</t>
  </si>
  <si>
    <t>-2076171630</t>
  </si>
  <si>
    <t xml:space="preserve">"vnitřní a vnější systémové pásky" </t>
  </si>
  <si>
    <t>(0,56+0,56+0,60+0,60)*7</t>
  </si>
  <si>
    <t>(0,57+0,57+0,58+0,58)*26</t>
  </si>
  <si>
    <t>(0,87+0,87+0,56+0,56)*14</t>
  </si>
  <si>
    <t>(0,82+0,82+0,58+0,58)*1</t>
  </si>
  <si>
    <t>(1,15+1,15+0,57+0,57)*3</t>
  </si>
  <si>
    <t>1,44+1,44+2,17+2,17</t>
  </si>
  <si>
    <t>"vstupní dveře" (1,50+1,50+2,20+2,20)*5</t>
  </si>
  <si>
    <t>267</t>
  </si>
  <si>
    <t>7666600</t>
  </si>
  <si>
    <t>Příplatek za úpravu zlepšující tepelný parametr vnitřních dveří s požární odolností (bližší specifikace viz výkres D.1.1)</t>
  </si>
  <si>
    <t>408905741</t>
  </si>
  <si>
    <t>"viz výkres D.1.1.04" 4</t>
  </si>
  <si>
    <t>262</t>
  </si>
  <si>
    <t>766660021</t>
  </si>
  <si>
    <t>Montáž dveřních křídel otvíravých 1křídlových š do 0,8 m požárních do ocelové zárubně</t>
  </si>
  <si>
    <t>-177554500</t>
  </si>
  <si>
    <t>263</t>
  </si>
  <si>
    <t>611656100</t>
  </si>
  <si>
    <t>dveře vnitřní požárně odolné, odolnost EI (EW) 30 D3, 1křídlové 80 x 197 cm</t>
  </si>
  <si>
    <t>500041005</t>
  </si>
  <si>
    <t>264</t>
  </si>
  <si>
    <t>766660022</t>
  </si>
  <si>
    <t>Montáž dveřních křídel otvíravých 1křídlových š přes 0,8 m požárních do ocelové zárubně</t>
  </si>
  <si>
    <t>-1310217666</t>
  </si>
  <si>
    <t>265</t>
  </si>
  <si>
    <t>611656110</t>
  </si>
  <si>
    <t>dveře vnitřní požárně odolné, odolnost EI (EW) 30 D3, 1křídlové 90 x 197 cm</t>
  </si>
  <si>
    <t>535860724</t>
  </si>
  <si>
    <t>"viz výkres D.1.1.04" 5</t>
  </si>
  <si>
    <t>266</t>
  </si>
  <si>
    <t>61165620</t>
  </si>
  <si>
    <t>dveře vnitřní požárně odolné, odolnost EI (EW) 30 D3, 1křídlové 95 x 207 cm - atypický rozměr</t>
  </si>
  <si>
    <t>-607249305</t>
  </si>
  <si>
    <t>268</t>
  </si>
  <si>
    <t>766660451</t>
  </si>
  <si>
    <t>Montáž vchodových dveří 2křídlových bez nadsvětlíku do zdiva</t>
  </si>
  <si>
    <t>-1223756082</t>
  </si>
  <si>
    <t>"viz výkres D.1.1.02" 5</t>
  </si>
  <si>
    <t>269</t>
  </si>
  <si>
    <t>766660717</t>
  </si>
  <si>
    <t>Montáž dveřních křídel samozavírače na ocelovou zárubeň</t>
  </si>
  <si>
    <t>937494639</t>
  </si>
  <si>
    <t>"viz výkres D.1.1.04" 6</t>
  </si>
  <si>
    <t>270</t>
  </si>
  <si>
    <t>54917260X</t>
  </si>
  <si>
    <t xml:space="preserve">samozavírač protipožárních dveří </t>
  </si>
  <si>
    <t>1535512336</t>
  </si>
  <si>
    <t>273</t>
  </si>
  <si>
    <t>76666072</t>
  </si>
  <si>
    <t>Montáž dveřního kování - klika/klika</t>
  </si>
  <si>
    <t>-1585750440</t>
  </si>
  <si>
    <t>274</t>
  </si>
  <si>
    <t>549146200</t>
  </si>
  <si>
    <t>klika včetně rozet a montážního materiálu nerez</t>
  </si>
  <si>
    <t>1665199688</t>
  </si>
  <si>
    <t>Poznámka k položce:
č.zboží ACE00086 cena zahrnuje kování včetně rozet a montážního materiálu.</t>
  </si>
  <si>
    <t>271</t>
  </si>
  <si>
    <t>766660722</t>
  </si>
  <si>
    <t>Montáž dveřního kování - zámku</t>
  </si>
  <si>
    <t>-740430095</t>
  </si>
  <si>
    <t>272</t>
  </si>
  <si>
    <t>549641100</t>
  </si>
  <si>
    <t>vložka zámková cylindrická oboustranná FAB</t>
  </si>
  <si>
    <t>78581434</t>
  </si>
  <si>
    <t>275</t>
  </si>
  <si>
    <t>76668182</t>
  </si>
  <si>
    <t>Demontáž plastových vstupních 2křídl. dveří včetně zárubní k opětovnému použití</t>
  </si>
  <si>
    <t>-1710818898</t>
  </si>
  <si>
    <t>"viz výkres D.1.1.02" 1,50*2,20*5</t>
  </si>
  <si>
    <t>276</t>
  </si>
  <si>
    <t>766691510</t>
  </si>
  <si>
    <t>Montáž těsnění oken a balkónových dveří polyuretanovou páskou</t>
  </si>
  <si>
    <t>-1176948541</t>
  </si>
  <si>
    <t>"viz výkres D.1.1"</t>
  </si>
  <si>
    <t>"těsnění do vstupních dveří do bytů" 18*5</t>
  </si>
  <si>
    <t>277</t>
  </si>
  <si>
    <t>2861815</t>
  </si>
  <si>
    <t>páska těsnící do vchodových dveří</t>
  </si>
  <si>
    <t>-484226974</t>
  </si>
  <si>
    <t>90*1,02 'Přepočtené koeficientem množství</t>
  </si>
  <si>
    <t>278</t>
  </si>
  <si>
    <t>766691914</t>
  </si>
  <si>
    <t>Vyvěšení nebo zavěšení dřevěných křídel dveří pl do 2 m2</t>
  </si>
  <si>
    <t>1328479805</t>
  </si>
  <si>
    <t>279</t>
  </si>
  <si>
    <t>766694121</t>
  </si>
  <si>
    <t>Montáž parapetních desek dřevěných nebo plastových šířky přes 30 cm délky do 1,0 m</t>
  </si>
  <si>
    <t>1679981510</t>
  </si>
  <si>
    <t>"viz výkres D.1.1.02" 2+16</t>
  </si>
  <si>
    <t>"viz výkres D.1.1.03" 16</t>
  </si>
  <si>
    <t>280</t>
  </si>
  <si>
    <t>766694122</t>
  </si>
  <si>
    <t>Montáž parapetních dřevěných nebo plastových šířky přes 30 cm délky do 1,6 m</t>
  </si>
  <si>
    <t>-1486481643</t>
  </si>
  <si>
    <t>"viz výkres D.1.1.02" 1+1+9</t>
  </si>
  <si>
    <t>"viz výkres D.1.1.03" 7+9</t>
  </si>
  <si>
    <t>281</t>
  </si>
  <si>
    <t>766694123</t>
  </si>
  <si>
    <t>Montáž parapetních dřevěných nebo plastových šířky přes 30 cm délky do 2,6 m</t>
  </si>
  <si>
    <t>-1397060666</t>
  </si>
  <si>
    <t>"viz výkres D.1.1.02" 4+9</t>
  </si>
  <si>
    <t>"viz výkres D.1.1.03" 13</t>
  </si>
  <si>
    <t>282</t>
  </si>
  <si>
    <t>607941070</t>
  </si>
  <si>
    <t>deska parapetní dřevotřísková vnitřní 0,5 x 1 m</t>
  </si>
  <si>
    <t>-1195949691</t>
  </si>
  <si>
    <t>114,02*1,05 'Přepočtené koeficientem množství</t>
  </si>
  <si>
    <t>283</t>
  </si>
  <si>
    <t>998766102</t>
  </si>
  <si>
    <t>Přesun hmot tonážní pro konstrukce truhlářské v objektech v do 12 m</t>
  </si>
  <si>
    <t>-1330449783</t>
  </si>
  <si>
    <t>767</t>
  </si>
  <si>
    <t>Konstrukce zámečnické</t>
  </si>
  <si>
    <t>285</t>
  </si>
  <si>
    <t>76716181</t>
  </si>
  <si>
    <t>Demontáž nevyužívaných rozvodů na fasádě</t>
  </si>
  <si>
    <t>kompl</t>
  </si>
  <si>
    <t>-166822828</t>
  </si>
  <si>
    <t>284</t>
  </si>
  <si>
    <t>767161813</t>
  </si>
  <si>
    <t>Demontáž zábradlí rovného nerozebíratelného hmotnosti 1m zábradlí do 20 kg</t>
  </si>
  <si>
    <t>450353682</t>
  </si>
  <si>
    <t>"lodžie" 1,90+1,90</t>
  </si>
  <si>
    <t>"schodišťová okna" 1,30+1,30+1,30</t>
  </si>
  <si>
    <t>286</t>
  </si>
  <si>
    <t>76716182</t>
  </si>
  <si>
    <t>Demontáž a opětovná montáž fasádních štítků s označenám ulic a čísel popisných</t>
  </si>
  <si>
    <t>852847186</t>
  </si>
  <si>
    <t>287</t>
  </si>
  <si>
    <t>76716183</t>
  </si>
  <si>
    <t>Demontáž fasádních větracích mřížek a konzol pro vlajky</t>
  </si>
  <si>
    <t>1959913760</t>
  </si>
  <si>
    <t>288</t>
  </si>
  <si>
    <t>76716184</t>
  </si>
  <si>
    <t>Demontáž a opětovná montáž (na úroveň nového zateplení) zvonků a krabiček s telefonním vedením</t>
  </si>
  <si>
    <t>-1913204099</t>
  </si>
  <si>
    <t>289</t>
  </si>
  <si>
    <t>76716185</t>
  </si>
  <si>
    <t>Demontáž a přemístění lapače střešních splavenin včetně potřebné úpravy vedení ležaté dešťové kanalizace</t>
  </si>
  <si>
    <t>455385189</t>
  </si>
  <si>
    <t>290</t>
  </si>
  <si>
    <t>76716186</t>
  </si>
  <si>
    <t>Přemístěných stávajících satelitů z fasády na společné nástřešní tyče včetně přívodních kabelů</t>
  </si>
  <si>
    <t>-1613204094</t>
  </si>
  <si>
    <t>291</t>
  </si>
  <si>
    <t>76716187</t>
  </si>
  <si>
    <t>Dodávka a montáž venkovního čístícího škrabáku 400x600 mm vsazeného do systémové vany z polymerbetonu</t>
  </si>
  <si>
    <t>1710313584</t>
  </si>
  <si>
    <t>Poznámka k položce:
Cena položky musí obsahovat i napojení na dešťovou kanalizaci v délce 10,0 m včetně zemních prací</t>
  </si>
  <si>
    <t>"viz výkres D.1.1.36" 4+1</t>
  </si>
  <si>
    <t>292</t>
  </si>
  <si>
    <t>76716188</t>
  </si>
  <si>
    <t>Dodávka a montáž nerezových dvířek  600x600 mm včetně rámečku na šířku zateplení</t>
  </si>
  <si>
    <t>1339566406</t>
  </si>
  <si>
    <t>"plynová skříň" 2</t>
  </si>
  <si>
    <t>"elektro skříň" 7</t>
  </si>
  <si>
    <t>293</t>
  </si>
  <si>
    <t>76781261</t>
  </si>
  <si>
    <t>Dodávka a montáž ocelové markýzy nad vstupem, k-ce nýtovaná pásovina, včetně kotvení a povrchové úpravy žárovým zinkováním - bližší specifikace viz výkres D.1.1.41</t>
  </si>
  <si>
    <t>1326086459</t>
  </si>
  <si>
    <t>294</t>
  </si>
  <si>
    <t>76781262</t>
  </si>
  <si>
    <t>Dodávka a montáž ocelového schodiště se zábradlím, schodnice U 200, stupně pórorošt 350x800 mm, uchycení zábradlí U 120 + napojení na stávající zábradlí, vč. kotvení a povrchové úpravy žárovým zinkováním - bližší specifikace viz výkres D.1.1.42, D1.1.1.43</t>
  </si>
  <si>
    <t>1051592945</t>
  </si>
  <si>
    <t>295</t>
  </si>
  <si>
    <t>76781264</t>
  </si>
  <si>
    <t>Dodávka a montáž ocelového zábradlí lodžie (úprava stávajícího zábradlí) včetně kotvení přes kotevní desku z termoplastické pěny a povrchové úpravy žárovým zinkováním - bližší specifikace viz výkres D.1.1.38, D1.1.1.39</t>
  </si>
  <si>
    <t>-111703277</t>
  </si>
  <si>
    <t>"viz výkres č. D.1.1.09" 1,40+0,40</t>
  </si>
  <si>
    <t>296</t>
  </si>
  <si>
    <t>76781265</t>
  </si>
  <si>
    <t xml:space="preserve">Příplatek k montáži ocelových k-cí za kotvení s omezenín tepelných mostů - viz výkres D.1.1 </t>
  </si>
  <si>
    <t>-2129492486</t>
  </si>
  <si>
    <t>297</t>
  </si>
  <si>
    <t>76781266</t>
  </si>
  <si>
    <t>Dodávka a montáž Netopýří budka do zateplení 420/500/100 mm</t>
  </si>
  <si>
    <t>-871992065</t>
  </si>
  <si>
    <t>298</t>
  </si>
  <si>
    <t>998767102</t>
  </si>
  <si>
    <t>Přesun hmot tonážní pro zámečnické konstrukce v objektech v do 12 m</t>
  </si>
  <si>
    <t>124694624</t>
  </si>
  <si>
    <t>771</t>
  </si>
  <si>
    <t>Podlahy z dlaždic</t>
  </si>
  <si>
    <t>299</t>
  </si>
  <si>
    <t>771474113</t>
  </si>
  <si>
    <t>Montáž soklíků z dlaždic keramických rovných flexibilní lepidlo v do 120 mm</t>
  </si>
  <si>
    <t>42880549</t>
  </si>
  <si>
    <t>"viz výkres D.1.1.37" 1,40+1,40+2,41-0,90</t>
  </si>
  <si>
    <t>300</t>
  </si>
  <si>
    <t>771574113</t>
  </si>
  <si>
    <t>Montáž podlah keramických režných hladkých lepených flexibilním lepidlem do 12 ks/m2</t>
  </si>
  <si>
    <t>-769968975</t>
  </si>
  <si>
    <t>"viz výkres D.1.1.37" (2,41*1,00)+(1,00*0,30)+(0,90*0,90)+((0,90+0,90+0,90)*0,30)</t>
  </si>
  <si>
    <t>301</t>
  </si>
  <si>
    <t>597614080</t>
  </si>
  <si>
    <t>dlaždice keramické slinuté neglazované mrazuvzdorné 29,8 x 29,8 x 0,9 cm</t>
  </si>
  <si>
    <t>679405487</t>
  </si>
  <si>
    <t>"množství převzato z položky č. 771474113" 4,31*0,10*1,20</t>
  </si>
  <si>
    <t>"množství převzato z položky č. 771574113" 4,33</t>
  </si>
  <si>
    <t>4,847*1,15 'Přepočtené koeficientem množství</t>
  </si>
  <si>
    <t>302</t>
  </si>
  <si>
    <t>771591111</t>
  </si>
  <si>
    <t>Podlahy penetrace podkladu</t>
  </si>
  <si>
    <t>1099125762</t>
  </si>
  <si>
    <t>"množství převzato z položky č. 771474113" 4,31*0,10</t>
  </si>
  <si>
    <t>303</t>
  </si>
  <si>
    <t>771591115</t>
  </si>
  <si>
    <t>Podlahy spárování silikonem</t>
  </si>
  <si>
    <t>221003281</t>
  </si>
  <si>
    <t>"viz výkres D.1.1.37" (1,40+1,40+2,41-0,90)+(0,90+0,90+0,90)</t>
  </si>
  <si>
    <t>304</t>
  </si>
  <si>
    <t>771591172</t>
  </si>
  <si>
    <t>Montáž profilu pro schodové hrany</t>
  </si>
  <si>
    <t>-197709677</t>
  </si>
  <si>
    <t>"viz výkres D.1.1.37" 0,90+0,90+0,90</t>
  </si>
  <si>
    <t>305</t>
  </si>
  <si>
    <t>590541460</t>
  </si>
  <si>
    <t>profil schodový, ušlechtilá ocel V2A, R 10 V 6, TE 160/100 (16 x 1000 mm)</t>
  </si>
  <si>
    <t>-561973893</t>
  </si>
  <si>
    <t>2,7*1,128 'Přepočtené koeficientem množství</t>
  </si>
  <si>
    <t>306</t>
  </si>
  <si>
    <t>998771102</t>
  </si>
  <si>
    <t>Přesun hmot tonážní pro podlahy z dlaždic v objektech v do 12 m</t>
  </si>
  <si>
    <t>-256533383</t>
  </si>
  <si>
    <t>783</t>
  </si>
  <si>
    <t>Dokončovací práce - nátěry</t>
  </si>
  <si>
    <t>307</t>
  </si>
  <si>
    <t>783301311</t>
  </si>
  <si>
    <t>Odmaštění zámečnických konstrukcí vodou ředitelným odmašťovačem</t>
  </si>
  <si>
    <t>-1736258781</t>
  </si>
  <si>
    <t>"viz výkres D.1.1.01" 9*5,00*0,25</t>
  </si>
  <si>
    <t>"viz výkres D.1.1.04" 6*5,00*0,25</t>
  </si>
  <si>
    <t>308</t>
  </si>
  <si>
    <t>783314203</t>
  </si>
  <si>
    <t>Základní antikorozní jednonásobný syntetický samozákladující nátěr zámečnických konstrukcí</t>
  </si>
  <si>
    <t>1963379691</t>
  </si>
  <si>
    <t>309</t>
  </si>
  <si>
    <t>783317105</t>
  </si>
  <si>
    <t>Krycí jednonásobný syntetický samozákladující nátěr zámečnických konstrukcí</t>
  </si>
  <si>
    <t>1530944860</t>
  </si>
  <si>
    <t>310</t>
  </si>
  <si>
    <t>783813111</t>
  </si>
  <si>
    <t>Penetrační syntetický nátěr hladkých povrchů z desek na bázi dřeva</t>
  </si>
  <si>
    <t>-1441758281</t>
  </si>
  <si>
    <t>311</t>
  </si>
  <si>
    <t>783817401</t>
  </si>
  <si>
    <t>Krycí dvojnásobný syntetický nátěr hladkých betonových povrchů</t>
  </si>
  <si>
    <t>981366466</t>
  </si>
  <si>
    <t>784</t>
  </si>
  <si>
    <t>Dokončovací práce - malby a tapety</t>
  </si>
  <si>
    <t>312</t>
  </si>
  <si>
    <t>784181101</t>
  </si>
  <si>
    <t>Základní akrylátová jednonásobná penetrace podkladu v místnostech výšky do 3,80m</t>
  </si>
  <si>
    <t>-1549901635</t>
  </si>
  <si>
    <t>1150,00</t>
  </si>
  <si>
    <t>313</t>
  </si>
  <si>
    <t>784221101</t>
  </si>
  <si>
    <t>Dvojnásobné bílé malby  ze směsí za sucha dobře otěruvzdorných v místnostech do 3,80 m</t>
  </si>
  <si>
    <t>-1529531895</t>
  </si>
  <si>
    <t>HZS</t>
  </si>
  <si>
    <t>Hodinové zúčtovací sazby</t>
  </si>
  <si>
    <t>314</t>
  </si>
  <si>
    <t>HZS1291</t>
  </si>
  <si>
    <t>Hodinová zúčtovací sazba pomocný stavební dělník</t>
  </si>
  <si>
    <t>hod</t>
  </si>
  <si>
    <t>512</t>
  </si>
  <si>
    <t>-981850316</t>
  </si>
  <si>
    <t>"vyklizení půdy" 50,00</t>
  </si>
  <si>
    <t>315</t>
  </si>
  <si>
    <t>HZS4212</t>
  </si>
  <si>
    <t>Hodinová zúčtovací sazba revizní technik specialista</t>
  </si>
  <si>
    <t>-683290196</t>
  </si>
  <si>
    <t>"revize hromosvodu" 10</t>
  </si>
  <si>
    <t>VRN</t>
  </si>
  <si>
    <t>Vedlejší rozpočtové náklady</t>
  </si>
  <si>
    <t>VRN1</t>
  </si>
  <si>
    <t>Průzkumné, geodetické a projektové práce</t>
  </si>
  <si>
    <t>316</t>
  </si>
  <si>
    <t>011503000</t>
  </si>
  <si>
    <t>Výtahová zkouška pro kotvení KZS</t>
  </si>
  <si>
    <t>Kč</t>
  </si>
  <si>
    <t>1024</t>
  </si>
  <si>
    <t>-360335619</t>
  </si>
  <si>
    <t>317</t>
  </si>
  <si>
    <t>013254000</t>
  </si>
  <si>
    <t>Dokumentace skutečného provedení stavby</t>
  </si>
  <si>
    <t>1537165204</t>
  </si>
  <si>
    <t>VRN3</t>
  </si>
  <si>
    <t>Zařízení staveniště</t>
  </si>
  <si>
    <t>318</t>
  </si>
  <si>
    <t>030001000</t>
  </si>
  <si>
    <t>-1096418043</t>
  </si>
  <si>
    <t>VRN4</t>
  </si>
  <si>
    <t>Inženýrská činnost</t>
  </si>
  <si>
    <t>319</t>
  </si>
  <si>
    <t>042503000</t>
  </si>
  <si>
    <t>Plán BOZP na staveništi</t>
  </si>
  <si>
    <t>-1052231298</t>
  </si>
  <si>
    <t>320</t>
  </si>
  <si>
    <t>045203000</t>
  </si>
  <si>
    <t>Kompletační činnost</t>
  </si>
  <si>
    <t>-1993490858</t>
  </si>
  <si>
    <t>VRN6</t>
  </si>
  <si>
    <t>Územní vlivy</t>
  </si>
  <si>
    <t>321</t>
  </si>
  <si>
    <t>06310300</t>
  </si>
  <si>
    <t>Biologický dohled stavby - opatření na ochranu hnízdišť rorýsů a úkrytů netopýrů</t>
  </si>
  <si>
    <t>1139582441</t>
  </si>
  <si>
    <t>VRN7</t>
  </si>
  <si>
    <t>Provozní vlivy</t>
  </si>
  <si>
    <t>322</t>
  </si>
  <si>
    <t>071103000</t>
  </si>
  <si>
    <t>Provoz investora</t>
  </si>
  <si>
    <t>1082934784</t>
  </si>
  <si>
    <t>M - Blok M, Medvídků č.p. 222, 223, 224 - architektonicko-stavební část</t>
  </si>
  <si>
    <t>113107022</t>
  </si>
  <si>
    <t>Odstranění podkladu plochy do 15 m2 z kameniva drceného tl 200 mm při překopech inž sítí</t>
  </si>
  <si>
    <t>610105881</t>
  </si>
  <si>
    <t>"odkopání soklu - v místě asflatu" 21,60*0,70</t>
  </si>
  <si>
    <t>619385267</t>
  </si>
  <si>
    <t>"odkopání soklu" (11,25+11,70+32,20+4,30+17,00+11,70+16,20+4,30)*0,60</t>
  </si>
  <si>
    <t>113107043</t>
  </si>
  <si>
    <t>Odstranění podkladu plochy do 15 m2 živičných tl 150 mm při překopech inž sítí</t>
  </si>
  <si>
    <t>7361637</t>
  </si>
  <si>
    <t>-1163390173</t>
  </si>
  <si>
    <t>"odkopání soklu" (21,60+11,25+11,70+32,20+4,30+17,00+11,70+16,20+4,30)*0,60*0,50</t>
  </si>
  <si>
    <t>682917267</t>
  </si>
  <si>
    <t>-670053679</t>
  </si>
  <si>
    <t>-1162279659</t>
  </si>
  <si>
    <t>1324469659</t>
  </si>
  <si>
    <t>"množství převzato z položky č. 132201101" 34,075</t>
  </si>
  <si>
    <t>"množství převzato z položky č. 175101201" -32,563</t>
  </si>
  <si>
    <t>1119165454</t>
  </si>
  <si>
    <t>"množství převzato z položky č. 162701105" 6,512</t>
  </si>
  <si>
    <t>6,512*2 'Přepočtené koeficientem množství</t>
  </si>
  <si>
    <t>-1776270981</t>
  </si>
  <si>
    <t>608763825</t>
  </si>
  <si>
    <t>-738922082</t>
  </si>
  <si>
    <t>6,512*1,75 'Přepočtené koeficientem množství</t>
  </si>
  <si>
    <t>905146478</t>
  </si>
  <si>
    <t>"odkopání soklu" (21,60+11,25+11,70+32,20+4,30+17,00+11,70+16,20+4,30)*0,50*0,50</t>
  </si>
  <si>
    <t>1696545357</t>
  </si>
  <si>
    <t>"viz výkres D.1.1.02" (11,25+11,70+32,20+4,30+17,00+11,70+16,20+4,30)*0,40</t>
  </si>
  <si>
    <t>-626956642</t>
  </si>
  <si>
    <t>43,46*0,025 'Přepočtené koeficientem množství</t>
  </si>
  <si>
    <t>1822352758</t>
  </si>
  <si>
    <t>-87959171</t>
  </si>
  <si>
    <t>43,46*0,058 'Přepočtené koeficientem množství</t>
  </si>
  <si>
    <t>-910036533</t>
  </si>
  <si>
    <t>1380417627</t>
  </si>
  <si>
    <t>1073619352</t>
  </si>
  <si>
    <t>"viz výkres D.1.1.01" 6</t>
  </si>
  <si>
    <t>199191136</t>
  </si>
  <si>
    <t>"odkopání soklu" (21,60+11,25+11,70+32,20+4,30+17,00+11,70+16,20+4,30-(1,80*6))*0,45</t>
  </si>
  <si>
    <t>-1450971803</t>
  </si>
  <si>
    <t>-1713330192</t>
  </si>
  <si>
    <t>53,753*1,05 'Přepočtené koeficientem množství</t>
  </si>
  <si>
    <t>-2038220532</t>
  </si>
  <si>
    <t>"skladba V06 a V07" (2,38*(2,70+2,40))*2</t>
  </si>
  <si>
    <t>-1006392171</t>
  </si>
  <si>
    <t>"skladba V06 a V07" 2,38*(2,70+2,40)</t>
  </si>
  <si>
    <t>-1980025273</t>
  </si>
  <si>
    <t>533164169</t>
  </si>
  <si>
    <t>"množství převzato z položky č. 621211041" 307,599</t>
  </si>
  <si>
    <t>-1778919890</t>
  </si>
  <si>
    <t>"strop nad schodištěm - skladba V06" (3,40*3,00)+((3,40+3,00+3,00)*0,22)</t>
  </si>
  <si>
    <t>-1348021880</t>
  </si>
  <si>
    <t>"viz výkres D.1.1.33 - římsa" (11,00+11,00+32,00+33,20+3,60+3,60+17,40+16,15)*1,00</t>
  </si>
  <si>
    <t>-1387948469</t>
  </si>
  <si>
    <t>"viz výkres D.1.1.02" 27</t>
  </si>
  <si>
    <t>"viz výkres D.1.1.03" 33</t>
  </si>
  <si>
    <t>-2119989952</t>
  </si>
  <si>
    <t>"po zazdívce nových dveřních zárubní" 6</t>
  </si>
  <si>
    <t>494891518</t>
  </si>
  <si>
    <t>"okna 1.PP" ((1,16+1,16+0,58+0,58)*0,40*19)+((1,29+1,29+0,58+0,58)*0,40*2)+((0,88+0,88+0,58+0,58)*0,40*2)</t>
  </si>
  <si>
    <t xml:space="preserve">"viz výkres D.1.1.02 - okna" </t>
  </si>
  <si>
    <t>(0,70+1,42+1,42)*0,48*12</t>
  </si>
  <si>
    <t>(1,23+1,12+1,12)*0,48*6</t>
  </si>
  <si>
    <t>(2,00+1,43+1,43)*0,48*7</t>
  </si>
  <si>
    <t>(1,23+1,43+1,43)*0,48*2</t>
  </si>
  <si>
    <t>(0,78+0,40+0,40)*0,48*3</t>
  </si>
  <si>
    <t>(0,70+1,43+1,43)*0,48*12</t>
  </si>
  <si>
    <t>(1,23+1,13+1,13)*0,48*6</t>
  </si>
  <si>
    <t>(1,23+1,72+1,72)*0,48*5</t>
  </si>
  <si>
    <t>"francouské dveře na balkón" (1,25+2,20+2,20)*0,48</t>
  </si>
  <si>
    <t>"dveře vchodové" (1,50+2,12+2,12)*0,48*6</t>
  </si>
  <si>
    <t>677026614</t>
  </si>
  <si>
    <t>75178855</t>
  </si>
  <si>
    <t>(3,20*4,15)</t>
  </si>
  <si>
    <t>(4,45*4,15)</t>
  </si>
  <si>
    <t>(7,50*4,15)</t>
  </si>
  <si>
    <t>(6,30*1,30)</t>
  </si>
  <si>
    <t>(13,00*1,30)</t>
  </si>
  <si>
    <t>(2,85*2,90)</t>
  </si>
  <si>
    <t>(3,30*2,90)</t>
  </si>
  <si>
    <t>(3,65*2,90)</t>
  </si>
  <si>
    <t>(2,55*2,90)</t>
  </si>
  <si>
    <t>(2,90*2,90)</t>
  </si>
  <si>
    <t>(3,40*2,90)</t>
  </si>
  <si>
    <t>(3,80*2,90)</t>
  </si>
  <si>
    <t>(2,45*2,90)</t>
  </si>
  <si>
    <t>(4,30*4,15)</t>
  </si>
  <si>
    <t>(3,15*4,15)</t>
  </si>
  <si>
    <t>(2,85*3,00)</t>
  </si>
  <si>
    <t>(3,40*3,00)</t>
  </si>
  <si>
    <t>(2,90*3,00)</t>
  </si>
  <si>
    <t>(6,35*1,30)*2</t>
  </si>
  <si>
    <t>-1472854779</t>
  </si>
  <si>
    <t>307,599*1,07 'Přepočtené koeficientem množství</t>
  </si>
  <si>
    <t>25590304</t>
  </si>
  <si>
    <t>"množství převzato z položky č. 622211011" 227,10</t>
  </si>
  <si>
    <t>"množství převzato z položky č. 622211021" 249,435</t>
  </si>
  <si>
    <t>"množství převzato z položky č. 622211031" 110,751</t>
  </si>
  <si>
    <t>"množství převzato z položky č. 622211041" 751,726</t>
  </si>
  <si>
    <t>"množství převzato z položky č. 622221031" 50,96</t>
  </si>
  <si>
    <t>"viz výkres D.1.1.33 - římsa" (10,50+10,50+32,00+33,20+3,60+3,60+17,40+16,15)*(0,10+0,15+0,05+0,25)</t>
  </si>
  <si>
    <t>-1525508899</t>
  </si>
  <si>
    <t>1356041882</t>
  </si>
  <si>
    <t>"okna 1.PP" ((1,16+1,16+0,58+0,58)*19)+((1,29+1,29+0,58+0,58)*2)+((0,88+0,88+0,58+0,58)*2)</t>
  </si>
  <si>
    <t>"zateplení soklu" (1,50+1,50+2,40+1,20+2,30+2,30)+30,00</t>
  </si>
  <si>
    <t>(3,20+3,20+4,15+4,15)</t>
  </si>
  <si>
    <t>(4,45+4,45+4,15+4,15)</t>
  </si>
  <si>
    <t>(7,50+7,50+4,15+4,15)</t>
  </si>
  <si>
    <t>(6,30+6,30+1,30+1,30)</t>
  </si>
  <si>
    <t>(13,00+13,00+1,30+1,30)</t>
  </si>
  <si>
    <t>(2,85+2,85+2,90+2,90+0,50+0,50)</t>
  </si>
  <si>
    <t>(3,30+3,20+2,90+2,90)</t>
  </si>
  <si>
    <t>(3,65+3,65+2,90+2,90+0,50+0,50)</t>
  </si>
  <si>
    <t>(2,55+2,55+2,90+2,90)</t>
  </si>
  <si>
    <t>(2,90+2,90+2,90+2,90+0,50+0,50)</t>
  </si>
  <si>
    <t>(3,40+3,40+2,90+2,90)</t>
  </si>
  <si>
    <t>(3,80+3,80+2,90+2,90+0,50+0,50)</t>
  </si>
  <si>
    <t>(2,45+2,45+2,90+2,90)</t>
  </si>
  <si>
    <t>(4,30+4,30+4,15+4,15)</t>
  </si>
  <si>
    <t>(3,15+3,15+4,15+4,15)</t>
  </si>
  <si>
    <t>(2,85+2,85+3,00+3,00+0,50+0,50)</t>
  </si>
  <si>
    <t>(3,40+3,40+3,00+3,00)</t>
  </si>
  <si>
    <t>(2,90+2,90+3,00+3,00+0,50+0,50)</t>
  </si>
  <si>
    <t>(6,35+6,35+1,30+1,30)*2</t>
  </si>
  <si>
    <t>"viz výkres D.1.1.02 - okna"</t>
  </si>
  <si>
    <t>(0,70+0,70+1,42+1,42)*12</t>
  </si>
  <si>
    <t>(1,23+1,23+1,12+1,12)*6</t>
  </si>
  <si>
    <t>(2,00+2,00+1,43+1,43)*7</t>
  </si>
  <si>
    <t>(1,23+1,23+1,43+1,43)*2</t>
  </si>
  <si>
    <t>(0,78+0,78+0,40+0,40)*3</t>
  </si>
  <si>
    <t>(0,70+0,70+1,43+1,43)*12</t>
  </si>
  <si>
    <t>(1,23+1,23+1,13+1,13)*6</t>
  </si>
  <si>
    <t>(1,23+1,23+1,72+1,72)*5</t>
  </si>
  <si>
    <t>"francouské dveře na balkón" (1,25+1,25+2,20+2,20)</t>
  </si>
  <si>
    <t>"dveře vchodové" (1,50+2,12+2,12)*6</t>
  </si>
  <si>
    <t>"viz výkres D.1.1.33 - římsa" 10,50+10,50+32,00+33,20+3,60+3,60+17,40+16,15</t>
  </si>
  <si>
    <t>"hlavní fasáda" (6,60*6)+140,00</t>
  </si>
  <si>
    <t>-20213630</t>
  </si>
  <si>
    <t>1159,45*1,05 'Přepočtené koeficientem množství</t>
  </si>
  <si>
    <t>-222583263</t>
  </si>
  <si>
    <t>"okna 1.PP" "okna 1.PP" ((1,16+1,16+0,58+0,58)*19)+((1,29+1,29+0,58+0,58)*2)+((0,88+0,88+0,58+0,58)*2)</t>
  </si>
  <si>
    <t>"viz výkres D.1.1.02 - okna vnitřní a vnější"</t>
  </si>
  <si>
    <t>(0,70+1,42+1,42)*12*2</t>
  </si>
  <si>
    <t>(1,23+1,12+1,12)*6*2</t>
  </si>
  <si>
    <t>(2,00+1,43+1,43)*7*2</t>
  </si>
  <si>
    <t>(1,23+1,43+1,43)*2*2</t>
  </si>
  <si>
    <t>(0,78+0,40+0,40)*3*2</t>
  </si>
  <si>
    <t xml:space="preserve">"viz výkres D.1.1.03 - okna vnitřní a vnější" </t>
  </si>
  <si>
    <t>(0,70+1,43+1,43)*12*2</t>
  </si>
  <si>
    <t>(1,23+1,13+1,13)*6*2</t>
  </si>
  <si>
    <t>(1,23+1,72+1,72)*5*2</t>
  </si>
  <si>
    <t>"francouské dveře na balkón" (1,25+2,20+2,20)*2</t>
  </si>
  <si>
    <t>"dveře vchodové" (1,50+2,12+2,12)*6*2</t>
  </si>
  <si>
    <t>268147223</t>
  </si>
  <si>
    <t>638,52*1,05 'Přepočtené koeficientem množství</t>
  </si>
  <si>
    <t>-1088789865</t>
  </si>
  <si>
    <t>(10,50+10,50+32,00+33,20+3,60+3,60+17,40+16,15)*(0,60+0,40)</t>
  </si>
  <si>
    <t>-1486213214</t>
  </si>
  <si>
    <t>126,95*1,15 'Přepočtené koeficientem množství</t>
  </si>
  <si>
    <t>-1570890632</t>
  </si>
  <si>
    <t>(3,20+3,20+4,15+4,15)*0,60</t>
  </si>
  <si>
    <t>(4,45+4,45+4,15+4,15)*0,60</t>
  </si>
  <si>
    <t>(7,50+7,50+4,15+4,15)*0,60</t>
  </si>
  <si>
    <t>(6,30+6,30+1,30+1,30)*0,60</t>
  </si>
  <si>
    <t>(13,00+13,00+1,30+1,30)*0,60</t>
  </si>
  <si>
    <t>(2,85+2,85+2,90+2,90+0,50+0,50)*0,60</t>
  </si>
  <si>
    <t>(3,30+3,20+2,90+2,90)*0,60</t>
  </si>
  <si>
    <t>(3,65+3,65+2,90+2,90+0,50+0,50)*0,60</t>
  </si>
  <si>
    <t>(2,55+2,55+2,90+2,90)*0,60</t>
  </si>
  <si>
    <t>(2,90+2,90+2,90+2,90+0,50+0,50)*0,60</t>
  </si>
  <si>
    <t>(3,40+3,40+2,90+2,90)*0,60</t>
  </si>
  <si>
    <t>(3,80+3,80+2,90+2,90+0,50+0,50)*0,60</t>
  </si>
  <si>
    <t>(2,45+2,45+2,90+2,90)*0,60</t>
  </si>
  <si>
    <t>(4,30+4,30+4,15+4,15)*0,60</t>
  </si>
  <si>
    <t>(3,15+3,15+4,15+4,15)*0,60</t>
  </si>
  <si>
    <t>(2,85+2,85+3,00+3,00+0,50+0,50)*0,60</t>
  </si>
  <si>
    <t>(3,40+3,40+3,00+3,00)*0,60</t>
  </si>
  <si>
    <t>(2,90+2,90+3,00+3,00+0,50+0,50)*0,60</t>
  </si>
  <si>
    <t>(6,35+6,35+1,30+1,30)*2*0,60</t>
  </si>
  <si>
    <t>1508190688</t>
  </si>
  <si>
    <t>227,1*1,07 'Přepočtené koeficientem množství</t>
  </si>
  <si>
    <t>278339671</t>
  </si>
  <si>
    <t>"viz výkres D.1.1.06" (16,25*1,90)+(32,70*1,80)+(2,95*2,20*3)-(1,40*2,10*3)</t>
  </si>
  <si>
    <t>"viz výkres D.1.1.07" (3,75*1,20)+(10,00*1,40)</t>
  </si>
  <si>
    <t>"viz výkres D.1.1.08" (16,90*2,00)+(32,00*2,20)+(2,95*2,20*3)-(1,40*2,10*3)</t>
  </si>
  <si>
    <t>"viz výkres D.1.1.09" (10,00*2,20)+(3,75*2,40)</t>
  </si>
  <si>
    <t>"odpočet sklepních oken" -(((1,16*0,58)*19)+((1,29*0,58)*2)+((0,88*0,58)*2))</t>
  </si>
  <si>
    <t>2138656063</t>
  </si>
  <si>
    <t>249,435*1,07 'Přepočtené koeficientem množství</t>
  </si>
  <si>
    <t>1312025055</t>
  </si>
  <si>
    <t>"půlštoky" (22,20+7,35+8,80+31,40+7,35+0,80+8,80+15,90+15,90+8,80)*0,87</t>
  </si>
  <si>
    <t>-622076732</t>
  </si>
  <si>
    <t>110,751*1,07 'Přepočtené koeficientem množství</t>
  </si>
  <si>
    <t>1171091391</t>
  </si>
  <si>
    <t>"skladba S01b" ((3,00+3,30+3,00)*2,40)-(0,70*2,07)+((1,80*0,80)*2)+(((1,80*1,80)/2)*2)</t>
  </si>
  <si>
    <t>"hlavní fasáda" (32,90+32,20+10,25+3,75+3,75+17,00+10,25+16,30)*6,65</t>
  </si>
  <si>
    <t>"odpočet zateplení soklu v místě vstupních dveří" -(2,95*2,20*6)</t>
  </si>
  <si>
    <t>(-(0,70*1,42)*12)</t>
  </si>
  <si>
    <t>(-(1,23*1,12)*6)</t>
  </si>
  <si>
    <t>(-(2,00*1,43)*7)</t>
  </si>
  <si>
    <t>(-(1,23*1,43)*2)</t>
  </si>
  <si>
    <t>(-(0,78*0,40)*3)</t>
  </si>
  <si>
    <t>(-(0,70*1,43)*12)</t>
  </si>
  <si>
    <t>(-(1,23*1,13)*6)</t>
  </si>
  <si>
    <t>(-(1,23*1,72)*5)</t>
  </si>
  <si>
    <t>"francouské dveře na balkón" -(1,25*2,20)</t>
  </si>
  <si>
    <t>25,00</t>
  </si>
  <si>
    <t>-1317404580</t>
  </si>
  <si>
    <t>751,726*1,07 'Přepočtené koeficientem množství</t>
  </si>
  <si>
    <t>-1902264301</t>
  </si>
  <si>
    <t>"zateplení komínů" ((0,75+0,75+1,10+1,10)*1,00*8)+((0,75+0,75+1,35+1,35)*1,00)</t>
  </si>
  <si>
    <t>"zateplení komínů v místě technické místnosti" (0,50*2,80)+((0,75+0,35+0,75)*2,80)+(1,10*2,80)</t>
  </si>
  <si>
    <t>"zateplení komínů mimo technické místnosti" ((0,75+1,10+0,45+0,90)*1,00)+((0,75+0,30+0,75)*1,00)+((0,70+0,70+1,10)*1,00)</t>
  </si>
  <si>
    <t>1951011620</t>
  </si>
  <si>
    <t>50,96*1,07 'Přepočtené koeficientem množství</t>
  </si>
  <si>
    <t>-1779019911</t>
  </si>
  <si>
    <t>622252001</t>
  </si>
  <si>
    <t>Montáž zakládacích soklových lišt kontaktního zateplení</t>
  </si>
  <si>
    <t>531846843</t>
  </si>
  <si>
    <t>"hlavní fasáda" (32,90+32,20+10,25+3,75+3,75+17,00+10,25+16,30)-(1,45*6)</t>
  </si>
  <si>
    <t>"sokl" (32,90+32,20+10,25+3,75+3,75+17,00+10,25+16,30)</t>
  </si>
  <si>
    <t>590516510</t>
  </si>
  <si>
    <t>lišta soklová Al s okapničkou, zakládací U 14 cm, 0,95/200 cm</t>
  </si>
  <si>
    <t>-420507450</t>
  </si>
  <si>
    <t>126,4*1,05 'Přepočtené koeficientem množství</t>
  </si>
  <si>
    <t>590516570</t>
  </si>
  <si>
    <t>lišta soklová Al s okapničkou, zakládací U 20 cm, 0,95/200 cm</t>
  </si>
  <si>
    <t>223328561</t>
  </si>
  <si>
    <t>117,7*1,05 'Přepočtené koeficientem množství</t>
  </si>
  <si>
    <t>-629223761</t>
  </si>
  <si>
    <t>883551103</t>
  </si>
  <si>
    <t>"ostění sklepních oken" (((1,16+0,58+0,58)*19)+((1,29+0,58+0,58)*2)+((0,88+0,58+0,58)*2))*0,12</t>
  </si>
  <si>
    <t>"ostění vstupních dveří" ((1,50+2,10+2,10)*6)*0,22</t>
  </si>
  <si>
    <t>-1120385686</t>
  </si>
  <si>
    <t>(-(0,70*1,42)*12)+((0,70+1,42+1,42)*0,22*12)</t>
  </si>
  <si>
    <t>(-(1,23*1,12)*6)+((1,23+1,12+1,12)*0,22*6)</t>
  </si>
  <si>
    <t>(-(2,00*1,43)*7)+((2,00+1,43+1,43)*0,22*7)</t>
  </si>
  <si>
    <t>(-(1,23*1,43)*2)+((1,23+1,43+1,43)*0,22*2)</t>
  </si>
  <si>
    <t>(-(0,78*0,40)*3)+((0,78+0,40+0,40)*0,22*3)</t>
  </si>
  <si>
    <t>(-(0,70*1,43)*12)+((0,70+1,43+1,43)*0,22*12)</t>
  </si>
  <si>
    <t>(-(1,23*1,13)*6)+((1,23+1,13+1,13)*0,22*6)</t>
  </si>
  <si>
    <t>(-(1,23*1,72)*5)+((1,23+1,72+1,72)*0,22*5)</t>
  </si>
  <si>
    <t>"francouské dveře na balkón" (-(1,25*2,20))+((1,25+2,20+2,20)*0,22)</t>
  </si>
  <si>
    <t>1069490596</t>
  </si>
  <si>
    <t>"viz výkres D.1.1.06" (16,25*0,60)+(32,70*0,60)</t>
  </si>
  <si>
    <t>"viz výkres D.1.1.07" (3,75*0,60)+(10,00*0,60)</t>
  </si>
  <si>
    <t>"viz výkres D.1.1.08" (16,90*0,60)+(32,00*0,60)</t>
  </si>
  <si>
    <t>"viz výkres D.1.1.09" (10,00*0,60)+(3,75*0,60)</t>
  </si>
  <si>
    <t>-159373458</t>
  </si>
  <si>
    <t>"okna 1.PP" "okna 1.PP" ((1,16*0,58)*19)+((1,29*0,58)*2)+((0,88*0,58)*2)</t>
  </si>
  <si>
    <t>(0,70*1,42)*12</t>
  </si>
  <si>
    <t>(1,23*1,12)*6</t>
  </si>
  <si>
    <t>(2,00*1,43)*7</t>
  </si>
  <si>
    <t>(1,23*1,43)*2</t>
  </si>
  <si>
    <t>(0,78*0,40)*3</t>
  </si>
  <si>
    <t>(0,70*1,43)*12</t>
  </si>
  <si>
    <t>(1,23*1,13)*6</t>
  </si>
  <si>
    <t>(1,23*1,72)*5</t>
  </si>
  <si>
    <t>"francouské dveře na balkón" (1,25*2,20)</t>
  </si>
  <si>
    <t>"dveře vchodové" (1,50*2,12)*6</t>
  </si>
  <si>
    <t>136,265*2 'Přepočtené koeficientem množství</t>
  </si>
  <si>
    <t>-1853076542</t>
  </si>
  <si>
    <t>"viz výkres D.1.1.06 - okna" ((1,30+1,30+1,90+1,90)*3)+((1,30+1,30+1,60+1,60)*2)+((2,10+2,10+1,60+1,60)*14)</t>
  </si>
  <si>
    <t>"viz výkres D.1.1.07 - okna" (1,30+1,30+2,40+2,40)+(1,35+1,35+1,65+1,65)</t>
  </si>
  <si>
    <t>"viz výkres D.1.1.08 - okna" ((1,35+1,35+1,30+1,30)*12)+((1,35+1,35+1,60+1,60)*12)+((1,30+1,30+1,90+1,90)*3)</t>
  </si>
  <si>
    <t>-409060541</t>
  </si>
  <si>
    <t>"viz výkres D.1.1.04" (233,50+2,90+4,80+117,80+3,90)*0,06</t>
  </si>
  <si>
    <t>-111909794</t>
  </si>
  <si>
    <t>"viz výkres D.1.1.04" (233,50+2,90+4,80+117,80+3,90)*0,25*0,03</t>
  </si>
  <si>
    <t>845701744</t>
  </si>
  <si>
    <t>-57802719</t>
  </si>
  <si>
    <t>1155597580</t>
  </si>
  <si>
    <t>"viz výkres D.1.1.04" ((233,50+2,90+4,80+117,80+3,90)*0,985*1,20)*0,001</t>
  </si>
  <si>
    <t>-455536530</t>
  </si>
  <si>
    <t>0,70*0,48*12</t>
  </si>
  <si>
    <t>1,23*0,48*6</t>
  </si>
  <si>
    <t>2,00*0,48*7</t>
  </si>
  <si>
    <t>1,23*0,48*2</t>
  </si>
  <si>
    <t>0,78*0,48*3</t>
  </si>
  <si>
    <t>1,23*0,48*5</t>
  </si>
  <si>
    <t>-1217928323</t>
  </si>
  <si>
    <t>"půlštoky" (22,20+7,35+8,80+31,40+7,35+0,80+8,80+15,90+15,90+8,80)</t>
  </si>
  <si>
    <t>"komíny" ((0,75+0,75+1,10+1,10)*1,00*11)+((0,75+0,75+1,35+1,35)*1,00)</t>
  </si>
  <si>
    <t>(4,70+4,70+3,00)</t>
  </si>
  <si>
    <t>198733022</t>
  </si>
  <si>
    <t>"viz výkres D.1.1.04" 8,70*6</t>
  </si>
  <si>
    <t>680837150</t>
  </si>
  <si>
    <t>"viz výkres D.1.1.04" 1+3</t>
  </si>
  <si>
    <t>55331201</t>
  </si>
  <si>
    <t>-1273605651</t>
  </si>
  <si>
    <t>55331203</t>
  </si>
  <si>
    <t>1160099369</t>
  </si>
  <si>
    <t>"viz výkres D.1.1.04" 3</t>
  </si>
  <si>
    <t>55331210</t>
  </si>
  <si>
    <t>-1602548951</t>
  </si>
  <si>
    <t>916231213</t>
  </si>
  <si>
    <t>Osazení chodníkového obrubníku betonového stojatého s boční opěrou do lože z betonu prostého</t>
  </si>
  <si>
    <t>-2005667244</t>
  </si>
  <si>
    <t>"mezi asfaltem a okap. chodníkem" 0,70+21,60+0,70</t>
  </si>
  <si>
    <t>592174100</t>
  </si>
  <si>
    <t>obrubník betonový chodníkový ABO 100/10/25 II nat 100x10x25 cm</t>
  </si>
  <si>
    <t>-1040166534</t>
  </si>
  <si>
    <t>919112213</t>
  </si>
  <si>
    <t>Řezání spár pro vytvoření komůrky š 10 mm hl 25 mm pro těsnící zálivku v živičném krytu</t>
  </si>
  <si>
    <t>1790780292</t>
  </si>
  <si>
    <t>"mezi stávajícím asfaltem a novými obrubníky okopového chodníku - jih" 0,70+21,60+0,70</t>
  </si>
  <si>
    <t>919122112</t>
  </si>
  <si>
    <t>Těsnění spár zálivkou za tepla pro komůrky š 10 mm hl 25 mm s těsnicím profilem</t>
  </si>
  <si>
    <t>1494990254</t>
  </si>
  <si>
    <t>919735113</t>
  </si>
  <si>
    <t>Řezání stávajícího živičného krytu hl do 150 mm</t>
  </si>
  <si>
    <t>68182814</t>
  </si>
  <si>
    <t>"odkopání soklu - v místě asfaltu" 0,70+21,60+0,70</t>
  </si>
  <si>
    <t>1826769174</t>
  </si>
  <si>
    <t>"množství převzato z položky č. 763131411" 139,08</t>
  </si>
  <si>
    <t>"viz výkres D.1.1.04" 233,50+2,90+4,80+117,80+3,90</t>
  </si>
  <si>
    <t>84</t>
  </si>
  <si>
    <t>1838035746</t>
  </si>
  <si>
    <t>"dodatečné přikotvení pozednice" ((9,50+9,50+32,10+32,20+5,80+4,00+16,20+16,20+9,50)/1,50)</t>
  </si>
  <si>
    <t>978059241</t>
  </si>
  <si>
    <t>Odsekání obkladů stěn z desek z kamene plochy přes 1 m2</t>
  </si>
  <si>
    <t>-1087393279</t>
  </si>
  <si>
    <t>"viz výkres D.1.1.06" (16,25*1,30)+(32,70*1,20)+(2,95*2,20*3)-(1,40*2,10*3)</t>
  </si>
  <si>
    <t>"viz výkres D.1.1.07" (3,75*0,60)+(10,00*0,80)</t>
  </si>
  <si>
    <t>"viz výkres D.1.1.08" (16,90*1,40)+(32,00*1,60)+(2,95*2,20*3)-(1,40*2,10*3)</t>
  </si>
  <si>
    <t>"viz výkres D.1.1.09" (10,00*1,60)+(3,75*1,80)</t>
  </si>
  <si>
    <t>-1713898582</t>
  </si>
  <si>
    <t>"viz výkres D.1.1.06" (33,00*7,50)+(16,40*7,50)</t>
  </si>
  <si>
    <t>"viz výkres D.1.1.07" (12,20*7,20)+(5,00*7,20)</t>
  </si>
  <si>
    <t>"viz výkres D.1.1.08" (17,00*7,50)+(32,20*7,50)</t>
  </si>
  <si>
    <t>"viz výkres D.1.1.09" (12,20*7,20)+(5,00*7,20)</t>
  </si>
  <si>
    <t>373993919</t>
  </si>
  <si>
    <t>"množství převzato z položky č. 941211111" 987,18*90</t>
  </si>
  <si>
    <t>-442912284</t>
  </si>
  <si>
    <t>"množství převzato z položky č. 941211111" 987,18</t>
  </si>
  <si>
    <t>-562822527</t>
  </si>
  <si>
    <t>"viz výkres D.1.1.06" (33,00+16,40)*0,75</t>
  </si>
  <si>
    <t>"viz výkres D.1.1.07" (12,20+5,00)*0,75</t>
  </si>
  <si>
    <t>"viz výkres D.1.1.08" (17,00+32,20)*0,75</t>
  </si>
  <si>
    <t>"viz výkres D.1.1.09" (12,20+5,00)*0,75</t>
  </si>
  <si>
    <t>115866950</t>
  </si>
  <si>
    <t>99,75*45 'Přepočtené koeficientem množství</t>
  </si>
  <si>
    <t>2056351074</t>
  </si>
  <si>
    <t>1751040908</t>
  </si>
  <si>
    <t>312062284</t>
  </si>
  <si>
    <t>-413050095</t>
  </si>
  <si>
    <t>-500935389</t>
  </si>
  <si>
    <t>879958294</t>
  </si>
  <si>
    <t>-1683262689</t>
  </si>
  <si>
    <t>"zdivo balkónů" ((2,10+0,70+0,70-1,20)*1,10*0,20)</t>
  </si>
  <si>
    <t>"stěny vikýře" 0,80</t>
  </si>
  <si>
    <t>963051113</t>
  </si>
  <si>
    <t>Bourání ŽB stropů deskových tl přes 80 mm</t>
  </si>
  <si>
    <t>-1732031045</t>
  </si>
  <si>
    <t>"balkón" (2,10*0,70*0,15)</t>
  </si>
  <si>
    <t>-587167988</t>
  </si>
  <si>
    <t>"viz výkres D.1.1.37" ((2,38*1,35)+(1,00*0,35)+(0,90+0,90))*0,10</t>
  </si>
  <si>
    <t>-1436528090</t>
  </si>
  <si>
    <t>"viz výkres D.1.1.04" (233,50+2,90+4,80+117,80+3,90)*0,05</t>
  </si>
  <si>
    <t>-876958348</t>
  </si>
  <si>
    <t>1443403160</t>
  </si>
  <si>
    <t>"soklová římsa" (32,90+32,20+10,25+3,75+3,75+17,00+10,25+16,30)-(1,45*6)</t>
  </si>
  <si>
    <t>-402509261</t>
  </si>
  <si>
    <t>"stříška nad vstupy" 4,20*6</t>
  </si>
  <si>
    <t>2030180036</t>
  </si>
  <si>
    <t xml:space="preserve">"sklepní okna" </t>
  </si>
  <si>
    <t>(1,16*0,58)*19</t>
  </si>
  <si>
    <t>(1,29*0,58)*2</t>
  </si>
  <si>
    <t>(0,88*0,58)*2</t>
  </si>
  <si>
    <t>601084690</t>
  </si>
  <si>
    <t>"viz výkres D.1.1.01" 6*0,80*2,00</t>
  </si>
  <si>
    <t>1828329545</t>
  </si>
  <si>
    <t>-744958042</t>
  </si>
  <si>
    <t>"viz výkres D.1.1.34" 2,38*2,70</t>
  </si>
  <si>
    <t>-2001672312</t>
  </si>
  <si>
    <t>-1192677519</t>
  </si>
  <si>
    <t>1202904803</t>
  </si>
  <si>
    <t>-1008466210</t>
  </si>
  <si>
    <t>8+8</t>
  </si>
  <si>
    <t>1903891549</t>
  </si>
  <si>
    <t>16*10</t>
  </si>
  <si>
    <t>1784687515</t>
  </si>
  <si>
    <t>1952216904</t>
  </si>
  <si>
    <t>167,136*11 'Přepočtené koeficientem množství</t>
  </si>
  <si>
    <t>2064919994</t>
  </si>
  <si>
    <t>"oddíl HSV" 156,198-6,051</t>
  </si>
  <si>
    <t>-803264315</t>
  </si>
  <si>
    <t>"oddíl PSV" 6,051</t>
  </si>
  <si>
    <t>1969174646</t>
  </si>
  <si>
    <t>86847823</t>
  </si>
  <si>
    <t>"strop nad schodištěm - skladba V06" 3,40*2,90</t>
  </si>
  <si>
    <t>"viz výkres D.1.1.37" (2,38*1,35)+(1,00*0,35)+(0,90+0,90)</t>
  </si>
  <si>
    <t>641444815</t>
  </si>
  <si>
    <t>"viz výkres D.1.1.01" (16,25+32,70+3,75+10,00+16,90+32,00+10,00+3,75)*0,80</t>
  </si>
  <si>
    <t>"komíny" (((0,75+0,75+1,10+1,10)*11)+(0,75+0,75+1,35+1,35))*0,50</t>
  </si>
  <si>
    <t>(4,70+4,70+3,00)*0,50</t>
  </si>
  <si>
    <t>117267944</t>
  </si>
  <si>
    <t>"množství převzato z položky č. 711111001" 378,123</t>
  </si>
  <si>
    <t>"množství převzato z položky č. 711112001" 239,681</t>
  </si>
  <si>
    <t>617,804*0,0003 'Přepočtené koeficientem množství</t>
  </si>
  <si>
    <t>-1839362682</t>
  </si>
  <si>
    <t>1935269545</t>
  </si>
  <si>
    <t>362,9*1,15 'Přepočtené koeficientem množství</t>
  </si>
  <si>
    <t>1286996810</t>
  </si>
  <si>
    <t>-407839888</t>
  </si>
  <si>
    <t>-1134953174</t>
  </si>
  <si>
    <t>617,804*1,2 'Přepočtené koeficientem množství</t>
  </si>
  <si>
    <t>-927294559</t>
  </si>
  <si>
    <t>"viz výkres D.1.1.01" (32,90+32,20+10,25+3,75+3,75+17,00+10,25+16,30)*1,00</t>
  </si>
  <si>
    <t>1498685945</t>
  </si>
  <si>
    <t>"zateplení soklu" ((32,90+32,20+10,25+3,75+3,75+17,00+10,25+16,30)-(1,45*6))</t>
  </si>
  <si>
    <t>292895132</t>
  </si>
  <si>
    <t>834390041</t>
  </si>
  <si>
    <t>-1519959570</t>
  </si>
  <si>
    <t>5,363*1,02 'Přepočtené koeficientem množství</t>
  </si>
  <si>
    <t>-510391213</t>
  </si>
  <si>
    <t>-1427092401</t>
  </si>
  <si>
    <t>362,9*2,04 'Přepočtené koeficientem množství</t>
  </si>
  <si>
    <t>-242658261</t>
  </si>
  <si>
    <t>-1431139285</t>
  </si>
  <si>
    <t>9,86*1,07 'Přepočtené koeficientem množství</t>
  </si>
  <si>
    <t>2116977817</t>
  </si>
  <si>
    <t>"skladba V07" (3,30*3,50)*3</t>
  </si>
  <si>
    <t>"viz výkres D.1.1.33 - střešní římsa" ((10,50+10,50+32,00+33,20+3,60+3,60+17,40+16,15)*0,90)*2</t>
  </si>
  <si>
    <t>1466703327</t>
  </si>
  <si>
    <t>"skladba V07" (3,30*3,50)</t>
  </si>
  <si>
    <t>"viz výkres D.1.1.33 - střešní římsa" ((10,50+10,50+32,00+33,20+3,60+3,60+17,40+16,15)*0,90)</t>
  </si>
  <si>
    <t>125,805*1,02 'Přepočtené koeficientem množství</t>
  </si>
  <si>
    <t>1964135793</t>
  </si>
  <si>
    <t>"skladba V07" (3,30*3,50)*2</t>
  </si>
  <si>
    <t>137,355*1,02 'Přepočtené koeficientem množství</t>
  </si>
  <si>
    <t>-128380307</t>
  </si>
  <si>
    <t>-2045500953</t>
  </si>
  <si>
    <t>1921299145</t>
  </si>
  <si>
    <t>1443633334</t>
  </si>
  <si>
    <t>33,00+16,40+12,20+5,00+17,00+32,20+12,20+5,00</t>
  </si>
  <si>
    <t>515605772</t>
  </si>
  <si>
    <t>-2130280749</t>
  </si>
  <si>
    <t>9*3,50</t>
  </si>
  <si>
    <t>9*7,00</t>
  </si>
  <si>
    <t>1149069634</t>
  </si>
  <si>
    <t>(9*3,50)/1,61</t>
  </si>
  <si>
    <t>19,565*1,05 'Přepočtené koeficientem množství</t>
  </si>
  <si>
    <t>-1533061420</t>
  </si>
  <si>
    <t>(9*7,00)/1,61</t>
  </si>
  <si>
    <t>-156648737</t>
  </si>
  <si>
    <t>9*6</t>
  </si>
  <si>
    <t>1044043234</t>
  </si>
  <si>
    <t>9+9+9+14+18+9</t>
  </si>
  <si>
    <t>-215950932</t>
  </si>
  <si>
    <t>1661565944</t>
  </si>
  <si>
    <t>66010312</t>
  </si>
  <si>
    <t>954561037</t>
  </si>
  <si>
    <t>7*2</t>
  </si>
  <si>
    <t>1895068918</t>
  </si>
  <si>
    <t>9*2</t>
  </si>
  <si>
    <t>1156394131</t>
  </si>
  <si>
    <t>124578333</t>
  </si>
  <si>
    <t>-2003011760</t>
  </si>
  <si>
    <t>-185831505</t>
  </si>
  <si>
    <t>-758153066</t>
  </si>
  <si>
    <t>-1770761818</t>
  </si>
  <si>
    <t>-371426181</t>
  </si>
  <si>
    <t>1379161762</t>
  </si>
  <si>
    <t>1461716491</t>
  </si>
  <si>
    <t>938277750</t>
  </si>
  <si>
    <t>"sklep" 18</t>
  </si>
  <si>
    <t>-1296000369</t>
  </si>
  <si>
    <t>"viz výkres D.1.1.02" 6*2</t>
  </si>
  <si>
    <t>"viz výkres D.1.1.03" 6*2</t>
  </si>
  <si>
    <t>389884620</t>
  </si>
  <si>
    <t>-51616623</t>
  </si>
  <si>
    <t>"dodatečné přikotvení pozednice" ((9,50+9,50+32,10+32,20+5,80+4,00+16,20+16,20+9,50)/1,50)/3</t>
  </si>
  <si>
    <t>1128208991</t>
  </si>
  <si>
    <t>90*0,001 'Přepočtené koeficientem množství</t>
  </si>
  <si>
    <t>561080413</t>
  </si>
  <si>
    <t>-2022861071</t>
  </si>
  <si>
    <t>"stávající vykíře" 12,00</t>
  </si>
  <si>
    <t>-1276907877</t>
  </si>
  <si>
    <t>"doplnění střešního námětu z hranolů 100x120 mm" (10,50+10,50+32,00+33,20+3,60+3,60+17,40+16,15)*2,50</t>
  </si>
  <si>
    <t>1654967382</t>
  </si>
  <si>
    <t>"doplnění vazby v místě bouraného vykíře" 12,00</t>
  </si>
  <si>
    <t>-1166999336</t>
  </si>
  <si>
    <t>"viz výkres D.1.1.41 - markýza" 2,40*0,80*6</t>
  </si>
  <si>
    <t>-1520970544</t>
  </si>
  <si>
    <t>"viz výkres D.1.1.33 - římsa" (11,00+11,00+32,00+33,20+3,60+3,60+17,40+16,15)*1,40</t>
  </si>
  <si>
    <t>131161732</t>
  </si>
  <si>
    <t>"viz výkres D.1.1.33 - římsa" (11,00+11,00+32,00+33,20+3,60+3,60+17,40+16,15)*1,40*6*0,04*0,06</t>
  </si>
  <si>
    <t>2,806*1,1 'Přepočtené koeficientem množství</t>
  </si>
  <si>
    <t>1186305898</t>
  </si>
  <si>
    <t>818124850</t>
  </si>
  <si>
    <t>"množství přezato z položky č. 605141140" 3,087</t>
  </si>
  <si>
    <t>"viz výkres D.1.1.42 - markýza" 2,40*0,80*0,015*6</t>
  </si>
  <si>
    <t>-375682826</t>
  </si>
  <si>
    <t>"viz výkres D.1.1.34" 2,38*2,75</t>
  </si>
  <si>
    <t>1554064632</t>
  </si>
  <si>
    <t>249544595</t>
  </si>
  <si>
    <t>"viz výkres D.1.1.33, D.1.1.34 - střešní římsa" (10,50+10,50+32,00+33,20+3,60+3,60+17,40+16,15)*(0,20+0,10)</t>
  </si>
  <si>
    <t>"viz výkres D.1.1.41 - boky markýzy" 0,25*0,80*12</t>
  </si>
  <si>
    <t>-305682762</t>
  </si>
  <si>
    <t>"viz výkres D.1.1.33 - římsa" 120</t>
  </si>
  <si>
    <t>-745306831</t>
  </si>
  <si>
    <t>"viz výkres D.1.1.41 - markýza" 6</t>
  </si>
  <si>
    <t>-410830696</t>
  </si>
  <si>
    <t>"viz výkres D.1.1.33, D.1.1.34 - střešní římsa" (11,00+11,00+32,00+33,20+3,60+3,60+17,40+16,15)*2</t>
  </si>
  <si>
    <t>"viz výkres D.1.1.41 - markýza" 2,40*3*6</t>
  </si>
  <si>
    <t>-1591920950</t>
  </si>
  <si>
    <t>"viz výkres D.1.1.33, D.1.1.34 - střešní římsa" (11,00+11,00+32,00+33,20+3,60+3,60+17,40+16,15)</t>
  </si>
  <si>
    <t>171,15*1,1 'Přepočtené koeficientem množství</t>
  </si>
  <si>
    <t>-2066101680</t>
  </si>
  <si>
    <t>127,95*1,1 'Přepočtené koeficientem množství</t>
  </si>
  <si>
    <t>-1455935824</t>
  </si>
  <si>
    <t>-400203717</t>
  </si>
  <si>
    <t>"množství převzato z položky č. 762421023" 6,545</t>
  </si>
  <si>
    <t>"množství převzato z položky č. 7624211" 52,005</t>
  </si>
  <si>
    <t>372395978</t>
  </si>
  <si>
    <t>-616144457</t>
  </si>
  <si>
    <t>-490515237</t>
  </si>
  <si>
    <t>"strojovna 3.02" ((1,15+1,15+2,60+2,60)*2,85)-(0,90*2,00)</t>
  </si>
  <si>
    <t>"strojovna 3.03" ((2,65+2,65+2,00+2,00)*2,85)-(0,90*2,00)</t>
  </si>
  <si>
    <t>"strojovna 3.05" ((2,45+2,45+1,60+1,60)*2,85)-(0,90*2,00)</t>
  </si>
  <si>
    <t>62760443</t>
  </si>
  <si>
    <t>65,565*1,1 'Přepočtené koeficientem množství</t>
  </si>
  <si>
    <t>197728822</t>
  </si>
  <si>
    <t>"strojovna 3.03" 4,80</t>
  </si>
  <si>
    <t>"strojovna 3.05" 3,90</t>
  </si>
  <si>
    <t>-45298556</t>
  </si>
  <si>
    <t>11,6*1,1 'Přepočtené koeficientem množství</t>
  </si>
  <si>
    <t>1463748597</t>
  </si>
  <si>
    <t>"strojovna 3.02" ((3,00+3,00+1,15+1,15)*2,85)-(0,90*2,00)</t>
  </si>
  <si>
    <t>"strojovna 3.03" ((0,75+1,50+2,70+2,20+1,90)*2,85)-(0,90*2,00)</t>
  </si>
  <si>
    <t>"strojovna 3.05" ((2,65+2,80+1,95+0,90)*2,85)-(0,90*2,00)</t>
  </si>
  <si>
    <t>"opláštění stoupaček na půdě" ((0,72+0,72+0,80+0,80)*2,80*2)+((1,10+0,35)*2,80)</t>
  </si>
  <si>
    <t>-1290247154</t>
  </si>
  <si>
    <t>88,787*1,05 'Přepočtené koeficientem množství</t>
  </si>
  <si>
    <t>-288732760</t>
  </si>
  <si>
    <t>"strojovna 3.02" 1,50*3,00</t>
  </si>
  <si>
    <t>"strojovna 3.03" (1,50*2,40)+(1,50*2,00)</t>
  </si>
  <si>
    <t>"strojovna 3.05" 2,80*2,00</t>
  </si>
  <si>
    <t>"opláštění stoupaček na půdě" (0,73*1,00)*2</t>
  </si>
  <si>
    <t>1337055637</t>
  </si>
  <si>
    <t>18,16*1,05 'Přepočtené koeficientem množství</t>
  </si>
  <si>
    <t>83228106</t>
  </si>
  <si>
    <t>-167210139</t>
  </si>
  <si>
    <t>"stříšky před vstupy" 4,20*0,70*6</t>
  </si>
  <si>
    <t>-1507269380</t>
  </si>
  <si>
    <t>"viz výkres D.1.1.41 - markýza" (2,40*(0,80+0,30))*6</t>
  </si>
  <si>
    <t>"viz výkres D.1.1.41 - boky markýzy" (0,30*0,80)*12</t>
  </si>
  <si>
    <t>-529186891</t>
  </si>
  <si>
    <t>18,72*1,15 'Přepočtené koeficientem množství</t>
  </si>
  <si>
    <t>1584326449</t>
  </si>
  <si>
    <t>0,70*12</t>
  </si>
  <si>
    <t>1,23*6</t>
  </si>
  <si>
    <t>2,00*7</t>
  </si>
  <si>
    <t>1,23*2</t>
  </si>
  <si>
    <t>0,78*3</t>
  </si>
  <si>
    <t>1,23*5</t>
  </si>
  <si>
    <t>"francouské dveře na balkón" 1,25</t>
  </si>
  <si>
    <t>1375640741</t>
  </si>
  <si>
    <t>708662293</t>
  </si>
  <si>
    <t>"viz výkres D.1.1.04" 10,90+10,90+33,50+32,00+3,60+3,60+16,30+17,60</t>
  </si>
  <si>
    <t>-703755250</t>
  </si>
  <si>
    <t>8*9,00</t>
  </si>
  <si>
    <t>-1380911295</t>
  </si>
  <si>
    <t>"viz výkres D.1.1.42 - markýza" (2,40*(0,80+0,30))*6</t>
  </si>
  <si>
    <t>-1633137644</t>
  </si>
  <si>
    <t>1,16*19</t>
  </si>
  <si>
    <t>1,29*2</t>
  </si>
  <si>
    <t>0,88*2</t>
  </si>
  <si>
    <t>-164156625</t>
  </si>
  <si>
    <t>"viz výkres D.1.1.33 - střešní římsa" (10,50+10,50+32,00+33,20+3,60+3,60+17,40+16,15)</t>
  </si>
  <si>
    <t>938665851</t>
  </si>
  <si>
    <t>"prostupy VZT" 3*2</t>
  </si>
  <si>
    <t>704697140</t>
  </si>
  <si>
    <t>1967967131</t>
  </si>
  <si>
    <t>605000806</t>
  </si>
  <si>
    <t>"viz výkres D.1.1.04" 8</t>
  </si>
  <si>
    <t>-81236339</t>
  </si>
  <si>
    <t>919637132</t>
  </si>
  <si>
    <t>-1425694835</t>
  </si>
  <si>
    <t>"viz výkres D.1.1.04" 2,40*6</t>
  </si>
  <si>
    <t>-789482734</t>
  </si>
  <si>
    <t>14,4*3,1111 'Přepočtené koeficientem množství</t>
  </si>
  <si>
    <t>765113412</t>
  </si>
  <si>
    <t>Krytina keramická úžlabí na plech na sucho s těsnicím pásem</t>
  </si>
  <si>
    <t>-1966047787</t>
  </si>
  <si>
    <t>"viz výkres D.1.1.04" 2,40*3</t>
  </si>
  <si>
    <t>-1115268760</t>
  </si>
  <si>
    <t>"viz výkres D.1.1.33 - římsa" (11,00+11,00+32,00+33,20+3,60+3,60+17,40+16,15)*2,00</t>
  </si>
  <si>
    <t>1925114268</t>
  </si>
  <si>
    <t>271,65*2,5 'Přepočtené koeficientem množství</t>
  </si>
  <si>
    <t>-721757380</t>
  </si>
  <si>
    <t>"viz výkres D.1.1.33 - střešní římsa" (11,00+11,00+32,00+33,20+3,60+3,60+17,40+16,15)</t>
  </si>
  <si>
    <t>-1766202863</t>
  </si>
  <si>
    <t>127,95*1,01 'Přepočtené koeficientem množství</t>
  </si>
  <si>
    <t>-827127459</t>
  </si>
  <si>
    <t>Příplatek k zařezání betonových tašek u nároží a úžlabí</t>
  </si>
  <si>
    <t>1200209603</t>
  </si>
  <si>
    <t>"viz výkres D.1.1.04" 2,40*(6+3)*2</t>
  </si>
  <si>
    <t>1907112212</t>
  </si>
  <si>
    <t>-140976110</t>
  </si>
  <si>
    <t>-1313713713</t>
  </si>
  <si>
    <t>1925284169</t>
  </si>
  <si>
    <t>-1557460315</t>
  </si>
  <si>
    <t>-740821791</t>
  </si>
  <si>
    <t>-1484772301</t>
  </si>
  <si>
    <t>271,65*1,1 'Přepočtené koeficientem množství</t>
  </si>
  <si>
    <t>444772470</t>
  </si>
  <si>
    <t>-413368920</t>
  </si>
  <si>
    <t>-1577343253</t>
  </si>
  <si>
    <t>1319984752</t>
  </si>
  <si>
    <t>"viz výkres D.1.1.01" 23</t>
  </si>
  <si>
    <t>"viz výkres D.1.1.02" 3</t>
  </si>
  <si>
    <t>okno plastové dvoukřídlové otvíravé 1xotvíravé + 1xotvíravé a sklopné, 1160 x 580 mm, zasklení izolačním dvojsklem Uw=1,1 W/m2K, barva bílá/bílá</t>
  </si>
  <si>
    <t>431782775</t>
  </si>
  <si>
    <t>"viz výkres D.1.1.01" 19</t>
  </si>
  <si>
    <t>okno plastové dvoukřídlové 1xotvíravé + 1xotvíravé a sklopné, 1290 x 580 mm, zasklení izolačním dvojsklem Uw=1,1 W/m2K, barva bílá/bílá</t>
  </si>
  <si>
    <t>-692365577</t>
  </si>
  <si>
    <t>"viz výkres D.1.1.01" 2</t>
  </si>
  <si>
    <t>okno plastové jednokřídlé otvíravé a sklopné, 880 x 580 mm, zasklení izolačním dvojsklem Uw=1,1 W/m2K, barva bílá/bílá</t>
  </si>
  <si>
    <t>-1300989810</t>
  </si>
  <si>
    <t>61140022</t>
  </si>
  <si>
    <t>okno plastové jednokřídlé otvíravé a sklopné, 780 x 400 mm, zasklení izolačním dvojsklem Uw=1,1 W/m2K, barva bílá/bílá</t>
  </si>
  <si>
    <t>2028301654</t>
  </si>
  <si>
    <t>okno plastové dvoukřídlové 1350x1250 mm, 1x otvíravé a sklopné + 1xotvíravé, zasklení izolačním dvojsklem Uw=1,1 W/m2K, barva bílá/bílá</t>
  </si>
  <si>
    <t>-284279359</t>
  </si>
  <si>
    <t>"č.p. 222" 1</t>
  </si>
  <si>
    <t>okno plastové dvoukřídlové 500x1300, 1x otvíravé a sklopné + 1xotvíravé, zasklení izolačním dvojsklem Uw=1,1 W/m2K, barva bílá/bílá</t>
  </si>
  <si>
    <t>1712617043</t>
  </si>
  <si>
    <t>"č.p. 222" 2</t>
  </si>
  <si>
    <t>okno plastové dvoukřídlové 1330x1460 mm, 1x otvíravé a sklopné + 1xotvíravé, zasklení izolačním dvojsklem Uw=1,1 W/m2K, barva bílá/bílá</t>
  </si>
  <si>
    <t>-832887517</t>
  </si>
  <si>
    <t>okno plastové dvoukřídlové se středovým distančním sloupkem 1400x1480 mm, 2x otvíravé a sklopné, zasklení izolačním dvojsklem Uw=1,1 W/m2K, barva bílá/bílá</t>
  </si>
  <si>
    <t>694646335</t>
  </si>
  <si>
    <t>"č.p. 224" 1</t>
  </si>
  <si>
    <t>61140023</t>
  </si>
  <si>
    <t>okno plastové dvoukřídlové 1300x1120 mm, 1x otvíravé a sklopné + 1xotvíravé, zasklení izolačním dvojsklem Uw=1,1 W/m2K, barva bílá/bílá</t>
  </si>
  <si>
    <t>1290238726</t>
  </si>
  <si>
    <t>61140024</t>
  </si>
  <si>
    <t>okno plastové trojkřídlové 2070x1480 mm, 2x otvíravé a sklopné + 1xotvíravé, zasklení izolačním dvojsklem Uw=1,1 W/m2K, barva bílá/bílá</t>
  </si>
  <si>
    <t>1152115192</t>
  </si>
  <si>
    <t>"č.p. 224" 2</t>
  </si>
  <si>
    <t>658078931</t>
  </si>
  <si>
    <t>"viz výkres D.1.1.02" 0,78*0,40*3</t>
  </si>
  <si>
    <t>1826464173</t>
  </si>
  <si>
    <t>1663523600</t>
  </si>
  <si>
    <t>554110171</t>
  </si>
  <si>
    <t>"viz výkres D.1.1.06" (1*3)+(2*5)+(3*14)</t>
  </si>
  <si>
    <t>"viz výkres D.1.1.07" (2*4)</t>
  </si>
  <si>
    <t>"viz výkres D.1.1.08" (1*24)+(2*15)</t>
  </si>
  <si>
    <t>-1482100713</t>
  </si>
  <si>
    <t>-1396919980</t>
  </si>
  <si>
    <t>"vstupní dveře" (1,50+1,50+2,15+2,15)*6</t>
  </si>
  <si>
    <t>-2090366787</t>
  </si>
  <si>
    <t>-1948564706</t>
  </si>
  <si>
    <t>755176260</t>
  </si>
  <si>
    <t>-763556516</t>
  </si>
  <si>
    <t>1010624585</t>
  </si>
  <si>
    <t>61165622</t>
  </si>
  <si>
    <t>1458482657</t>
  </si>
  <si>
    <t>538374049</t>
  </si>
  <si>
    <t>"viz výkres D.1.1.02" 6</t>
  </si>
  <si>
    <t>1067460697</t>
  </si>
  <si>
    <t>1476458927</t>
  </si>
  <si>
    <t>1541195430</t>
  </si>
  <si>
    <t>204292333</t>
  </si>
  <si>
    <t>-863244231</t>
  </si>
  <si>
    <t>-33223900</t>
  </si>
  <si>
    <t>-852790447</t>
  </si>
  <si>
    <t>"viz výkres D.1.1.02" (1,50*2,15*6)</t>
  </si>
  <si>
    <t>-331096967</t>
  </si>
  <si>
    <t>"těsnění do vstupních dveří do bytů" 12*5</t>
  </si>
  <si>
    <t>-2128087496</t>
  </si>
  <si>
    <t>60*1,02 'Přepočtené koeficientem množství</t>
  </si>
  <si>
    <t>-581471356</t>
  </si>
  <si>
    <t>-996844966</t>
  </si>
  <si>
    <t>"viz výkres D.1.1.02 " 12+3</t>
  </si>
  <si>
    <t>"viz výkres D.1.1.03" 12</t>
  </si>
  <si>
    <t>-1472766200</t>
  </si>
  <si>
    <t>"viz výkres D.1.1.02 " 6+2</t>
  </si>
  <si>
    <t>"viz výkres D.1.1.03" 6+5+2</t>
  </si>
  <si>
    <t>1724177075</t>
  </si>
  <si>
    <t>"viz výkres D.1.1.02 " 7</t>
  </si>
  <si>
    <t>"viz výkres D.1.1.03" 7</t>
  </si>
  <si>
    <t>1660792168</t>
  </si>
  <si>
    <t>"viz výkres D.1.1.02 "</t>
  </si>
  <si>
    <t>1,23*)6+2)</t>
  </si>
  <si>
    <t>1,23*(6+5+2)</t>
  </si>
  <si>
    <t>63,13*1,05 'Přepočtené koeficientem množství</t>
  </si>
  <si>
    <t>1445418155</t>
  </si>
  <si>
    <t>-1405763310</t>
  </si>
  <si>
    <t>1942479699</t>
  </si>
  <si>
    <t>"balkón" 1,50</t>
  </si>
  <si>
    <t>-958790069</t>
  </si>
  <si>
    <t>1832229383</t>
  </si>
  <si>
    <t>-1168625344</t>
  </si>
  <si>
    <t>-1209820885</t>
  </si>
  <si>
    <t>-1311812120</t>
  </si>
  <si>
    <t>-360124760</t>
  </si>
  <si>
    <t>"viz výkres D.1.1.36" 6</t>
  </si>
  <si>
    <t>1916680120</t>
  </si>
  <si>
    <t>"plynová skříň" 1</t>
  </si>
  <si>
    <t>"elektro skříň, telefon" 5</t>
  </si>
  <si>
    <t>-776856062</t>
  </si>
  <si>
    <t>76781263</t>
  </si>
  <si>
    <t>Dodávka a montáž ocelového balkónu se zábradlím (částečně se použije původní) včetně kotvení a povrchové úpravy žárovým zinkováním - bližší specifikace viz výkres D.1.1.40, D1.1.1.41</t>
  </si>
  <si>
    <t>-651832553</t>
  </si>
  <si>
    <t>652146055</t>
  </si>
  <si>
    <t>403370534</t>
  </si>
  <si>
    <t>270033479</t>
  </si>
  <si>
    <t>962595323</t>
  </si>
  <si>
    <t>"viz výkres D.1.1.37" 1,60+1,60+2,36</t>
  </si>
  <si>
    <t>-1815194573</t>
  </si>
  <si>
    <t>"viz výkres D.1.1.37" (2,35*1,35)+(1,00*0,35)+(0,90+0,90)+((0,90+0,90+0,90)*0,30)</t>
  </si>
  <si>
    <t>-1408290303</t>
  </si>
  <si>
    <t>"množství převzato z položky č. 771474113" 5,56*0,10*1,20</t>
  </si>
  <si>
    <t>"množství převzato z položky č. 771574113" 6,133</t>
  </si>
  <si>
    <t>6,8*1,15 'Přepočtené koeficientem množství</t>
  </si>
  <si>
    <t>514631146</t>
  </si>
  <si>
    <t>"množství převzato z položky č. 771474113" 5,56*0,10</t>
  </si>
  <si>
    <t>1319837872</t>
  </si>
  <si>
    <t>"viz výkres D.1.1.37" 1,60+1,60+2,36+0,90+0,90+0,90</t>
  </si>
  <si>
    <t>661950971</t>
  </si>
  <si>
    <t>845974064</t>
  </si>
  <si>
    <t>1739656137</t>
  </si>
  <si>
    <t>-1020940886</t>
  </si>
  <si>
    <t>"ocelové zárubně"</t>
  </si>
  <si>
    <t>"viz výkres D.1.1.01" 6*5,00*0,25</t>
  </si>
  <si>
    <t>"viz výkres D.1.1.04" 4*5,00*0,25</t>
  </si>
  <si>
    <t>1952839873</t>
  </si>
  <si>
    <t>-1803678329</t>
  </si>
  <si>
    <t>-1921083100</t>
  </si>
  <si>
    <t>525981741</t>
  </si>
  <si>
    <t>-1865401032</t>
  </si>
  <si>
    <t>1200</t>
  </si>
  <si>
    <t>466206323</t>
  </si>
  <si>
    <t>1399057392</t>
  </si>
  <si>
    <t>"vyklizení půdy" 35,00</t>
  </si>
  <si>
    <t>2096623903</t>
  </si>
  <si>
    <t>"revize hromosvodu" 7</t>
  </si>
  <si>
    <t>-4444968</t>
  </si>
  <si>
    <t>334079251</t>
  </si>
  <si>
    <t>-2091371472</t>
  </si>
  <si>
    <t>-457879005</t>
  </si>
  <si>
    <t>-1494609834</t>
  </si>
  <si>
    <t>1641669251</t>
  </si>
  <si>
    <t>-414251731</t>
  </si>
  <si>
    <t>X - Blok X, Mírová č.p. 252 - 255 - architektonicko-stavební část</t>
  </si>
  <si>
    <t>1158916767</t>
  </si>
  <si>
    <t>"odkopání soklu - v místě asflatu" (20,00+33,80)*0,70</t>
  </si>
  <si>
    <t>-105986666</t>
  </si>
  <si>
    <t>"odkopání soklu" (11,00+22,70+8,00+2,40+33,50+10,20+32,50+2,40)*0,60</t>
  </si>
  <si>
    <t>-1869689253</t>
  </si>
  <si>
    <t>-2026755138</t>
  </si>
  <si>
    <t>"odkopání soklu" (11,00+22,70+8,00+2,40+33,50+10,20+32,50+2,40+20,00+33,80)*0,60*0,50</t>
  </si>
  <si>
    <t>800860938</t>
  </si>
  <si>
    <t>-803526548</t>
  </si>
  <si>
    <t>585340699</t>
  </si>
  <si>
    <t>-1174032256</t>
  </si>
  <si>
    <t>"množství převzato z položky č. 132201101" 47,95</t>
  </si>
  <si>
    <t>"množství převzato z položky č. 175101201" -44,125</t>
  </si>
  <si>
    <t>-1414671183</t>
  </si>
  <si>
    <t>"množství převzato z položky č. 162701105" 8,825</t>
  </si>
  <si>
    <t>8,825*2 'Přepočtené koeficientem množství</t>
  </si>
  <si>
    <t>1237644794</t>
  </si>
  <si>
    <t>-329175644</t>
  </si>
  <si>
    <t>613981918</t>
  </si>
  <si>
    <t>8,825*1,75 'Přepočtené koeficientem množství</t>
  </si>
  <si>
    <t>559867095</t>
  </si>
  <si>
    <t>"odkopání soklu" (11,00+22,70+8,00+2,40+33,50+10,20+32,50+2,40+20,00+33,80)*0,50*0,50</t>
  </si>
  <si>
    <t>331648831</t>
  </si>
  <si>
    <t>"viz výkres D.1.1.02" (11,00+22,70+8,00+2,40+33,50+10,20+32,50+2,40)*0,40</t>
  </si>
  <si>
    <t>1121137620</t>
  </si>
  <si>
    <t>49,08*0,025 'Přepočtené koeficientem množství</t>
  </si>
  <si>
    <t>-1656580760</t>
  </si>
  <si>
    <t>-600486984</t>
  </si>
  <si>
    <t>49,08*0,058 'Přepočtené koeficientem množství</t>
  </si>
  <si>
    <t>819379469</t>
  </si>
  <si>
    <t>-390721041</t>
  </si>
  <si>
    <t>379200435</t>
  </si>
  <si>
    <t>-1964129484</t>
  </si>
  <si>
    <t>"odkopání soklu" (11,00+22,70+8,00+2,40+33,50+10,20+32,50+2,40+20,00+33,80-(1,80*3))*0,45</t>
  </si>
  <si>
    <t>-1612481866</t>
  </si>
  <si>
    <t>-2090829337</t>
  </si>
  <si>
    <t>76,995*1,05 'Přepočtené koeficientem množství</t>
  </si>
  <si>
    <t>1307886791</t>
  </si>
  <si>
    <t>-49140499</t>
  </si>
  <si>
    <t>-689174788</t>
  </si>
  <si>
    <t>1613255492</t>
  </si>
  <si>
    <t>"množství převzato z položky č. 621211041" 375,991</t>
  </si>
  <si>
    <t>-2110731360</t>
  </si>
  <si>
    <t>2038094353</t>
  </si>
  <si>
    <t>"viz výkres D.1.1.33 - římsa" (10,50+33,40+19,20+1,80+32,80+10,50+33,20+1,80+8,40+22,60)*1,00</t>
  </si>
  <si>
    <t>-1410565821</t>
  </si>
  <si>
    <t>"viz výkres D.1.1.01" 4</t>
  </si>
  <si>
    <t>"viz výkres D.1.1.02" 44</t>
  </si>
  <si>
    <t>"viz výkres D.1.1.03" 47</t>
  </si>
  <si>
    <t>1601004128</t>
  </si>
  <si>
    <t>-1263121470</t>
  </si>
  <si>
    <t>"viz výkres D.1.1.01 - okna"</t>
  </si>
  <si>
    <t>(1,21+1,21+0,61+0,61)*0,48*5</t>
  </si>
  <si>
    <t>(0,90+0,90+0,60+0,60)*0,48*11</t>
  </si>
  <si>
    <t>(0,60+0,60+0,60+0,60)*0,48*13</t>
  </si>
  <si>
    <t>(1,34+1,34+0,60+0,60)*0,48*2</t>
  </si>
  <si>
    <t>(2,10+2,10+1,50+1,50)*0,48*2</t>
  </si>
  <si>
    <t>(1,33+1,33+1,50+1,50)*0,48*2</t>
  </si>
  <si>
    <t>(1,33+1,20+1,20)*0,48*11</t>
  </si>
  <si>
    <t>(0,70+1,47+1,47)*0,48*14</t>
  </si>
  <si>
    <t>(2,10+1,50+1,50)*0,48*10</t>
  </si>
  <si>
    <t>(1,33+1,50+1,50)*0,48*6</t>
  </si>
  <si>
    <t>"francouské dveře na balkón" (1,30+2,20+2,20)*0,48*2</t>
  </si>
  <si>
    <t>"francouské dveře na balkón" (0,75+2,20+2,20)*0,48</t>
  </si>
  <si>
    <t>(1,35+1,20+1,20)*0,48*11</t>
  </si>
  <si>
    <t>(1,33+1,80+1,80)*0,48*3</t>
  </si>
  <si>
    <t>(0,70+1,50+1,50)*0,48*14</t>
  </si>
  <si>
    <t>(0,75+1,50+1,50)*0,48</t>
  </si>
  <si>
    <t>"francouské dveře na balkón" (1,30+2,20+2,20)*0,48*8</t>
  </si>
  <si>
    <t>"dveře vchodové" (1,50+2,50+2,50)*0,48*5</t>
  </si>
  <si>
    <t>-489163867</t>
  </si>
  <si>
    <t>-311510942</t>
  </si>
  <si>
    <t>(13,25*4,15)</t>
  </si>
  <si>
    <t>(6,70*4,15)</t>
  </si>
  <si>
    <t>(12,80*4,15)</t>
  </si>
  <si>
    <t>(4,15*6,30)</t>
  </si>
  <si>
    <t>(8,30*4,15)</t>
  </si>
  <si>
    <t>(6,35*4,15)</t>
  </si>
  <si>
    <t>(15,80*4,15)</t>
  </si>
  <si>
    <t>932736264</t>
  </si>
  <si>
    <t>375,991*1,07 'Přepočtené koeficientem množství</t>
  </si>
  <si>
    <t>1849042228</t>
  </si>
  <si>
    <t>"množství převzato z položky č. 622211011" 204,54</t>
  </si>
  <si>
    <t>"množství převzato z položky č. 622211021" 322,371</t>
  </si>
  <si>
    <t>"množství převzato z položky č. 622211031" 144,594</t>
  </si>
  <si>
    <t>"množství převzato z položky č. 622211041" 1071,447</t>
  </si>
  <si>
    <t>"množství převzato z položky č. 622221031" 99,42</t>
  </si>
  <si>
    <t>"viz výkres D.1.1.33 - římsa" (10,50+33,40+19,20+1,80+32,80+10,50+33,20+1,80+8,40+22,60)*(0,10+0,15+0,05+0,25)</t>
  </si>
  <si>
    <t>-255223716</t>
  </si>
  <si>
    <t>675783016</t>
  </si>
  <si>
    <t>"viz výkres D.1.1.06, D.1.1.08" 9,00+9,00</t>
  </si>
  <si>
    <t>-1387360100</t>
  </si>
  <si>
    <t>18*1,05 'Přepočtené koeficientem množství</t>
  </si>
  <si>
    <t>1562156570</t>
  </si>
  <si>
    <t>"zateplení soklu" (2,00*7)+50,00</t>
  </si>
  <si>
    <t>(13,25+13,25+4,15+4,15)</t>
  </si>
  <si>
    <t>(6,70+6,70+4,15+4,15)</t>
  </si>
  <si>
    <t>(12,80+12,80+4,15+4,15)</t>
  </si>
  <si>
    <t>(4,15+4,15+6,30+6,30)</t>
  </si>
  <si>
    <t>(8,30+8,30+4,15+4,15)</t>
  </si>
  <si>
    <t>(6,35+6,35+4,15+4,15)</t>
  </si>
  <si>
    <t>(15,80+15,80+4,15+4,15)+150</t>
  </si>
  <si>
    <t>(1,21+1,21+0,61+0,61)*5</t>
  </si>
  <si>
    <t>(0,90+0,90+0,60+0,60)*11</t>
  </si>
  <si>
    <t>(0,60+0,60+0,60+0,60)*13</t>
  </si>
  <si>
    <t>(1,34+1,34+0,60+0,60)*2</t>
  </si>
  <si>
    <t>(2,10+2,10+1,50+1,50)*2</t>
  </si>
  <si>
    <t>(1,33+1,33+1,50+1,50)*2</t>
  </si>
  <si>
    <t>(1,33+1,33+1,20+1,20)*11</t>
  </si>
  <si>
    <t>(0,70+0,70+1,47+1,47)*14</t>
  </si>
  <si>
    <t>(2,10+2,10+1,50+1,50)*10</t>
  </si>
  <si>
    <t>(1,33+1,33+1,50+1,50)*6</t>
  </si>
  <si>
    <t>"francouské dveře na balkón" (1,30+2,20+2,20)*2</t>
  </si>
  <si>
    <t>"francouské dveře na balkón" (0,75+2,20+2,20)</t>
  </si>
  <si>
    <t>(1,35+1,35+1,20+1,20)*11</t>
  </si>
  <si>
    <t>(1,33+1,33+1,80+1,80)*3</t>
  </si>
  <si>
    <t>(0,70+0,70+1,50+1,50)*14</t>
  </si>
  <si>
    <t>(0,75+0,75+1,50+1,50)</t>
  </si>
  <si>
    <t>"francouské dveře na balkón" (1,30+2,20+2,20)*8</t>
  </si>
  <si>
    <t>"dveře vchodové" (1,50+2,50+2,50)*5</t>
  </si>
  <si>
    <t>"viz výkres D.1.1.33 - římsa" 10,50+33,40+19,20+1,80+32,80+10,50+33,20+1,80+8,40+22,60</t>
  </si>
  <si>
    <t>"hlavní fasáda" (6,60*7)+150,00</t>
  </si>
  <si>
    <t>-1104329825</t>
  </si>
  <si>
    <t>1486,19*1,05 'Přepočtené koeficientem množství</t>
  </si>
  <si>
    <t>278880063</t>
  </si>
  <si>
    <t>(1,21+0,61+0,61)*5</t>
  </si>
  <si>
    <t>(0,90+0,60+0,60)*11</t>
  </si>
  <si>
    <t>(0,60+0,60+0,60)*13</t>
  </si>
  <si>
    <t>(1,34+0,60+0,60)*2</t>
  </si>
  <si>
    <t>"vnitřní a vnější" (2,10+1,50+1,50)*2*2</t>
  </si>
  <si>
    <t>"vnitřní a vnější" (1,33+1,50+1,50)*2*2</t>
  </si>
  <si>
    <t xml:space="preserve">"viz výkres D.1.1.02 - okna vnitřní a vnější" </t>
  </si>
  <si>
    <t>(1,33+1,20+1,20)*11*2</t>
  </si>
  <si>
    <t>(0,70+1,47+1,47)*14*2</t>
  </si>
  <si>
    <t>(2,10+1,50+1,50)*10*2</t>
  </si>
  <si>
    <t>(1,33+1,50+1,50)*6*2</t>
  </si>
  <si>
    <t>"francouské dveře na balkón" (1,30+2,20+2,20)*2*2</t>
  </si>
  <si>
    <t>"francouské dveře na balkón" (0,75+2,20+2,20)*2</t>
  </si>
  <si>
    <t>(1,35+1,20+1,20)*11*2</t>
  </si>
  <si>
    <t>(1,33+1,80+1,80)*3*2</t>
  </si>
  <si>
    <t>(0,70+1,50+1,50)*14*2</t>
  </si>
  <si>
    <t>(0,75+1,50+1,50)*2</t>
  </si>
  <si>
    <t>"francouské dveře na balkón" (1,30+2,20+2,20)*8*2</t>
  </si>
  <si>
    <t>"dveře vchodové" (1,50+2,50+2,50)*5*2</t>
  </si>
  <si>
    <t>1456585788</t>
  </si>
  <si>
    <t>953,87*1,05 'Přepočtené koeficientem množství</t>
  </si>
  <si>
    <t>-1340842797</t>
  </si>
  <si>
    <t>(10,50+33,40+19,20+1,80+32,80+10,50+33,20+1,80+8,40+22,60)*(0,60+0,40)</t>
  </si>
  <si>
    <t>1287254214</t>
  </si>
  <si>
    <t>174,2*1,15 'Přepočtené koeficientem množství</t>
  </si>
  <si>
    <t>472463608</t>
  </si>
  <si>
    <t>(13,25+13,25+4,15+4,15)*0,60</t>
  </si>
  <si>
    <t>(6,70+6,70+4,15+4,15)*0,60</t>
  </si>
  <si>
    <t>(12,80+12,80+4,15+4,15)*0,60</t>
  </si>
  <si>
    <t>(4,15+4,15+6,30+6,30)*0,60</t>
  </si>
  <si>
    <t>(8,30+8,30+4,15+4,15)*0,60</t>
  </si>
  <si>
    <t>(6,35+6,35+4,15+4,15)*0,60</t>
  </si>
  <si>
    <t>(15,80+15,80+4,15+4,15+85)*0,60</t>
  </si>
  <si>
    <t>430866829</t>
  </si>
  <si>
    <t>204,54*1,07 'Přepočtené koeficientem množství</t>
  </si>
  <si>
    <t>303699047</t>
  </si>
  <si>
    <t>"viz výkres D.1.1.06" (10,00*2,00)+(8,60*1,30)+(16,60*1,00)+(16,10*2,30)</t>
  </si>
  <si>
    <t>"viz výkres D.1.1.07" (22,70*1,60)+(10,20*1,80)+(2,95*2,20)-(1,40*2,10)</t>
  </si>
  <si>
    <t>"viz výkres D.1.1.08" (32,40*2,60)+(18,90*1,50)+(2,95*2,20*2)-(1,40*2,10*2)</t>
  </si>
  <si>
    <t>"viz výkres D.1.1.09" (32,60*2,10)+(2,95*2,20*2)-(1,40*2,10*2)</t>
  </si>
  <si>
    <t xml:space="preserve">"odpočet sklepních oken" </t>
  </si>
  <si>
    <t>(-(1,21*0,61)*5)</t>
  </si>
  <si>
    <t>(-(0,90*0,60)*11)</t>
  </si>
  <si>
    <t>(-(0,60*0,60)*13)</t>
  </si>
  <si>
    <t>(-(1,34*0,60)*2)</t>
  </si>
  <si>
    <t>-858199154</t>
  </si>
  <si>
    <t>322,371*1,07 'Přepočtené koeficientem množství</t>
  </si>
  <si>
    <t>481206961</t>
  </si>
  <si>
    <t>"půlštoky" (31,20+31,20+8,80+8,80-3,00+9,40+13,30+6,20+8,80+31,40+17,50+2,60)*0,87</t>
  </si>
  <si>
    <t>489260461</t>
  </si>
  <si>
    <t>144,594*1,07 'Přepočtené koeficientem množství</t>
  </si>
  <si>
    <t>-107711356</t>
  </si>
  <si>
    <t>"výškový rozdíl mezo půdami 3.01 a 3.05" 8,00*2,80</t>
  </si>
  <si>
    <t>"viz výkres D.1.1.01" 2,60*4,15</t>
  </si>
  <si>
    <t>"hlavní fasáda" ((10,20+22,80+16,30+8,40+10,20+19,00++1,80+1,80+32,50+32,90)*6,65)+(16,70*8,40)</t>
  </si>
  <si>
    <t>"odpočet zateplení soklu v místě vstupních dveří" -(2,95*2,20*5)</t>
  </si>
  <si>
    <t>(-(2,10*1,50)*2)</t>
  </si>
  <si>
    <t>(-(1,33*1,50)*2)</t>
  </si>
  <si>
    <t>(-(1,33*1,20)*11)</t>
  </si>
  <si>
    <t>(-(0,70*1,47)*14)</t>
  </si>
  <si>
    <t>(-(2,10*1,50)*10)</t>
  </si>
  <si>
    <t>(-(1,33*1,50)*6)</t>
  </si>
  <si>
    <t>"francouské dveře na balkón" (-(1,30*2,20)*2)</t>
  </si>
  <si>
    <t>"francouské dveře na balkón" (-(0,75*2,20))</t>
  </si>
  <si>
    <t>(-(1,35*1,20)*11)</t>
  </si>
  <si>
    <t>(-(1,33*1,80)*3)</t>
  </si>
  <si>
    <t>(-(0,70*1,50)*14)</t>
  </si>
  <si>
    <t>(-(0,75*1,50))</t>
  </si>
  <si>
    <t>"francouské dveře na balkón" (-(1,30*2,20)*8)</t>
  </si>
  <si>
    <t>55,00</t>
  </si>
  <si>
    <t>119678353</t>
  </si>
  <si>
    <t>1071,447*1,07 'Přepočtené koeficientem množství</t>
  </si>
  <si>
    <t>847006990</t>
  </si>
  <si>
    <t>"zateplení komínů" ((0,75+0,75+1,10+1,10)*1,00*11)+((0,75+0,75+1,35+1,35)*1,00*4)+((0,75+0,75+1,65+1,65)*1,00)+((0,80+0,80+0,80+0,80)*1,00*2)</t>
  </si>
  <si>
    <t>"zateplení komínů v místě technické místnosti" ((1,10+0,80)*2,80)+(1,30*2,80)+((1,10+0,75+0,75)*2,80)+((0,80+0,80+0,75)*2,80)</t>
  </si>
  <si>
    <t>"zateplení komínů mimo technické místnosti" ((0,90+0,80)*1,00)+((0,75+0,60+1,35)*1,00)+((0,50+0,75+0,90)*1,00)+((0,30+0,30+0,75)*1,00)</t>
  </si>
  <si>
    <t>-797253738</t>
  </si>
  <si>
    <t>99,42*1,07 'Přepočtené koeficientem množství</t>
  </si>
  <si>
    <t>1999552780</t>
  </si>
  <si>
    <t>"množství převzato z položky č. 622211031" 144,549</t>
  </si>
  <si>
    <t>1018642327</t>
  </si>
  <si>
    <t>"hlavní fasáda" ((10,00+8,60+16,60+16,10+22,70+10,20+1,60+1,60+32,40+18,90+32,60)-(1,45*5))</t>
  </si>
  <si>
    <t>"sokl" (10,00+8,60+16,60+16,10+22,70+10,20+1,60+1,60+32,40+18,90+32,60)</t>
  </si>
  <si>
    <t>667328102</t>
  </si>
  <si>
    <t>171,3*1,05 'Přepočtené koeficientem množství</t>
  </si>
  <si>
    <t>320970864</t>
  </si>
  <si>
    <t>164,05*1,05 'Přepočtené koeficientem množství</t>
  </si>
  <si>
    <t>1318092710</t>
  </si>
  <si>
    <t>847164696</t>
  </si>
  <si>
    <t>(-(1,21*0,61)*5)+((1,21+0,61+0,61)*0,22*5)</t>
  </si>
  <si>
    <t>(-(0,90*0,60)*11)+((0,90+0,60+0,60)*0,22*11)</t>
  </si>
  <si>
    <t>(-(0,60*0,60)*13)+((0,60+0,60+0,60)*0,22*13)</t>
  </si>
  <si>
    <t>(-(1,34*0,60)*2)+((1,34+0,60+0,60)*0,22*2)</t>
  </si>
  <si>
    <t>-450904227</t>
  </si>
  <si>
    <t>(-(2,10*1,50)*2)+((2,10+1,50+1,50)*0,22*2)</t>
  </si>
  <si>
    <t>(-(1,33*1,50)*2)+((1,33+1,50+1,50)*0,22*2)</t>
  </si>
  <si>
    <t>(-(1,33*1,20)*11)+((1,33+1,20+1,20)*0,22*11)</t>
  </si>
  <si>
    <t>(-(0,70*1,47)*14)+((0,70+1,47+1,47)*0,22*14)</t>
  </si>
  <si>
    <t>(-(2,10*1,50)*10)+((2,10+1,50+1,50)*0,22*10)</t>
  </si>
  <si>
    <t>(-(1,33*1,50)*6)+((1,33+1,50+1,50)*0,22*6)</t>
  </si>
  <si>
    <t>"francouské dveře na balkón" (-(1,30*2,20)*2)+((1,30+2,20+2,20)*0,22*2)</t>
  </si>
  <si>
    <t>"francouské dveře na balkón" (-(0,75*2,20))+((0,75+2,20+2,20)*0,22)</t>
  </si>
  <si>
    <t>(-(1,35*1,20)*11)+((1,35+1,20+1,20)*0,22*11)</t>
  </si>
  <si>
    <t>(-(1,33*1,80)*3)+((1,33+1,80+1,80)*0,22*3)</t>
  </si>
  <si>
    <t>(-(0,70*1,50)*14)+((0,70+1,50+1,50)*0,22*14)</t>
  </si>
  <si>
    <t>(-(0,75*1,50))+((0,75+1,50+1,50)*0,22)</t>
  </si>
  <si>
    <t>"francouské dveře na balkón" (-(1,30*2,20)*8)+((1,30+2,20+2,20)*0,22*8)</t>
  </si>
  <si>
    <t>-873493991</t>
  </si>
  <si>
    <t>"viz výkres D.1.1.06" (10,00*0,60)+(8,60*0,60)+(16,60*0,60)+(16,10*0,60)</t>
  </si>
  <si>
    <t>"viz výkres D.1.1.07" (22,70*0,60)+(10,20*0,60)</t>
  </si>
  <si>
    <t>"viz výkres D.1.1.08" (32,40*0,60)+(18,90*0,60)</t>
  </si>
  <si>
    <t>-170361657</t>
  </si>
  <si>
    <t>(1,21*0,61)*5</t>
  </si>
  <si>
    <t>(0,90*0,60)*11</t>
  </si>
  <si>
    <t>(0,60*0,60)*13</t>
  </si>
  <si>
    <t>(1,34*0,60)*2</t>
  </si>
  <si>
    <t>(2,10*1,50)*2</t>
  </si>
  <si>
    <t>(1,33*1,50)*2</t>
  </si>
  <si>
    <t>(1,33*1,20)*11</t>
  </si>
  <si>
    <t>(0,70*1,47)*14</t>
  </si>
  <si>
    <t>(2,10*1,50)*10</t>
  </si>
  <si>
    <t>(1,33*1,50)*6</t>
  </si>
  <si>
    <t>"francouské dveře na balkón" (1,30*2,20)*2</t>
  </si>
  <si>
    <t>"francouské dveře na balkón" (0,75*2,20)</t>
  </si>
  <si>
    <t>(1,35*1,20)*11</t>
  </si>
  <si>
    <t>(1,33*1,80)*3</t>
  </si>
  <si>
    <t>(0,70*1,50)*14</t>
  </si>
  <si>
    <t>(0,75*1,50)</t>
  </si>
  <si>
    <t>"francouské dveře na balkón" (1,30*2,20)*8</t>
  </si>
  <si>
    <t>"dveře vchodové" (1,50*2,50)*5</t>
  </si>
  <si>
    <t>222,968*2 'Přepočtené koeficientem množství</t>
  </si>
  <si>
    <t>-2020330216</t>
  </si>
  <si>
    <t>-1709667869</t>
  </si>
  <si>
    <t>"viz výkres D.1.1.04" (297,80+3,90+4,00+4,20+242,30+7,00+3,10)*0,06</t>
  </si>
  <si>
    <t>507031860</t>
  </si>
  <si>
    <t>"viz výkres D.1.1.04" (297,80+3,90+4,00+4,20+242,30+7,00+3,10)*0,25*0,03</t>
  </si>
  <si>
    <t>-2134205976</t>
  </si>
  <si>
    <t>392152210</t>
  </si>
  <si>
    <t>-893673311</t>
  </si>
  <si>
    <t>"viz výkres D.1.1.04" ((297,80+3,90+4,00+4,20+242,30+7,00+3,10)*0,985*1,20)*0,001</t>
  </si>
  <si>
    <t>26084468</t>
  </si>
  <si>
    <t>2,10*0,48*2</t>
  </si>
  <si>
    <t>1,33*0,48*2</t>
  </si>
  <si>
    <t>1,33*0,48*11</t>
  </si>
  <si>
    <t>0,70*0,48*14</t>
  </si>
  <si>
    <t>2,10*0,48*10</t>
  </si>
  <si>
    <t>1,33*0,48*6</t>
  </si>
  <si>
    <t>"francouské dveře na balkón" 1,30*0,48*2</t>
  </si>
  <si>
    <t>"francouské dveře na balkón" 0,75*0,48</t>
  </si>
  <si>
    <t>1,35*0,48*11</t>
  </si>
  <si>
    <t>1,33*0,48*3</t>
  </si>
  <si>
    <t>0,75*0,48</t>
  </si>
  <si>
    <t>"francouské dveře na balkón" 1,30*0,48*8</t>
  </si>
  <si>
    <t>1683998375</t>
  </si>
  <si>
    <t>"půlštoky" (31,20+31,20+8,80+8,80-3,00+9,40+13,30+6,20+8,80+31,40+17,50+2,60)</t>
  </si>
  <si>
    <t>"komíny" ((0,75+0,75+1,10+1,10)*13)+((0,75+0,75+1,35+1,35)*5)+((0,80+0,80+1,70+1,70)*2)</t>
  </si>
  <si>
    <t>804776382</t>
  </si>
  <si>
    <t>"viz výkres D.1.1.04" 8,70*10</t>
  </si>
  <si>
    <t>-1739270123</t>
  </si>
  <si>
    <t>55331199</t>
  </si>
  <si>
    <t>zárubeň ocelová s požární odolností H 110 DV 700 L/P</t>
  </si>
  <si>
    <t>1446527841</t>
  </si>
  <si>
    <t>1937991067</t>
  </si>
  <si>
    <t>"viz výkres D.1.1.01" 8</t>
  </si>
  <si>
    <t>-1220813471</t>
  </si>
  <si>
    <t xml:space="preserve">zárubeň ocelová s požární odolností atypický rozměr 730x2000 mm H 110 </t>
  </si>
  <si>
    <t>-580812714</t>
  </si>
  <si>
    <t>378827018</t>
  </si>
  <si>
    <t>"mezi asfaltem a okap. chodníkem" 0,70+20,00+33,80+0,70+1,00</t>
  </si>
  <si>
    <t>-11617749</t>
  </si>
  <si>
    <t>1035286299</t>
  </si>
  <si>
    <t>1142553169</t>
  </si>
  <si>
    <t>20020977</t>
  </si>
  <si>
    <t>-1590785132</t>
  </si>
  <si>
    <t>"množství převzato z položky č. 763131411" 213,70</t>
  </si>
  <si>
    <t>"viz výkres D.1.1.04" (297,80+3,90+4,00+4,20+242,30+7,00+3,10)</t>
  </si>
  <si>
    <t>1159490718</t>
  </si>
  <si>
    <t>"dodatečné přikotvení pozednice" ((9,50+32,00+18,00+1,80+32,20+9,50+32,00+1,80+9,40+22,70)/1,50)+0,40</t>
  </si>
  <si>
    <t>-729359201</t>
  </si>
  <si>
    <t>"viz výkres D.1.1.06" (12,20*7,20)+(8,00*7,20)+(1,60*7,20)+(33,50*7,20)</t>
  </si>
  <si>
    <t>"viz výkres D.1.1.07" (23,00*7,20)+(12,20*7,20)</t>
  </si>
  <si>
    <t>"viz výkres D.1.1.08" (20,00*7,20)+(1,60*7,20)+(32,50*9,20)</t>
  </si>
  <si>
    <t>"viz výkres D.1.1.09" (34,80*7,20)</t>
  </si>
  <si>
    <t>-1337220816</t>
  </si>
  <si>
    <t>"množství převzato z položky č. 941211111" 1356,68*90</t>
  </si>
  <si>
    <t>926189501</t>
  </si>
  <si>
    <t>"množství převzato z položky č. 941211111" 1356,68</t>
  </si>
  <si>
    <t>391742274</t>
  </si>
  <si>
    <t>"viz výkres D.1.1.06" (12,20+8,00+33,50)*0,75</t>
  </si>
  <si>
    <t>"viz výkres D.1.1.07" (23,00+12,20)*0,75</t>
  </si>
  <si>
    <t>"viz výkres D.1.1.08" (20,00+32,50)*0,75</t>
  </si>
  <si>
    <t>"viz výkres D.1.1.09" 34,80*0,75</t>
  </si>
  <si>
    <t>-2008636307</t>
  </si>
  <si>
    <t>132,15*45 'Přepočtené koeficientem množství</t>
  </si>
  <si>
    <t>-1070835172</t>
  </si>
  <si>
    <t>99329756</t>
  </si>
  <si>
    <t>-331312681</t>
  </si>
  <si>
    <t>-294535631</t>
  </si>
  <si>
    <t>274697543</t>
  </si>
  <si>
    <t>1563144569</t>
  </si>
  <si>
    <t>1179867742</t>
  </si>
  <si>
    <t>"zdivo balkónů" ((2,10+0,70+0,70-1,20)*1,10*0,20)*10</t>
  </si>
  <si>
    <t>"stěny vnějšího schodiště" 3,20+2,50</t>
  </si>
  <si>
    <t>-316600582</t>
  </si>
  <si>
    <t>"balkón" (2,10*0,70*0,15)*(10+2)</t>
  </si>
  <si>
    <t>963053935</t>
  </si>
  <si>
    <t>Bourání ŽB schodišťových ramen monolitických zazděných oboustranně</t>
  </si>
  <si>
    <t>-1328602739</t>
  </si>
  <si>
    <t>"vnější schodiště" (2,90+3,80)*1,55</t>
  </si>
  <si>
    <t>-91016557</t>
  </si>
  <si>
    <t>423666839</t>
  </si>
  <si>
    <t>"viz výkres D.1.1.04" (297,80+3,90+4,00+4,20+242,30+7,00+3,10)*0,05</t>
  </si>
  <si>
    <t>-1130260896</t>
  </si>
  <si>
    <t>652262638</t>
  </si>
  <si>
    <t>((10,00+8,60+16,60+16,10+22,70+10,20+1,60+1,60+32,40+18,90+32,60)-(1,45*5))</t>
  </si>
  <si>
    <t>739584771</t>
  </si>
  <si>
    <t>"stříška nad vstupy" 4,20</t>
  </si>
  <si>
    <t>1215410628</t>
  </si>
  <si>
    <t>1599489497</t>
  </si>
  <si>
    <t>1926517786</t>
  </si>
  <si>
    <t>1411596278</t>
  </si>
  <si>
    <t>-2022277546</t>
  </si>
  <si>
    <t>1308419601</t>
  </si>
  <si>
    <t>-1401267343</t>
  </si>
  <si>
    <t>-1104999536</t>
  </si>
  <si>
    <t>-393046461</t>
  </si>
  <si>
    <t>-1557820543</t>
  </si>
  <si>
    <t>904627390</t>
  </si>
  <si>
    <t>224,614*11 'Přepočtené koeficientem množství</t>
  </si>
  <si>
    <t>-2138683939</t>
  </si>
  <si>
    <t>"oddíl HSV" 209,928-8,344</t>
  </si>
  <si>
    <t>-1488841517</t>
  </si>
  <si>
    <t>"oddíl PSV" 8,344</t>
  </si>
  <si>
    <t>-106783162</t>
  </si>
  <si>
    <t>-1027104606</t>
  </si>
  <si>
    <t>"viz výkres D.1.1.04" 297,80+3,90+4,00+4,20+242,30+7,00+3,10</t>
  </si>
  <si>
    <t>-25005791</t>
  </si>
  <si>
    <t>"viz výkres D.1.1.01" (10,00+8,60+16,60+16,10+22,70+10,20+1,60+1,60+32,40+18,90+32,60)*0,80</t>
  </si>
  <si>
    <t>"půlštoky" (31,20+31,20+8,80+8,80-3,00+9,40+13,30+6,20+8,80+31,40+17,50+2,60)*0,50</t>
  </si>
  <si>
    <t>"komíny" (((0,75+0,75+1,10+1,10)*13)+((0,75+0,75+1,35+1,35)*5)+((0,80+0,80+1,70+1,70)*2)+((0,80+0,80+0,80+0,80)*2))*0,50</t>
  </si>
  <si>
    <t>667748766</t>
  </si>
  <si>
    <t>"množství převzato z položky č. 711111001" 577,523</t>
  </si>
  <si>
    <t>"množství převzato z položky č. 711112001" 269,09</t>
  </si>
  <si>
    <t>846,613*0,0003 'Přepočtené koeficientem množství</t>
  </si>
  <si>
    <t>-209376458</t>
  </si>
  <si>
    <t>457265098</t>
  </si>
  <si>
    <t>562,3*1,15 'Přepočtené koeficientem množství</t>
  </si>
  <si>
    <t>1491232533</t>
  </si>
  <si>
    <t>338432820</t>
  </si>
  <si>
    <t>-1277115039</t>
  </si>
  <si>
    <t>846,613*1,2 'Přepočtené koeficientem množství</t>
  </si>
  <si>
    <t>-773827717</t>
  </si>
  <si>
    <t>"viz výkres D.1.1.01" (10,00+8,60+16,60+16,10+22,70+10,20+1,60+1,60+32,40+18,90+32,60)*1,00</t>
  </si>
  <si>
    <t>-1291100509</t>
  </si>
  <si>
    <t>"zateplení soklu" ((10,00+8,60+16,60+16,10+22,70+10,20+1,60+1,60+32,40+18,90+32,60)-(1,45*5))</t>
  </si>
  <si>
    <t>-1047124383</t>
  </si>
  <si>
    <t>-302694383</t>
  </si>
  <si>
    <t>-1408478112</t>
  </si>
  <si>
    <t>1806092298</t>
  </si>
  <si>
    <t>1398488384</t>
  </si>
  <si>
    <t>562,3*2,04 'Přepočtené koeficientem množství</t>
  </si>
  <si>
    <t>6565113</t>
  </si>
  <si>
    <t>-137353062</t>
  </si>
  <si>
    <t>2011408845</t>
  </si>
  <si>
    <t>"viz výkres D.1.1.33 - římsa" ((10,50+33,40+19,20+1,80+32,80+10,50+33,20+1,80+8,40+22,60)*0,90)*2</t>
  </si>
  <si>
    <t>1791319257</t>
  </si>
  <si>
    <t>"viz výkres D.1.1.33 - střešní římsa" ((10,50+33,40+19,20+1,80+32,80+10,50+33,20+1,80+8,40+22,60)*0,90)</t>
  </si>
  <si>
    <t>168,33*1,02 'Přepočtené koeficientem množství</t>
  </si>
  <si>
    <t>-1019737002</t>
  </si>
  <si>
    <t>179,88*1,02 'Přepočtené koeficientem množství</t>
  </si>
  <si>
    <t>-201311171</t>
  </si>
  <si>
    <t>-1787890966</t>
  </si>
  <si>
    <t>-875456963</t>
  </si>
  <si>
    <t>1803415662</t>
  </si>
  <si>
    <t xml:space="preserve"> 11,00+22,70+8,00+2,40+33,50+10,20+32,50+2,40+20,00+33,80+5,00</t>
  </si>
  <si>
    <t>1233317549</t>
  </si>
  <si>
    <t>1922963037</t>
  </si>
  <si>
    <t>12*3,50</t>
  </si>
  <si>
    <t>12*7,00</t>
  </si>
  <si>
    <t>1417895710</t>
  </si>
  <si>
    <t>(12*3,50)/1,61</t>
  </si>
  <si>
    <t>26,087*1,05 'Přepočtené koeficientem množství</t>
  </si>
  <si>
    <t>-1355536041</t>
  </si>
  <si>
    <t>(12*7,00)/1,61</t>
  </si>
  <si>
    <t>806533865</t>
  </si>
  <si>
    <t>12*6</t>
  </si>
  <si>
    <t>227336067</t>
  </si>
  <si>
    <t>12+12+12+20+24+12</t>
  </si>
  <si>
    <t>250428971</t>
  </si>
  <si>
    <t>-433215445</t>
  </si>
  <si>
    <t>1682560644</t>
  </si>
  <si>
    <t>-1036911540</t>
  </si>
  <si>
    <t>10*2</t>
  </si>
  <si>
    <t>-1401530243</t>
  </si>
  <si>
    <t>-286697837</t>
  </si>
  <si>
    <t>1520535141</t>
  </si>
  <si>
    <t>1891762015</t>
  </si>
  <si>
    <t>-829406216</t>
  </si>
  <si>
    <t>1835320915</t>
  </si>
  <si>
    <t>-32973774</t>
  </si>
  <si>
    <t>2077161261</t>
  </si>
  <si>
    <t>1611680825</t>
  </si>
  <si>
    <t>-2119318888</t>
  </si>
  <si>
    <t>1815368707</t>
  </si>
  <si>
    <t>"sklep" 30</t>
  </si>
  <si>
    <t>1660366772</t>
  </si>
  <si>
    <t>"viz výkres D.1.1.01" 2*2</t>
  </si>
  <si>
    <t>897051410</t>
  </si>
  <si>
    <t>-80342507</t>
  </si>
  <si>
    <t>"dodatečné přikotvení pozednice" (((9,50+32,00+18,00+1,80+32,20+9,50+32,00+1,80+9,40+22,70)/1,50)+0,40)/3+0,333</t>
  </si>
  <si>
    <t>-370622232</t>
  </si>
  <si>
    <t>113*0,001 'Přepočtené koeficientem množství</t>
  </si>
  <si>
    <t>-2137961787</t>
  </si>
  <si>
    <t>821951829</t>
  </si>
  <si>
    <t>1415043364</t>
  </si>
  <si>
    <t>"doplnění střešního námětu z hranolů 100x120 mm" (10,50+33,40+19,20+1,80+32,80+10,50+33,20+1,80+8,40+22,60)*2,50</t>
  </si>
  <si>
    <t>1439197370</t>
  </si>
  <si>
    <t>1608919744</t>
  </si>
  <si>
    <t>990221941</t>
  </si>
  <si>
    <t>"viz výkres D.1.1.33 - římsa" (10,50+33,40+19,20+1,80+32,80+10,50+33,20+1,80+8,40+22,60)*1,40</t>
  </si>
  <si>
    <t>-1940013244</t>
  </si>
  <si>
    <t>"viz výkres D.1.1.33 - římsa" (10,50+33,40+19,20+1,80+32,80+10,50+33,20+1,80+8,40+22,60)*1,40*6*0,04*0,06</t>
  </si>
  <si>
    <t>3,739*1,1 'Přepočtené koeficientem množství</t>
  </si>
  <si>
    <t>-1786378058</t>
  </si>
  <si>
    <t>-798103777</t>
  </si>
  <si>
    <t>"množství přezato z položky č. 605141140" 4,113</t>
  </si>
  <si>
    <t>-805381753</t>
  </si>
  <si>
    <t>1537674302</t>
  </si>
  <si>
    <t>-438054962</t>
  </si>
  <si>
    <t>"viz výkres D.1.1.33, D.1.1.34 - střešní římsa" (10,50+33,40+19,20+1,80+32,80+10,50+33,20+1,80+8,40+22,60)*(0,20+0,10)</t>
  </si>
  <si>
    <t>684711389</t>
  </si>
  <si>
    <t>"viz výkres D.1.1.33 - římsa" 150</t>
  </si>
  <si>
    <t>3707122</t>
  </si>
  <si>
    <t>-377798611</t>
  </si>
  <si>
    <t>"viz výkres D.1.1.33, D.1.1.34 - střešní římsa" (10,50+33,40+19,20+1,80+32,80+10,50+33,20+1,80+8,40+22,60)*2</t>
  </si>
  <si>
    <t>449835744</t>
  </si>
  <si>
    <t>"viz výkres D.1.1.33, D.1.1.34 - střešní římsa" (10,50+33,40+19,20+1,80+32,80+10,50+33,20+1,80+8,40+22,60)</t>
  </si>
  <si>
    <t>210,2*1,1 'Přepočtené koeficientem množství</t>
  </si>
  <si>
    <t>1980390702</t>
  </si>
  <si>
    <t>174,2*1,1 'Přepočtené koeficientem množství</t>
  </si>
  <si>
    <t>-1549449873</t>
  </si>
  <si>
    <t>1807551619</t>
  </si>
  <si>
    <t>"množství převzato z položky č. 7624211" 63,86</t>
  </si>
  <si>
    <t>25554825</t>
  </si>
  <si>
    <t>466975946</t>
  </si>
  <si>
    <t>-77748880</t>
  </si>
  <si>
    <t>"strojovna 3.02" ((2,00+2,00+2,30+2,30-0,70-0,70)*2,85)-(0,90*2,00)</t>
  </si>
  <si>
    <t>"strojovna 3.03" ((2,00+2,00+2,05+2,05)*2,85)-(0,90*2,00)</t>
  </si>
  <si>
    <t>"strojovna 3.04" ((2,30+2,30+1,90+1,90-1,00)*2,85)-(0,90*2,00)</t>
  </si>
  <si>
    <t>"strojovna 3.06" ((3,20+3,20+2,65+2,65-0,70)*2,85)-(0,90*2,00)</t>
  </si>
  <si>
    <t>"strojovna 3.07" ((2,00+2,00+2,00+2,00-0,70)*2,85)-(0,90*2,00)</t>
  </si>
  <si>
    <t>522969585</t>
  </si>
  <si>
    <t>107,85*1,1 'Přepočtené koeficientem množství</t>
  </si>
  <si>
    <t>-73028003</t>
  </si>
  <si>
    <t>"strojovna 3.02" 3,90</t>
  </si>
  <si>
    <t>"strojovna 3.03" 4,00</t>
  </si>
  <si>
    <t>"strojovna 3.04" 4,20</t>
  </si>
  <si>
    <t>"strojovna 3.06" 7,00</t>
  </si>
  <si>
    <t>"strojovna 3.07" 3,10</t>
  </si>
  <si>
    <t>-1011660165</t>
  </si>
  <si>
    <t>22,2*1,1 'Přepočtené koeficientem množství</t>
  </si>
  <si>
    <t>1570217841</t>
  </si>
  <si>
    <t>"strojovna 3.02" ((2,40+2,60+1,60+0,30+1,50)*2,85)-(0,90*2,00)</t>
  </si>
  <si>
    <t>"strojovna 3.03" ((2,40+2,40+2,40+2,40)*2,85)-(0,90*2,00)</t>
  </si>
  <si>
    <t>"strojovna 3.04" ((2,65+2,65+2,20+2,20-1,00)*2,85)-(0,90*2,00)</t>
  </si>
  <si>
    <t>"strojovna 3.06" ((3,50+3,00+1,15+1,60+2,60)*2,85)-(0,90*2,00)</t>
  </si>
  <si>
    <t>"strojovna 3.07" ((2,20+2,20+2,30+2,30-0,70)*2,85)-(0,90*2,00)</t>
  </si>
  <si>
    <t>"opláštění stoupaček na půdě" ((0,72+0,72+1,00+1,00)*2,80*5)+((1,10+0,35)*2,80)</t>
  </si>
  <si>
    <t>2135514102</t>
  </si>
  <si>
    <t>176,743*1,05 'Přepočtené koeficientem množství</t>
  </si>
  <si>
    <t>232097865</t>
  </si>
  <si>
    <t>"strojovna 3.02" (2,40*1,55)+(1,60*1,10)</t>
  </si>
  <si>
    <t>"strojovna 3.03" 2,40*2,40</t>
  </si>
  <si>
    <t>"strojovna 3.04" 2,65*2,20</t>
  </si>
  <si>
    <t>"strojovna 3.06" (3,50*2,60)+(1,15*0,60)</t>
  </si>
  <si>
    <t>"strojovna 3.07" (2,20*2,30)-(0,70*0,70)</t>
  </si>
  <si>
    <t>"opláštění stoupaček na půdě" (0,75*1,20)*5</t>
  </si>
  <si>
    <t>-1650483467</t>
  </si>
  <si>
    <t>35,93*1,05 'Přepočtené koeficientem množství</t>
  </si>
  <si>
    <t>-1935615282</t>
  </si>
  <si>
    <t>-315585657</t>
  </si>
  <si>
    <t>"stříšky před vstupy" 4,20*0,70</t>
  </si>
  <si>
    <t>1582014250</t>
  </si>
  <si>
    <t>-1160888614</t>
  </si>
  <si>
    <t>-454452186</t>
  </si>
  <si>
    <t>2,10*2</t>
  </si>
  <si>
    <t>1,33*2</t>
  </si>
  <si>
    <t>1,33*11</t>
  </si>
  <si>
    <t>0,70*14</t>
  </si>
  <si>
    <t>2,10*10</t>
  </si>
  <si>
    <t>1,33*6</t>
  </si>
  <si>
    <t>"francouské dveře na balkón" 1,30*2</t>
  </si>
  <si>
    <t>"francouské dveře na balkón" 0,75</t>
  </si>
  <si>
    <t>1,35*11</t>
  </si>
  <si>
    <t>1,33*3</t>
  </si>
  <si>
    <t>0,75</t>
  </si>
  <si>
    <t>"francouské dveře na balkón" 1,30*8</t>
  </si>
  <si>
    <t>-452667287</t>
  </si>
  <si>
    <t>-1914177461</t>
  </si>
  <si>
    <t>"viz výkres D.1.1.04" 10,90+33,50+19,60+1,70+32,50+10,90+33,50+1,70+7,80+22,60</t>
  </si>
  <si>
    <t>241376396</t>
  </si>
  <si>
    <t>9*9,00</t>
  </si>
  <si>
    <t>-414638329</t>
  </si>
  <si>
    <t>-1593510493</t>
  </si>
  <si>
    <t>1,21*5</t>
  </si>
  <si>
    <t>0,90*11</t>
  </si>
  <si>
    <t>0,60*13</t>
  </si>
  <si>
    <t>1,34*2</t>
  </si>
  <si>
    <t>52735454</t>
  </si>
  <si>
    <t>"viz výkres D.1.1.33 - střešní římsa" (10,50+33,40+19,20+1,80+32,80+10,50+33,20+1,80+8,40+22,60)</t>
  </si>
  <si>
    <t>1325398450</t>
  </si>
  <si>
    <t>-225167073</t>
  </si>
  <si>
    <t>-1404912027</t>
  </si>
  <si>
    <t>-24151006</t>
  </si>
  <si>
    <t>-1985553131</t>
  </si>
  <si>
    <t>866240132</t>
  </si>
  <si>
    <t>657005784</t>
  </si>
  <si>
    <t>"viz výkres D.1.1.04" 2,40*8</t>
  </si>
  <si>
    <t>-887340334</t>
  </si>
  <si>
    <t>19,2*3,1111 'Přepočtené koeficientem množství</t>
  </si>
  <si>
    <t>-1076224921</t>
  </si>
  <si>
    <t>"viz výkres D.1.1.04" 2,40*4</t>
  </si>
  <si>
    <t>-967560895</t>
  </si>
  <si>
    <t>"viz výkres D.1.1.33 - římsa" (10,50+33,40+19,20+1,80+32,80+10,50+33,20+1,80+8,40+22,60)*2,00</t>
  </si>
  <si>
    <t>181864962</t>
  </si>
  <si>
    <t>364,15*2,5 'Přepočtené koeficientem množství</t>
  </si>
  <si>
    <t>-1552750047</t>
  </si>
  <si>
    <t>-201889573</t>
  </si>
  <si>
    <t>174,2*1,01 'Přepočtené koeficientem množství</t>
  </si>
  <si>
    <t>-1321759360</t>
  </si>
  <si>
    <t>698491209</t>
  </si>
  <si>
    <t>"viz výkres D.1.1.04" 2,40*(8+4)*2</t>
  </si>
  <si>
    <t>-1174641210</t>
  </si>
  <si>
    <t>1512641728</t>
  </si>
  <si>
    <t>620601777</t>
  </si>
  <si>
    <t>1285831856</t>
  </si>
  <si>
    <t>-215935487</t>
  </si>
  <si>
    <t>-687293541</t>
  </si>
  <si>
    <t>-578447830</t>
  </si>
  <si>
    <t>364,15*1,1 'Přepočtené koeficientem množství</t>
  </si>
  <si>
    <t>-21572914</t>
  </si>
  <si>
    <t>403936341</t>
  </si>
  <si>
    <t>-1222424626</t>
  </si>
  <si>
    <t>711073926</t>
  </si>
  <si>
    <t>5+11+13+2</t>
  </si>
  <si>
    <t>okno plastové dvoukřídlové 1xotvíravé + 1xotvíravé a sklopné, 1210 x 610 mm, zasklení izolačním dvojsklem Uw=1,1 W/m2K, barva bílá/bílá</t>
  </si>
  <si>
    <t>-336968582</t>
  </si>
  <si>
    <t>okno plastové dvoukřídlové 1xotvíravé + 1xotvíravé a sklopné, 1340 x 600 mm, zasklení izolačním dvojsklem Uw=1,1 W/m2K, barva bílá/bílá</t>
  </si>
  <si>
    <t>-1811894984</t>
  </si>
  <si>
    <t>okno plastové jednokřídlové otvíravé a sklopné, 900 x 600 mm, zasklení izolačním dvojsklem Uw=1,1 W/m2K, barva bílá/bílá</t>
  </si>
  <si>
    <t>-2095971525</t>
  </si>
  <si>
    <t>"viz výkres D.1.1.01" 11</t>
  </si>
  <si>
    <t>okno plastové jednokřídlové otvíravé a sklopné, 600 x 600 mm, zasklení izolačním dvojsklem Uw=1,1 W/m2K, barva bílá/bílá</t>
  </si>
  <si>
    <t>-161599310</t>
  </si>
  <si>
    <t>"viz výkres D.1.1.01" 13</t>
  </si>
  <si>
    <t>francouské dveře dvoukřídlé 1330x2230 mm, 1x otvíravé a sklopné + 1xotvíravé, zasklení izolačním dvojsklem Uw=1,1 W/m2K, barva bílá/bílá</t>
  </si>
  <si>
    <t>-443885226</t>
  </si>
  <si>
    <t>"č.p. 253" 1</t>
  </si>
  <si>
    <t>"č.p. 255" 1</t>
  </si>
  <si>
    <t>okno plastové dvoukřídlové 1320x1180 mm, 1x otvíravé a sklopné + 1xotvíravé, zasklení izolačním dvojsklem Uw=1,1 W/m2K, barva bílá/bílá</t>
  </si>
  <si>
    <t>-748858549</t>
  </si>
  <si>
    <t>"č.p. 254" 1</t>
  </si>
  <si>
    <t>61140025</t>
  </si>
  <si>
    <t>okno plastové dvoukřídlové 1320x1470 mm, 1x otvíravé a sklopné + 1xotvíravé, zasklení izolačním dvojsklem Uw=1,1 W/m2K, barva bílá/bílá</t>
  </si>
  <si>
    <t>416196176</t>
  </si>
  <si>
    <t>61140026</t>
  </si>
  <si>
    <t>okno plastové dvoukřídlové 1250x1070 mm, 1x otvíravé a sklopné + 1xotvíravé, zasklení izolačním dvojsklem Uw=1,1 W/m2K, barva bílá/bílá</t>
  </si>
  <si>
    <t>-65360739</t>
  </si>
  <si>
    <t>"č.p. 254" 3</t>
  </si>
  <si>
    <t>61140027</t>
  </si>
  <si>
    <t>okno plastové trojkřídlové 2080x1480 mm, 2x otvíravé a sklopné + 1xotvíravé, zasklení izolačním dvojsklem Uw=1,1 W/m2K, barva bílá/bílá</t>
  </si>
  <si>
    <t>1330067282</t>
  </si>
  <si>
    <t>61140028</t>
  </si>
  <si>
    <t>okno plastové dvoukřídlové se středovým distančním sloupkem 1400x1480 mm, 2xotvíravé a sklopné, zasklení izolačním dvojsklem Uw=1,1 W/m2K, barva bílá/bílá</t>
  </si>
  <si>
    <t>1331381847</t>
  </si>
  <si>
    <t>"č.p. 255" 2</t>
  </si>
  <si>
    <t>1857491063</t>
  </si>
  <si>
    <t>-1960638768</t>
  </si>
  <si>
    <t xml:space="preserve">"viz výkres D.1.1.01 - okna" </t>
  </si>
  <si>
    <t>1555129297</t>
  </si>
  <si>
    <t>"viz výkres D.1.1.06" (1*2)+(2*10)+(3*14)</t>
  </si>
  <si>
    <t>"viz výkres D.1.1.07" (1*8)+(2*7)</t>
  </si>
  <si>
    <t>"viz výkres D.1.1.08" (1*16)+(2*18)</t>
  </si>
  <si>
    <t>"viz výkres D.1.1.09" (2*8)+(3*8)</t>
  </si>
  <si>
    <t>-1062405939</t>
  </si>
  <si>
    <t>(2,20+2,20+1,50+1,50)*2</t>
  </si>
  <si>
    <t>(1,43+1,43+1,50+1,50)*2</t>
  </si>
  <si>
    <t>(1,43+1,43+1,20+1,20)*11</t>
  </si>
  <si>
    <t>(0,80+0,80+1,47+1,47)*14</t>
  </si>
  <si>
    <t>(2,20+2,20+1,50+1,50)*10</t>
  </si>
  <si>
    <t>(1,43+1,43+1,50+1,50)*6</t>
  </si>
  <si>
    <t>"francouské dveře na balkón" (1,40+1,40+2,20+2,20)*2</t>
  </si>
  <si>
    <t>"francouské dveře na balkón" (0,85+0,85+2,20+2,20)</t>
  </si>
  <si>
    <t>(1,45+1,45+1,20+1,20)*11</t>
  </si>
  <si>
    <t>(1,43+1,43+1,80+1,80)*3</t>
  </si>
  <si>
    <t>(0,80+0,80+1,50+1,50)*14</t>
  </si>
  <si>
    <t>(0,85+0,85+1,50+1,50)</t>
  </si>
  <si>
    <t>"francouské dveře na balkón" (1,40+1,40+2,20+2,20)*8</t>
  </si>
  <si>
    <t>-834308102</t>
  </si>
  <si>
    <t>"francouské dveře na balkón" (1,30+1,30+2,20+2,20)*2</t>
  </si>
  <si>
    <t>"francouské dveře na balkón" (0,75+0,75+2,20+2,20)</t>
  </si>
  <si>
    <t>"francouské dveře na balkón" (1,30+1,30+2,20+2,20)*8</t>
  </si>
  <si>
    <t>"dveře vchodové" ((1,50+1,50+2,15+2,15)*3)+((1,50+1,50+2,65+2,65)*2)</t>
  </si>
  <si>
    <t>1237083980</t>
  </si>
  <si>
    <t>-874558138</t>
  </si>
  <si>
    <t>611656090</t>
  </si>
  <si>
    <t>dveře vnitřní požárně odolné, odolnost EI (EW) 30 D3, 1křídlové 70 x 197 cm</t>
  </si>
  <si>
    <t>-677830595</t>
  </si>
  <si>
    <t>479242540</t>
  </si>
  <si>
    <t>dveře vnitřní požárně odolné, odolnost EI (EW) 30 D3, 1křídlové 73 x 200 cm - atypický rozměr</t>
  </si>
  <si>
    <t>-1819606904</t>
  </si>
  <si>
    <t>-1497207827</t>
  </si>
  <si>
    <t>1709573731</t>
  </si>
  <si>
    <t>683633117</t>
  </si>
  <si>
    <t>701292109</t>
  </si>
  <si>
    <t>500738713</t>
  </si>
  <si>
    <t>442386892</t>
  </si>
  <si>
    <t>-1785207452</t>
  </si>
  <si>
    <t>746668005</t>
  </si>
  <si>
    <t>1202945878</t>
  </si>
  <si>
    <t>1290567753</t>
  </si>
  <si>
    <t>"viz výkres D.1.1.02" (1,50*2,15*3)+(1,50*2,65*2)</t>
  </si>
  <si>
    <t>-231983796</t>
  </si>
  <si>
    <t>"těsnění do vstupních dveří do bytů" 20*5</t>
  </si>
  <si>
    <t>-1736930558</t>
  </si>
  <si>
    <t>100*1,02 'Přepočtené koeficientem množství</t>
  </si>
  <si>
    <t>-1989276147</t>
  </si>
  <si>
    <t>-940309034</t>
  </si>
  <si>
    <t>"viz výkres D.1.1.02 " 14</t>
  </si>
  <si>
    <t>"viz výkres D.1.1.03" 14+1</t>
  </si>
  <si>
    <t>1491184899</t>
  </si>
  <si>
    <t>"viz výkres D.1.1.02 " 11+6</t>
  </si>
  <si>
    <t>"viz výkres D.1.1.03" 11+3</t>
  </si>
  <si>
    <t>-1861104939</t>
  </si>
  <si>
    <t>"viz výkres D.1.1.01 " 2</t>
  </si>
  <si>
    <t>"viz výkres D.1.1.02 " 10</t>
  </si>
  <si>
    <t>"viz výkres D.1.1.03" 10</t>
  </si>
  <si>
    <t>653363322</t>
  </si>
  <si>
    <t>110,66*1,05 'Přepočtené koeficientem množství</t>
  </si>
  <si>
    <t>-699681589</t>
  </si>
  <si>
    <t>-164601157</t>
  </si>
  <si>
    <t>201545744</t>
  </si>
  <si>
    <t>"balkón" (1,50*9)+4,50</t>
  </si>
  <si>
    <t>"schodišťová okna" 1,30*5</t>
  </si>
  <si>
    <t>209407076</t>
  </si>
  <si>
    <t>-1056471829</t>
  </si>
  <si>
    <t>1240577465</t>
  </si>
  <si>
    <t>1577411743</t>
  </si>
  <si>
    <t>-499924856</t>
  </si>
  <si>
    <t>1045143036</t>
  </si>
  <si>
    <t>"viz výkres D.1.1.36" 5</t>
  </si>
  <si>
    <t>914977298</t>
  </si>
  <si>
    <t>"elektro skříň, telefon" 6</t>
  </si>
  <si>
    <t>264511549</t>
  </si>
  <si>
    <t>224566922</t>
  </si>
  <si>
    <t>1418748793</t>
  </si>
  <si>
    <t>770255256</t>
  </si>
  <si>
    <t>-1348334816</t>
  </si>
  <si>
    <t>-399611101</t>
  </si>
  <si>
    <t>1327938938</t>
  </si>
  <si>
    <t>-2111391467</t>
  </si>
  <si>
    <t>-479948981</t>
  </si>
  <si>
    <t>1671738739</t>
  </si>
  <si>
    <t>1492368136</t>
  </si>
  <si>
    <t>211956434</t>
  </si>
  <si>
    <t>-638032707</t>
  </si>
  <si>
    <t>1705278847</t>
  </si>
  <si>
    <t>372817516</t>
  </si>
  <si>
    <t>375694714</t>
  </si>
  <si>
    <t>-1438385930</t>
  </si>
  <si>
    <t>-1452398243</t>
  </si>
  <si>
    <t>-847437736</t>
  </si>
  <si>
    <t>1800</t>
  </si>
  <si>
    <t>744009278</t>
  </si>
  <si>
    <t>-1602388718</t>
  </si>
  <si>
    <t>1892414591</t>
  </si>
  <si>
    <t>1821310817</t>
  </si>
  <si>
    <t>-1771114865</t>
  </si>
  <si>
    <t>262646098</t>
  </si>
  <si>
    <t>2108106330</t>
  </si>
  <si>
    <t>-1405458025</t>
  </si>
  <si>
    <t>-365673079</t>
  </si>
  <si>
    <t>-204750295</t>
  </si>
  <si>
    <t>Z - Blok Z, Mírová č.p. 259, 260 - architektonicko-stavební část</t>
  </si>
  <si>
    <t>484380553</t>
  </si>
  <si>
    <t>"odkopání soklu - v místě betonu" (32,70+11,20+22,60+8,80+11,20+18,95)*0,60</t>
  </si>
  <si>
    <t>-1975068382</t>
  </si>
  <si>
    <t>"odkopání soklu - v místě betonu" (32,70+11,20+22,60+8,80+11,20+18,95)*0,60*0,50</t>
  </si>
  <si>
    <t>"základové pasy pro vnější schodiště" ((0,85*0,45*1,00)+(0,85*0,30*1,00))+((1,45*0,45*1,00)+(1,45*0,30*1,00))</t>
  </si>
  <si>
    <t>-550493556</t>
  </si>
  <si>
    <t>"množství převzato z položky č. 132201101" 28,36</t>
  </si>
  <si>
    <t>1976106755</t>
  </si>
  <si>
    <t>258433844</t>
  </si>
  <si>
    <t>1882324616</t>
  </si>
  <si>
    <t>"množství převzato z položky č. 175101201" -26,363</t>
  </si>
  <si>
    <t>-735020496</t>
  </si>
  <si>
    <t>"množství převzato z položky č. 162701105" 6,997</t>
  </si>
  <si>
    <t>6,997*2 'Přepočtené koeficientem množství</t>
  </si>
  <si>
    <t>-32795175</t>
  </si>
  <si>
    <t>1597963957</t>
  </si>
  <si>
    <t>-163375394</t>
  </si>
  <si>
    <t>"množství převzato z položky č. 162701105" 6,997*1,75</t>
  </si>
  <si>
    <t>605113903</t>
  </si>
  <si>
    <t>"odkopání soklu - v místě betonu" (32,70+11,20+22,60+8,80+11,20+18,95)*0,50*0,50</t>
  </si>
  <si>
    <t>1418455188</t>
  </si>
  <si>
    <t>"odkopání soklu - v místě betonu" (32,70+11,20+22,60+8,80+11,20+18,95)*0,40</t>
  </si>
  <si>
    <t>910152807</t>
  </si>
  <si>
    <t>42,18*0,025 'Přepočtené koeficientem množství</t>
  </si>
  <si>
    <t>828816874</t>
  </si>
  <si>
    <t>-987345804</t>
  </si>
  <si>
    <t>42,18*0,058 'Přepočtené koeficientem množství</t>
  </si>
  <si>
    <t>-1588863717</t>
  </si>
  <si>
    <t>553738513</t>
  </si>
  <si>
    <t>-1463162318</t>
  </si>
  <si>
    <t>762650150</t>
  </si>
  <si>
    <t>"základové pasy pro vnější schodiště" ((0,90+0,9+0,45+0,45)*0,20)+((0,90+0,90+0,30+0,30)*0,20)+((1,50+1,50+0,45+0,45)*0,20)+((1,50+1,50+0,3+0,30)*0,2)</t>
  </si>
  <si>
    <t>509353850</t>
  </si>
  <si>
    <t>2125846146</t>
  </si>
  <si>
    <t>-1730245586</t>
  </si>
  <si>
    <t>"nový okapový chodník" (32,70+11,20+22,60+8,80+11,20+18,95-1,60)*0,45</t>
  </si>
  <si>
    <t>2003530980</t>
  </si>
  <si>
    <t>609088257</t>
  </si>
  <si>
    <t>46,733*1,05 'Přepočtené koeficientem množství</t>
  </si>
  <si>
    <t>-1211206275</t>
  </si>
  <si>
    <t>"skladba V06 a V07" (2,41*(2,60+2,40))*2</t>
  </si>
  <si>
    <t>1535076407</t>
  </si>
  <si>
    <t>"skladba V06 a V07" 2,41*(2,60+2,40)</t>
  </si>
  <si>
    <t>-343581204</t>
  </si>
  <si>
    <t>902591073</t>
  </si>
  <si>
    <t>"množství převzato z položky č. 621211041" 108,748</t>
  </si>
  <si>
    <t>1154102760</t>
  </si>
  <si>
    <t>"strop nad schodištěm - skladba V06" (3,42*2,90)+((3,42+2,90+2,90)*0,22)</t>
  </si>
  <si>
    <t>-2022162137</t>
  </si>
  <si>
    <t>"viz výkres D.1.1.33 - římsa" (33,40+19,40+10,60+8,80+22,60+10,60)*1,00</t>
  </si>
  <si>
    <t>-1852327763</t>
  </si>
  <si>
    <t>"viz výkres D.1.1.02" 23</t>
  </si>
  <si>
    <t>"viz výkres D.1.1.03" 24</t>
  </si>
  <si>
    <t>630327422</t>
  </si>
  <si>
    <t>"po zazdívce nových dveřních zárubní" 2</t>
  </si>
  <si>
    <t>-1388163293</t>
  </si>
  <si>
    <t>(0,58+0,57+0,57)*0,48*2</t>
  </si>
  <si>
    <t>(1,34+0,60+0,60)*0,48*3</t>
  </si>
  <si>
    <t>(1,33+1,13+1,13)*0,48</t>
  </si>
  <si>
    <t>(0,87+0,60+0,60)*0,48*4</t>
  </si>
  <si>
    <t>(2,10+1,50+1,50)*0,48</t>
  </si>
  <si>
    <t>(1,35+1,50+1,50)*0,48</t>
  </si>
  <si>
    <t>(0,70+1,47+1,47)*0,48*6</t>
  </si>
  <si>
    <t>(1,33+1,16+1,16)*0,48*7</t>
  </si>
  <si>
    <t>(2,10+1,46+1,46)*0,48*5</t>
  </si>
  <si>
    <t>(1,33+1,47+1,47)*0,48*4</t>
  </si>
  <si>
    <t>"balkónové dveře" (0,90+2,20+2,20)*0,48</t>
  </si>
  <si>
    <t>(1,74+1,32+1,32)*0,48</t>
  </si>
  <si>
    <t>(1,33+1,45+1,45)*0,48</t>
  </si>
  <si>
    <t>(0,70+1,47+1,47)*0,48*4</t>
  </si>
  <si>
    <t>(0,87+1,44+1,44)*0,48</t>
  </si>
  <si>
    <t>(1,33+1,17+1,17)*0,48*7</t>
  </si>
  <si>
    <t>(2,10+1,45+1,45)*0,48*6</t>
  </si>
  <si>
    <t>"balkónové dveře" (1,33+2,35+2,35)*0,48*4</t>
  </si>
  <si>
    <t>"dveře vchodové" (1,45+2,46+2,46)*0,48*3</t>
  </si>
  <si>
    <t>966423651</t>
  </si>
  <si>
    <t>554259649</t>
  </si>
  <si>
    <t>"skladba V03"</t>
  </si>
  <si>
    <t>2,35*4,15</t>
  </si>
  <si>
    <t>4,30*4,15</t>
  </si>
  <si>
    <t>12,80*4,20</t>
  </si>
  <si>
    <t>6,60*4,15</t>
  </si>
  <si>
    <t>-1645447804</t>
  </si>
  <si>
    <t>108,748*1,07 'Přepočtené koeficientem množství</t>
  </si>
  <si>
    <t>1181113212</t>
  </si>
  <si>
    <t>"množství převzato z položky č. 622211011" 53,04</t>
  </si>
  <si>
    <t>"množství převzato z položky č. 622211021" 164,849</t>
  </si>
  <si>
    <t>"množství převzato z položky č. 622211031" 82,998</t>
  </si>
  <si>
    <t>"množství převzato z položky č. 622211041" 635,659</t>
  </si>
  <si>
    <t>"množství převzato z položky č. 622221031" 55,075</t>
  </si>
  <si>
    <t>"viz výkres D.1.1.33 - římsa" (33,40+19,40+10,60+8,80+22,60+10,60)*(0,10+0,15+0,05+0,25)</t>
  </si>
  <si>
    <t>-165045573</t>
  </si>
  <si>
    <t>1159660579</t>
  </si>
  <si>
    <t>"zateplení soklu" (1,40*5)+20,00</t>
  </si>
  <si>
    <t>(2,35+2,35+4,15+4,15)</t>
  </si>
  <si>
    <t>(6,60+6,60+4,15+4,15+0,50+0,50)</t>
  </si>
  <si>
    <t>(12,80+12,80+4,20+4,20+2,00)</t>
  </si>
  <si>
    <t>(0,58+0,58+0,57+0,57)*2</t>
  </si>
  <si>
    <t>(1,34+1,34+0,60+0,60)*3</t>
  </si>
  <si>
    <t>(1,33+1,33+1,13+1,13)</t>
  </si>
  <si>
    <t>(0,87+0,87+0,60+0,60)*4</t>
  </si>
  <si>
    <t>(2,10+2,10+1,50+1,50)</t>
  </si>
  <si>
    <t>(1,35+1,35+1,50+1,50)</t>
  </si>
  <si>
    <t>(0,70+0,70+1,47+1,47)*6</t>
  </si>
  <si>
    <t>(1,33+1,33+1,16+1,16)*7</t>
  </si>
  <si>
    <t>(2,10+2,10+1,46+1,46)*5</t>
  </si>
  <si>
    <t>(1,33+1,33+1,47+1,47)*4</t>
  </si>
  <si>
    <t>"balkónové dveře" (0,90+2,20+2,20)</t>
  </si>
  <si>
    <t>(1,74+1,74+1,32+1,32)</t>
  </si>
  <si>
    <t>(1,33+1,33+1,45+1,45)</t>
  </si>
  <si>
    <t>(0,70+0,70+1,47+1,47)*4</t>
  </si>
  <si>
    <t>(0,87+0,87+1,44+1,44)</t>
  </si>
  <si>
    <t>(1,33+1,33+1,17+1,17)*7</t>
  </si>
  <si>
    <t>(2,10+2,10+1,45+1,45)*6</t>
  </si>
  <si>
    <t>"balkónové dveře" (1,33+2,35+2,35)*4</t>
  </si>
  <si>
    <t>"dveře vchodové" (1,45+2,46+2,46)*3</t>
  </si>
  <si>
    <t>"viz výkres D.1.1.33 - římsa" 33,40+19,40+10,60+8,80+22,60+10,60</t>
  </si>
  <si>
    <t>"hlavní fasáda" (6,50*3)+(8,50*2)+100,00</t>
  </si>
  <si>
    <t>-633291288</t>
  </si>
  <si>
    <t>681,81*1,05 'Přepočtené koeficientem množství</t>
  </si>
  <si>
    <t>-793975966</t>
  </si>
  <si>
    <t>(0,58+0,57+0,57)*2</t>
  </si>
  <si>
    <t>(1,34+0,60+0,60)*3</t>
  </si>
  <si>
    <t>"vnitřní a vnější" (1,33+1,13+1,13)*2</t>
  </si>
  <si>
    <t>(0,87+0,60+0,60)*4</t>
  </si>
  <si>
    <t>"vnitřní a vnější" (2,10+1,50+1,50)*2</t>
  </si>
  <si>
    <t>"vnitřní a vnější" (1,35+1,50+1,50)*2</t>
  </si>
  <si>
    <t>(0,70+1,47+1,47)*6*2</t>
  </si>
  <si>
    <t>(1,33+1,16+1,16)*7*2</t>
  </si>
  <si>
    <t>(2,10+1,46+1,46)*5*2</t>
  </si>
  <si>
    <t>(1,33+1,47+1,47)*4*2</t>
  </si>
  <si>
    <t>"balkónové dveře" (0,90+2,20+2,20)*2</t>
  </si>
  <si>
    <t>(1,74+1,32+1,32)*2</t>
  </si>
  <si>
    <t>(1,33+1,45+1,45)*2</t>
  </si>
  <si>
    <t>(0,70+1,47+1,47)*4*2</t>
  </si>
  <si>
    <t>(0,87+1,44+1,44)*2</t>
  </si>
  <si>
    <t>(1,33+1,17+1,17)*7*2</t>
  </si>
  <si>
    <t>(2,10+1,45+1,45)*6*2</t>
  </si>
  <si>
    <t>"balkónové dveře" (1,33+2,35+2,35)*4*2</t>
  </si>
  <si>
    <t>"dveře vchodové" (1,45+2,46+2,46)*3*2</t>
  </si>
  <si>
    <t>-1055166518</t>
  </si>
  <si>
    <t>486,84*1,05 'Přepočtené koeficientem množství</t>
  </si>
  <si>
    <t>-464853959</t>
  </si>
  <si>
    <t>(33,40+19,40+10,60+8,80+22,60+10,60)*(0,60+0,40)</t>
  </si>
  <si>
    <t>-51391738</t>
  </si>
  <si>
    <t>105,4*1,15 'Přepočtené koeficientem množství</t>
  </si>
  <si>
    <t>-164359609</t>
  </si>
  <si>
    <t>(2,35+2,35+4,15+4,15)*0,60</t>
  </si>
  <si>
    <t>(6,60+6,60+4,15+4,15+0,50+0,50)*0,60</t>
  </si>
  <si>
    <t>(12,80+12,80+4,20+4,20+2,00)*0,60</t>
  </si>
  <si>
    <t>-1015407836</t>
  </si>
  <si>
    <t>53,04*1,07 'Přepočtené koeficientem množství</t>
  </si>
  <si>
    <t>112701585</t>
  </si>
  <si>
    <t>"viz výkres D.1.1.06" (10,20*1,40)+(5,80*1,20)+(3,30*1,50)</t>
  </si>
  <si>
    <t>"viz výkres D.1.1.07" (22,80*1,40)+(10,20*1,10)+(2,95*2,20)-(1,40*2,00)</t>
  </si>
  <si>
    <t>"viz výkres D.1.1.08" (9,00*2,00)+2,00+(9,90*1,00)</t>
  </si>
  <si>
    <t>"viz výkres D.1.1.09" (7,30*1,00)+(25,50*2,20)+(2,95*2,20)-(1,40*2,00)</t>
  </si>
  <si>
    <t>"odpočet sklepních oken"</t>
  </si>
  <si>
    <t>-(0,58*0,57)*2</t>
  </si>
  <si>
    <t>-(1,34*0,60)*3</t>
  </si>
  <si>
    <t>-(0,87*0,60)*4</t>
  </si>
  <si>
    <t>-1098221783</t>
  </si>
  <si>
    <t>164,849*1,07 'Přepočtené koeficientem množství</t>
  </si>
  <si>
    <t>-138778819</t>
  </si>
  <si>
    <t>"půlštoky" (6,30+13,40+8,90+8,90+17,60+31,40+8,90)*0,87</t>
  </si>
  <si>
    <t>2085184816</t>
  </si>
  <si>
    <t>82,998*1,07 'Přepočtené koeficientem množství</t>
  </si>
  <si>
    <t>-31865960</t>
  </si>
  <si>
    <t>"skladba S01b" ((3,00+3,10+3,00)*2,40)-(0,70*2,07)+((1,80*0,80)*2)+(((1,80*1,80)/2)*2)</t>
  </si>
  <si>
    <t>"hlavní fasáda" ((32,80+19,05+10,25+8,90+22,60+10,25)*6,60)+(10,00*2,50)+(7,30*2,50)</t>
  </si>
  <si>
    <t>"odpočet zateplení soklu v místě vstupních dveří" -(2,95*2,20*3)</t>
  </si>
  <si>
    <t>-(1,33*1,13)</t>
  </si>
  <si>
    <t>-(2,10*1,50)</t>
  </si>
  <si>
    <t>-(1,35*1,50)</t>
  </si>
  <si>
    <t>-(0,70*1,47)*6</t>
  </si>
  <si>
    <t>-(1,33*1,16)*7</t>
  </si>
  <si>
    <t>-(2,10*1,46)*5</t>
  </si>
  <si>
    <t>-(1,33*1,47)*4</t>
  </si>
  <si>
    <t>"balkónové dveře" -(0,90*2,20)</t>
  </si>
  <si>
    <t>-(1,74*1,32)</t>
  </si>
  <si>
    <t>-(1,33*1,45)</t>
  </si>
  <si>
    <t>-(0,70*1,47)*4</t>
  </si>
  <si>
    <t>-(0,87*1,44)</t>
  </si>
  <si>
    <t>-(1,33*1,17)*7</t>
  </si>
  <si>
    <t>-(2,10*1,45)*6</t>
  </si>
  <si>
    <t>"balkónové dveře" -(1,33*2,35)*4</t>
  </si>
  <si>
    <t>-2134069631</t>
  </si>
  <si>
    <t>635,659*1,07 'Přepočtené koeficientem množství</t>
  </si>
  <si>
    <t>1768798299</t>
  </si>
  <si>
    <t>"zateplení komínů" ((0,75+0,75+1,10+1,10)*1,00*5)+((0,80+0,80+1,40+1,40)*1,00*3)+((0,75+0,75+1,80+1,80)*1,00)+((0,80+0,80+0,80+0,80)*1,00*2)</t>
  </si>
  <si>
    <t>"zateplení komínů v místě technické místnosti" ((0,80+0,30)*2,75)+(1,40*2,75)</t>
  </si>
  <si>
    <t>"zateplení komínů mimo technické místnosti" ((0,70+0,75+0,90)*1,00)+((0,60+0,60+1,45)*1,00)</t>
  </si>
  <si>
    <t>-1537420393</t>
  </si>
  <si>
    <t>55,075*1,07 'Přepočtené koeficientem množství</t>
  </si>
  <si>
    <t>1794015470</t>
  </si>
  <si>
    <t>1060678071</t>
  </si>
  <si>
    <t>"hlavní fasáda" (32,60+19,00+10,05+10,00+8,80+22,60)-(1,45*3)</t>
  </si>
  <si>
    <t>"sokl" (32,60+19,00+10,05+10,00+8,80+22,60)</t>
  </si>
  <si>
    <t>807149109</t>
  </si>
  <si>
    <t>103,05*1,05 'Přepočtené koeficientem množství</t>
  </si>
  <si>
    <t>850825207</t>
  </si>
  <si>
    <t>98,7*1,05 'Přepočtené koeficientem množství</t>
  </si>
  <si>
    <t>2067617253</t>
  </si>
  <si>
    <t>330347120</t>
  </si>
  <si>
    <t>(-(0,58*0,57)*2)+((0,58+0,57+0,57)*0,12*2)</t>
  </si>
  <si>
    <t>(-(1,34*0,60)*3)+((1,34+0,60+0,60)*0,12*3)</t>
  </si>
  <si>
    <t>(-(0,87*0,60)*4)+((0,87+0,60+0,60)*0,12*4)</t>
  </si>
  <si>
    <t>1589141659</t>
  </si>
  <si>
    <t>(-(1,33*1,13))+((1,33+1,13+1,13)*0,22)</t>
  </si>
  <si>
    <t>(-(2,10*1,50))+((2,10+1,50+1,50)*0,22)</t>
  </si>
  <si>
    <t>(-(1,35*1,50))+((1,35+1,50+1,50)*0,22)</t>
  </si>
  <si>
    <t>(-(0,70*1,47)*6)+((0,70+1,47+1,47)*0,22*6)</t>
  </si>
  <si>
    <t>(-(1,33*1,16)*7)+((1,33+1,16+1,16)*0,22*7)</t>
  </si>
  <si>
    <t>(-(2,10*1,46)*5)+((2,10+1,46+1,46)*0,22*5)</t>
  </si>
  <si>
    <t>(-(1,33*1,47)*4)+((1,33+1,47+1,47)*0,22*4)</t>
  </si>
  <si>
    <t>"balkónové dveře" (-(0,90*2,20))+((0,90+2,20+2,20)*0,22)</t>
  </si>
  <si>
    <t>(-(1,74*1,32))+((1,74+1,32+1,32)*0,22)</t>
  </si>
  <si>
    <t>(-(1,33*1,45))+((1,33+1,45+1,45)*0,22)</t>
  </si>
  <si>
    <t>(-(0,70*1,47)*4)+((0,70+1,47+1,47)*0,22*4)</t>
  </si>
  <si>
    <t>(-(0,87*1,44))+((0,87+1,44+1,44)*0,22)</t>
  </si>
  <si>
    <t>(-(1,33*1,17)*7)+((1,33+1,17+1,17)*0,22*7)</t>
  </si>
  <si>
    <t>(-(2,10*1,45)*6)+((2,10+1,45+1,45)*0,22*6)</t>
  </si>
  <si>
    <t>"balkónové dveře" (-(1,33*2,35)*4)+((1,33+2,35+2,35)*0,22*4)</t>
  </si>
  <si>
    <t>697399384</t>
  </si>
  <si>
    <t>"viz výkres D.1.1.06" (10,20+5,80+3,30)*0,60</t>
  </si>
  <si>
    <t>"viz výkres D.1.1.07" (22,80+10,20)*0,60</t>
  </si>
  <si>
    <t>"viz výkres D.1.1.08" (9,00+9,90)*0,60</t>
  </si>
  <si>
    <t>"viz výkres D.1.1.09" (7,30+25,50)*0,60</t>
  </si>
  <si>
    <t>-2108208257</t>
  </si>
  <si>
    <t>(0,58*0,57)*2</t>
  </si>
  <si>
    <t>(1,34*0,60)*3</t>
  </si>
  <si>
    <t>(1,33*1,13)</t>
  </si>
  <si>
    <t>(0,87*0,60)*4</t>
  </si>
  <si>
    <t>(2,10*1,50)</t>
  </si>
  <si>
    <t>(1,35*1,50)</t>
  </si>
  <si>
    <t>(0,70*1,47)*6</t>
  </si>
  <si>
    <t>(1,33*1,16)*7</t>
  </si>
  <si>
    <t>(2,10*1,46)*5</t>
  </si>
  <si>
    <t>(1,33*1,47)*4</t>
  </si>
  <si>
    <t>"balkónové dveře" (0,90*2,20)</t>
  </si>
  <si>
    <t>(1,74*1,32)</t>
  </si>
  <si>
    <t>(1,33*1,45)</t>
  </si>
  <si>
    <t>(0,70*1,47)*4</t>
  </si>
  <si>
    <t>(0,87*1,44)</t>
  </si>
  <si>
    <t>(1,33*1,17)*7</t>
  </si>
  <si>
    <t>(2,10*1,45)*6</t>
  </si>
  <si>
    <t>"balkónové dveře" (1,33*2,35)*4</t>
  </si>
  <si>
    <t>"dveře vchodové" (1,45*2,46)*3</t>
  </si>
  <si>
    <t>115,904*2 'Přepočtené koeficientem množství</t>
  </si>
  <si>
    <t>284406864</t>
  </si>
  <si>
    <t>"viz výkres D.1.1.06 - okna" (1,10+1,10+1,60+1,60)+(1,10+1,10+2,40+2,40)+((2,15+2,15+1,65+1,65)*4)</t>
  </si>
  <si>
    <t>"viz výkres D.1.1.07 - okna" ((1,45+1,45+1,65+1,65)*6)+((1,40+1,40+1,35+1,35)*6)+(1,45+1,45+1,95+1,95)</t>
  </si>
  <si>
    <t>"viz výkres D.1.1.08 - okna" ((1,45+1,45+1,35+1,35)*9)</t>
  </si>
  <si>
    <t>"viz výkres D.1.1.09 - okna" ((1,45+1,45+1,65+1,65)*4)+((1,45+1,45+2,50+2,50)*4)+((2,15+2,15+1,65+1,65)*9)+(1,45+1,45+1,50+1,50)</t>
  </si>
  <si>
    <t>379328942</t>
  </si>
  <si>
    <t>"viz výkres D.1.1.04" (297,10+2,90+4,30+2,90)*0,06</t>
  </si>
  <si>
    <t>612595873</t>
  </si>
  <si>
    <t>"viz výkres D.1.1.04" (297,10+2,90+4,30+2,90)*0,25*0,03</t>
  </si>
  <si>
    <t>1779076289</t>
  </si>
  <si>
    <t>-1606225698</t>
  </si>
  <si>
    <t>1379540340</t>
  </si>
  <si>
    <t>"viz výkres D.1.1.04" ((297,10+2,90+4,30+2,90)*0,985*1,20)*0,001</t>
  </si>
  <si>
    <t>-934970442</t>
  </si>
  <si>
    <t>0,70*0,48*6</t>
  </si>
  <si>
    <t>1,33*0,48*7</t>
  </si>
  <si>
    <t>2,10*0,48*5</t>
  </si>
  <si>
    <t>1,33*0,48*4</t>
  </si>
  <si>
    <t>1,74*0,48</t>
  </si>
  <si>
    <t>1,33*0,48</t>
  </si>
  <si>
    <t>0,70*0,48*4</t>
  </si>
  <si>
    <t>0,87*0,48</t>
  </si>
  <si>
    <t>2,10*0,48*6</t>
  </si>
  <si>
    <t>-456035058</t>
  </si>
  <si>
    <t>"půlštoky" (6,30+13,40+8,90+8,90+17,60+31,40+8,90)</t>
  </si>
  <si>
    <t>"komíny" ((0,75+0,75+1,10+1,10)*6)+((0,80+0,80+1,40+1,40)*4)+(0,75+0,75+1,80+1,80)+((0,80+0,80+0,80+0,80)*2)</t>
  </si>
  <si>
    <t>-98360969</t>
  </si>
  <si>
    <t>"viz výkres D.1.1.04" 8,90*5</t>
  </si>
  <si>
    <t>468737198</t>
  </si>
  <si>
    <t>-1564659678</t>
  </si>
  <si>
    <t>-1691710755</t>
  </si>
  <si>
    <t>-625208902</t>
  </si>
  <si>
    <t>-1243487936</t>
  </si>
  <si>
    <t>"množství převzato z položky č. 621221041" 108,748</t>
  </si>
  <si>
    <t>"množství převzato z položky č. 763131411" 123,22</t>
  </si>
  <si>
    <t>"viz výkres D.1.1.04" 297,10+2,90+4,30+2,90</t>
  </si>
  <si>
    <t>1088079556</t>
  </si>
  <si>
    <t>"dodatečné přikotvení pozednice" ((9,20+9,20+32,10+18,20+8,90+22,70)/1,50)+0,133</t>
  </si>
  <si>
    <t>-1563640067</t>
  </si>
  <si>
    <t>"viz výkres D.1.1.06" (11,50*7,20)+(9,00*7,20)</t>
  </si>
  <si>
    <t>"viz výkres D.1.1.07" (23,00*7,20)+(11,50*7,20)</t>
  </si>
  <si>
    <t>"viz výkres D.1.1.08" (10,60*9,20)+(9,60*7,20)</t>
  </si>
  <si>
    <t>"viz výkres D.1.1.09" (33,00*7,20)+25,00</t>
  </si>
  <si>
    <t>737800817</t>
  </si>
  <si>
    <t>"množství převzato z položky č. 941211111" 825,24*90</t>
  </si>
  <si>
    <t>-416225993</t>
  </si>
  <si>
    <t>"množství převzato z položky č. 941211111" 825,24</t>
  </si>
  <si>
    <t>162041096</t>
  </si>
  <si>
    <t>"viz výkres D.1.1.06" (11,50+9,00)*0,75</t>
  </si>
  <si>
    <t>"viz výkres D.1.1.07" (23,00+11,50)*0,75</t>
  </si>
  <si>
    <t>"viz výkres D.1.1.08" (10,60+9,60)*0,75</t>
  </si>
  <si>
    <t>"viz výkres D.1.1.09" 33,00*0,75</t>
  </si>
  <si>
    <t>-337940198</t>
  </si>
  <si>
    <t>81,15*45 'Přepočtené koeficientem množství</t>
  </si>
  <si>
    <t>-792631389</t>
  </si>
  <si>
    <t>-2104755931</t>
  </si>
  <si>
    <t>1965928096</t>
  </si>
  <si>
    <t>-1673421524</t>
  </si>
  <si>
    <t>-736054541</t>
  </si>
  <si>
    <t>-829886114</t>
  </si>
  <si>
    <t>-724263040</t>
  </si>
  <si>
    <t>"zdivo balkónů" ((2,10+0,70+0,70-1,20)*1,10*0,20)*6</t>
  </si>
  <si>
    <t>"stěny vnějšího schodiště" 3,20</t>
  </si>
  <si>
    <t>-476565848</t>
  </si>
  <si>
    <t>"balkón" (2,10*0,70*0,15)*6</t>
  </si>
  <si>
    <t>515396609</t>
  </si>
  <si>
    <t>"vnější schodiště" 3,80*1,55</t>
  </si>
  <si>
    <t>-630567057</t>
  </si>
  <si>
    <t>"viz výkres D.1.1.37" ((2,41*1,25)+(0,90*0,35)+(0,80*0,80))*0,10</t>
  </si>
  <si>
    <t>-1952647291</t>
  </si>
  <si>
    <t>"viz výkres D.1.1.04" (297,10+2,90+4,30+2,90)*0,05</t>
  </si>
  <si>
    <t>1658457614</t>
  </si>
  <si>
    <t>-646664751</t>
  </si>
  <si>
    <t>"soklová římsa" (32,60+19,00+10,05+10,00+8,80+22,60)-(1,45*3)</t>
  </si>
  <si>
    <t>-858530831</t>
  </si>
  <si>
    <t>1155987112</t>
  </si>
  <si>
    <t>(0,53*0,57)*2</t>
  </si>
  <si>
    <t>-1082379124</t>
  </si>
  <si>
    <t>"viz výkres D.1.1.01" 2*0,80*2,00</t>
  </si>
  <si>
    <t>-72216439</t>
  </si>
  <si>
    <t>556874153</t>
  </si>
  <si>
    <t>"viz výkres D.1.1.34" 2,41*2,65</t>
  </si>
  <si>
    <t>-2142455490</t>
  </si>
  <si>
    <t>1232397184</t>
  </si>
  <si>
    <t>474093010</t>
  </si>
  <si>
    <t>-1671303323</t>
  </si>
  <si>
    <t>-1611144541</t>
  </si>
  <si>
    <t>-662120229</t>
  </si>
  <si>
    <t>1625794330</t>
  </si>
  <si>
    <t>114,891*11 'Přepočtené koeficientem množství</t>
  </si>
  <si>
    <t>966438581</t>
  </si>
  <si>
    <t>"oddíl HSV" 105,80-4,971</t>
  </si>
  <si>
    <t>2102786436</t>
  </si>
  <si>
    <t>"oddíl PSV" 4,971</t>
  </si>
  <si>
    <t>1357718462</t>
  </si>
  <si>
    <t>49899448</t>
  </si>
  <si>
    <t>"strop nad schodištěm - skladba V06" 3,42*2,90</t>
  </si>
  <si>
    <t>"viz výkres D.1.1.37" (2,41*1,25)+(0,90*0,35)+(0,80*0,80)</t>
  </si>
  <si>
    <t>955018247</t>
  </si>
  <si>
    <t>"viz výkres D.1.1.01" (32,60+19,00+10,05+10,00+8,80+22,60)*0,80</t>
  </si>
  <si>
    <t>"půlštoky" ((6,30+13,40+8,90+8,90+17,60+31,40+8,90)+(4,50+4,50+3,40))*0,87</t>
  </si>
  <si>
    <t>"komíny" (((0,75+0,75+1,10+1,10)*6)+((0,80+0,80+1,40+1,40)*4)+(0,75+0,75+1,80+1,80)+((0,80+0,80+0,80+0,80)*2))*0,50</t>
  </si>
  <si>
    <t>-172210024</t>
  </si>
  <si>
    <t>"množství převzato z položky č. 711111001" 321,086</t>
  </si>
  <si>
    <t>"množství převzato z položky č. 711112001" 201,876</t>
  </si>
  <si>
    <t>522,962*0,0003 'Přepočtené koeficientem množství</t>
  </si>
  <si>
    <t>-1680235863</t>
  </si>
  <si>
    <t>1178848149</t>
  </si>
  <si>
    <t>307,2*1,15 'Přepočtené koeficientem množství</t>
  </si>
  <si>
    <t>1878179584</t>
  </si>
  <si>
    <t>-131519073</t>
  </si>
  <si>
    <t>-228885025</t>
  </si>
  <si>
    <t>522,962*1,2 'Přepočtené koeficientem množství</t>
  </si>
  <si>
    <t>-596323166</t>
  </si>
  <si>
    <t>"viz výkres D.1.1.01" (32,60+19,00+10,05+10,00+8,80+22,60)*1,00</t>
  </si>
  <si>
    <t>592385595</t>
  </si>
  <si>
    <t>"zateplení soklu" (32,60+19,00+10,05+10,00+8,80+22,60-(1,45*3))</t>
  </si>
  <si>
    <t>-119884943</t>
  </si>
  <si>
    <t>-1334811526</t>
  </si>
  <si>
    <t>957739095</t>
  </si>
  <si>
    <t>3,968*1,02 'Přepočtené koeficientem množství</t>
  </si>
  <si>
    <t>-1012140596</t>
  </si>
  <si>
    <t>2028248049</t>
  </si>
  <si>
    <t>307,2*2,04 'Přepočtené koeficientem množství</t>
  </si>
  <si>
    <t>1998706692</t>
  </si>
  <si>
    <t>-1836866600</t>
  </si>
  <si>
    <t>9,918*1,07 'Přepočtené koeficientem množství</t>
  </si>
  <si>
    <t>890632152</t>
  </si>
  <si>
    <t>"skladba V07" (2,50*3,50)*3</t>
  </si>
  <si>
    <t>"viz výkres D.1.1.33 - střešní římsa" ((33,40+19,40+10,60+8,80+22,60+10,60)*0,90)*2</t>
  </si>
  <si>
    <t>2039136926</t>
  </si>
  <si>
    <t>"skladba V07" (2,50*3,50)</t>
  </si>
  <si>
    <t>"viz výkres D.1.1.33 - střešní římsa" ((33,40+19,40+10,60+8,80+22,60+10,60)*0,90)</t>
  </si>
  <si>
    <t>103,61*1,02 'Přepočtené koeficientem množství</t>
  </si>
  <si>
    <t>-785929497</t>
  </si>
  <si>
    <t>"skladba V07" (2,50*3,50)*2</t>
  </si>
  <si>
    <t>112,36*1,02 'Přepočtené koeficientem množství</t>
  </si>
  <si>
    <t>204744087</t>
  </si>
  <si>
    <t>1091615315</t>
  </si>
  <si>
    <t>-531926132</t>
  </si>
  <si>
    <t>1320063709</t>
  </si>
  <si>
    <t>10,60+8,90+23,00+10,70+33,60+19,80+10,00</t>
  </si>
  <si>
    <t>-1234678019</t>
  </si>
  <si>
    <t>-701729841</t>
  </si>
  <si>
    <t>-290506355</t>
  </si>
  <si>
    <t>-94707062</t>
  </si>
  <si>
    <t>-838444664</t>
  </si>
  <si>
    <t>1345811019</t>
  </si>
  <si>
    <t>9+9+9+16+18+9</t>
  </si>
  <si>
    <t>-1205040431</t>
  </si>
  <si>
    <t>-1747551864</t>
  </si>
  <si>
    <t>-581918966</t>
  </si>
  <si>
    <t>-1434275949</t>
  </si>
  <si>
    <t>8*2</t>
  </si>
  <si>
    <t>-1118670992</t>
  </si>
  <si>
    <t>-612737183</t>
  </si>
  <si>
    <t>-902780502</t>
  </si>
  <si>
    <t>-582410960</t>
  </si>
  <si>
    <t>-1119684981</t>
  </si>
  <si>
    <t>1813421272</t>
  </si>
  <si>
    <t>2127943682</t>
  </si>
  <si>
    <t>398845628</t>
  </si>
  <si>
    <t>1299498095</t>
  </si>
  <si>
    <t>-2009698727</t>
  </si>
  <si>
    <t>484309383</t>
  </si>
  <si>
    <t>"sklep" 12</t>
  </si>
  <si>
    <t>-528487960</t>
  </si>
  <si>
    <t>"viz výkres D.1.1.01" 1*2</t>
  </si>
  <si>
    <t>"viz výkres D.1.1.02" 5*2</t>
  </si>
  <si>
    <t>"viz výkres D.1.1.03" 5*2</t>
  </si>
  <si>
    <t>-66070902</t>
  </si>
  <si>
    <t>698771907</t>
  </si>
  <si>
    <t>"dodatečné přikotvení pozednice" (((9,20+9,20+32,10+18,20+8,90+22,70)/1,50)+0,133)/3+0,667</t>
  </si>
  <si>
    <t>-866589986</t>
  </si>
  <si>
    <t>67*0,001 'Přepočtené koeficientem množství</t>
  </si>
  <si>
    <t>-993062855</t>
  </si>
  <si>
    <t>1685394639</t>
  </si>
  <si>
    <t>149008463</t>
  </si>
  <si>
    <t>"doplnění střešního námětu z hranolů 100x120 mm" (33,40+19,40+10,60+8,80+22,60+10,60)*2,50</t>
  </si>
  <si>
    <t>-252733163</t>
  </si>
  <si>
    <t>-913055553</t>
  </si>
  <si>
    <t>"viz výkres D.1.1.41 - markýza" 2,40*0,80*3</t>
  </si>
  <si>
    <t>2119481690</t>
  </si>
  <si>
    <t>"viz výkres D.1.1.33 - střešní římsa" (33,40+19,40+10,60+8,80+22,60+10,60)*1,40</t>
  </si>
  <si>
    <t>306415530</t>
  </si>
  <si>
    <t>"viz výkres D.1.1.33 - střešní římsa" (33,40+19,40+10,60+8,80+22,60+10,60)*1,40*6*0,04*0,06</t>
  </si>
  <si>
    <t>2,352*1,1 'Přepočtené koeficientem množství</t>
  </si>
  <si>
    <t>-1735050924</t>
  </si>
  <si>
    <t>-719004239</t>
  </si>
  <si>
    <t>"množství přezato z položky č. 605141140" 2,587</t>
  </si>
  <si>
    <t>"viz výkres D.1.1.42 - markýza" 2,40*0,80*0,015*3</t>
  </si>
  <si>
    <t>-1332608130</t>
  </si>
  <si>
    <t>-905495277</t>
  </si>
  <si>
    <t>2039048313</t>
  </si>
  <si>
    <t>"viz výkres D.1.1.33, D.1.1.34 - střešní římsa" (33,40+19,40+10,60+8,80+22,60+10,60)*(0,20+0,10)</t>
  </si>
  <si>
    <t>"viz výkres D.1.1.41 - boky markýzy" 0,25*0,80*6</t>
  </si>
  <si>
    <t>-1230520234</t>
  </si>
  <si>
    <t>"viz výkres D.1.1.33 - římsa" 97</t>
  </si>
  <si>
    <t>2070670238</t>
  </si>
  <si>
    <t>"viz výkres D.1.1.41 - markýza" 3</t>
  </si>
  <si>
    <t>1690109082</t>
  </si>
  <si>
    <t>"viz výkres D.1.1.33, D.1.1.34 - střešní římsa" (33,40+19,40+10,60+8,80+22,60+10,60)*2</t>
  </si>
  <si>
    <t>"viz výkres D.1.1.41 - markýza" 2,40*3*3</t>
  </si>
  <si>
    <t>1783466613</t>
  </si>
  <si>
    <t>"viz výkres D.1.1.33, D.1.1.34 - střešní římsa" (33,40+19,40+10,60+8,80+22,60+10,60)</t>
  </si>
  <si>
    <t>127*1,1 'Přepočtené koeficientem množství</t>
  </si>
  <si>
    <t>-1515225681</t>
  </si>
  <si>
    <t>105,4*1,1 'Přepočtené koeficientem množství</t>
  </si>
  <si>
    <t>-840752708</t>
  </si>
  <si>
    <t>1334256663</t>
  </si>
  <si>
    <t>"nožství převzato z položky č. 762421023" 6,387</t>
  </si>
  <si>
    <t>"nožství převzato z položky č. 7624211" 38,58</t>
  </si>
  <si>
    <t>862037488</t>
  </si>
  <si>
    <t>"viz výkres D.1.1.34" 2,41*2,60</t>
  </si>
  <si>
    <t>206253232</t>
  </si>
  <si>
    <t>968164664</t>
  </si>
  <si>
    <t>"strojovna 3.02" ((2,00+1,50+1,50+1,40)*2,85)-(0,90*2,00)</t>
  </si>
  <si>
    <t>"strojovna 3.03" ((2,50+2,50+1,80+1,80)*2,85)-(0,90*2,00)</t>
  </si>
  <si>
    <t>"strojovna 3.04" ((2,00+2,00+1,50+1,50)*2,85)-(0,90*2,00)</t>
  </si>
  <si>
    <t>-1253231433</t>
  </si>
  <si>
    <t>57,3*1,1 'Přepočtené koeficientem množství</t>
  </si>
  <si>
    <t>-30152480</t>
  </si>
  <si>
    <t>"strojovna 3.03" 4,30</t>
  </si>
  <si>
    <t>"strojovna 3.04" 2,90</t>
  </si>
  <si>
    <t>-1044533702</t>
  </si>
  <si>
    <t>10,1*1,1 'Přepočtené koeficientem množství</t>
  </si>
  <si>
    <t>-1021982422</t>
  </si>
  <si>
    <t>"strojovna 3.02" ((2,40+1,60+1,50+1,85)*2,85)-(0,90*2,00)</t>
  </si>
  <si>
    <t>"strojovna 3.03" ((2,80+2,80+2,20+2,20)*2,85)-(0,90*2,00)</t>
  </si>
  <si>
    <t>"strojovna 3.04" ((1,10+2,40+1,80+1,80)*2,85)-(0,90*2,00)</t>
  </si>
  <si>
    <t>"opláštění stoupaček na půdě" ((1,05+1,05+0,40+0,40)*2,80)+((0,90+0,90+0,40+0,40)*2,80)+((1,10+0,15)*2,80)</t>
  </si>
  <si>
    <t>1057533044</t>
  </si>
  <si>
    <t>83,183*1,05 'Přepočtené koeficientem množství</t>
  </si>
  <si>
    <t>2141743263</t>
  </si>
  <si>
    <t>"strojovna 3.02" (2,40*1,90)</t>
  </si>
  <si>
    <t>"strojovna 3.03" (2,80*2,20)</t>
  </si>
  <si>
    <t>"strojovna 3.04" (2,40*1,90)</t>
  </si>
  <si>
    <t>"opláštění stoupaček na půdě" (0,90*0,75)+(1,05*0,75)</t>
  </si>
  <si>
    <t>1001018620</t>
  </si>
  <si>
    <t>16,743*1,05 'Přepočtené koeficientem množství</t>
  </si>
  <si>
    <t>1392200823</t>
  </si>
  <si>
    <t>-1188316555</t>
  </si>
  <si>
    <t>"stříšky před vstupy" (3,30*0,80)</t>
  </si>
  <si>
    <t>3898304</t>
  </si>
  <si>
    <t>"viz výkres D.1.1.41 - markýza" (2,40*(0,80+0,30))*3</t>
  </si>
  <si>
    <t>"viz výkres D.1.1.41 - boky markýzy" (0,30*0,80)*6</t>
  </si>
  <si>
    <t>-208547379</t>
  </si>
  <si>
    <t>9,36*1,15 'Přepočtené koeficientem množství</t>
  </si>
  <si>
    <t>27355802</t>
  </si>
  <si>
    <t>1,33</t>
  </si>
  <si>
    <t>2,10</t>
  </si>
  <si>
    <t>1,35</t>
  </si>
  <si>
    <t>0,70*6</t>
  </si>
  <si>
    <t>1,33*7</t>
  </si>
  <si>
    <t>2,10*5</t>
  </si>
  <si>
    <t>1,33*4</t>
  </si>
  <si>
    <t>"balkónové dveře" 0,90</t>
  </si>
  <si>
    <t>1,74</t>
  </si>
  <si>
    <t>0,70*4</t>
  </si>
  <si>
    <t>0,87</t>
  </si>
  <si>
    <t>2,10*6</t>
  </si>
  <si>
    <t>798944707</t>
  </si>
  <si>
    <t>724080253</t>
  </si>
  <si>
    <t>"viz výkres D.1.1.04" 33,60+19,70+11,00+8,80+22,60+11,00</t>
  </si>
  <si>
    <t>-592569170</t>
  </si>
  <si>
    <t>6*9,00</t>
  </si>
  <si>
    <t>-2027641959</t>
  </si>
  <si>
    <t>"viz výkres D.1.1.42 - markýza" (2,40*(0,80+0,30))*3</t>
  </si>
  <si>
    <t>1996927916</t>
  </si>
  <si>
    <t>0,58*2</t>
  </si>
  <si>
    <t>1,34*3</t>
  </si>
  <si>
    <t>0,87*4</t>
  </si>
  <si>
    <t>1513510780</t>
  </si>
  <si>
    <t>"viz výkres D.1.1.33 - střešní římsa" (33,40+19,40+10,60+8,80+22,60+10,60)</t>
  </si>
  <si>
    <t>2129569051</t>
  </si>
  <si>
    <t>842465576</t>
  </si>
  <si>
    <t>-701272252</t>
  </si>
  <si>
    <t>-206692450</t>
  </si>
  <si>
    <t>238083097</t>
  </si>
  <si>
    <t>-562740652</t>
  </si>
  <si>
    <t>-1760605935</t>
  </si>
  <si>
    <t>"viz výkres D.1.1.04" 2,40*5</t>
  </si>
  <si>
    <t>1889544716</t>
  </si>
  <si>
    <t>12*3,1111 'Přepočtené koeficientem množství</t>
  </si>
  <si>
    <t>1720318777</t>
  </si>
  <si>
    <t>"viz výkres D.1.1.04" 2,40</t>
  </si>
  <si>
    <t>-1073155232</t>
  </si>
  <si>
    <t>"viz výkres D.1.1.33 - střešní římsa" (33,40+19,40+10,60+8,80+22,60+10,60)*2,00</t>
  </si>
  <si>
    <t>886390751</t>
  </si>
  <si>
    <t>226,55*2,5 'Přepočtené koeficientem množství</t>
  </si>
  <si>
    <t>724343911</t>
  </si>
  <si>
    <t>33,40+19,40+10,60+8,80+22,60+10,60</t>
  </si>
  <si>
    <t>-648397914</t>
  </si>
  <si>
    <t>105,4*1,01 'Přepočtené koeficientem množství</t>
  </si>
  <si>
    <t>1541121032</t>
  </si>
  <si>
    <t>1706425991</t>
  </si>
  <si>
    <t>"viz výkres D.1.1.04" 2,40*(5+1)*2</t>
  </si>
  <si>
    <t>1598698661</t>
  </si>
  <si>
    <t>794651852</t>
  </si>
  <si>
    <t>2082868507</t>
  </si>
  <si>
    <t>-1802562494</t>
  </si>
  <si>
    <t>126449932</t>
  </si>
  <si>
    <t>-1314887094</t>
  </si>
  <si>
    <t>1618042565</t>
  </si>
  <si>
    <t>226,55*1,1 'Přepočtené koeficientem množství</t>
  </si>
  <si>
    <t>-210912774</t>
  </si>
  <si>
    <t>1791813982</t>
  </si>
  <si>
    <t>-499849368</t>
  </si>
  <si>
    <t>1845731741</t>
  </si>
  <si>
    <t>2+3+4</t>
  </si>
  <si>
    <t>okno plastové jednokřídlové otvíravé a sklopné, 870 x 600 mm, zasklení izolačním dvojsklem Uw=1,1 W/m2K, barva bílá/bílá</t>
  </si>
  <si>
    <t>1374229382</t>
  </si>
  <si>
    <t>okno plastové dvoukřídlové 1xotvíravé a 1xotvíravé a sklopné, 1340 x 600 mm, zasklení izolačním dvojsklem Uw=1,1 W/m2K, barva bílá/bílá</t>
  </si>
  <si>
    <t>1763471478</t>
  </si>
  <si>
    <t>okno plastové jednokřídlé otvíravé a sklopné, 580 x 570 mm, zasklení izolačním dvojsklem Uw=1,1 W/m2K, barva bílá/bílá</t>
  </si>
  <si>
    <t>-405952379</t>
  </si>
  <si>
    <t>okno plastové dvoukřídlové 1350x1150 mm, 1x otvíravé a sklopné + 1xotvíravé, zasklení izolačním dvojsklem Uw=1,1 W/m2K, barva bílá/bílá</t>
  </si>
  <si>
    <t>1046069897</t>
  </si>
  <si>
    <t>"č.p. 260" 3</t>
  </si>
  <si>
    <t>okno plastové trojkřídlové 2100x1450 mm, 2x otvíravé a sklopné + 1xotvíravé, zasklení izolačním dvojsklem Uw=1,1 W/m2K, barva bílá/bílá</t>
  </si>
  <si>
    <t>-391583824</t>
  </si>
  <si>
    <t>"č.p. 260" 2</t>
  </si>
  <si>
    <t>-472937581</t>
  </si>
  <si>
    <t>417504325</t>
  </si>
  <si>
    <t>1923025521</t>
  </si>
  <si>
    <t>"viz výkres D.1.1.06" (1*2)+(3*4)</t>
  </si>
  <si>
    <t>"viz výkres D.1.1.07" (1*10)+(2*8)</t>
  </si>
  <si>
    <t>"viz výkres D.1.1.08" (2*9)</t>
  </si>
  <si>
    <t>"viz výkres D.1.1.09" (2*9)+(3*9)</t>
  </si>
  <si>
    <t>235313989</t>
  </si>
  <si>
    <t>(1,43+1,43+1,13+1,13)</t>
  </si>
  <si>
    <t>(2,20+2,20+1,50+1,50)</t>
  </si>
  <si>
    <t>(1,45+1,45+1,50+1,50)</t>
  </si>
  <si>
    <t>(0,80+0,80+1,47+1,47)*6</t>
  </si>
  <si>
    <t>(1,43+1,43+1,16+1,16)*7</t>
  </si>
  <si>
    <t>(2,20+2,20+1,46+1,46)*5</t>
  </si>
  <si>
    <t>(1,43+1,43+1,47+1,47)*4</t>
  </si>
  <si>
    <t>"balkónové dveře" (1,00+1,00+2,20+2,20)</t>
  </si>
  <si>
    <t>(1,84+1,84+1,32+1,32)</t>
  </si>
  <si>
    <t>(1,43+1,43+1,45+1,45)</t>
  </si>
  <si>
    <t>(0,80+0,80+1,47+1,47)*4</t>
  </si>
  <si>
    <t>(0,97+0,97+1,44+1,44)</t>
  </si>
  <si>
    <t>(1,43+1,43+1,17+1,17)*7</t>
  </si>
  <si>
    <t>(2,20+2,20+1,45+1,45)*6</t>
  </si>
  <si>
    <t>"balkónové dveře" (1,43+1,43+2,35+2,35)*4</t>
  </si>
  <si>
    <t>1882533083</t>
  </si>
  <si>
    <t>"vstupní dveře" (1,50+1,50+2,15+2,15)+((1,50+1,50+2,50+2,50)*2)</t>
  </si>
  <si>
    <t>-1386785353</t>
  </si>
  <si>
    <t>417471714</t>
  </si>
  <si>
    <t>1429617802</t>
  </si>
  <si>
    <t>818376902</t>
  </si>
  <si>
    <t>-559914868</t>
  </si>
  <si>
    <t>1762542732</t>
  </si>
  <si>
    <t>-2142070537</t>
  </si>
  <si>
    <t>1778622819</t>
  </si>
  <si>
    <t>-1701835156</t>
  </si>
  <si>
    <t>1737811331</t>
  </si>
  <si>
    <t>-1858631429</t>
  </si>
  <si>
    <t>1762861170</t>
  </si>
  <si>
    <t>-1673109768</t>
  </si>
  <si>
    <t>-977915570</t>
  </si>
  <si>
    <t>"viz výkres D.1.1.02" (1,50*2,15)+(1,50*2,50*2)</t>
  </si>
  <si>
    <t>815752061</t>
  </si>
  <si>
    <t>"těsnění do vstupních dveří do bytů" 11*5</t>
  </si>
  <si>
    <t>1771683124</t>
  </si>
  <si>
    <t>55*1,02 'Přepočtené koeficientem množství</t>
  </si>
  <si>
    <t>1840689685</t>
  </si>
  <si>
    <t>935747750</t>
  </si>
  <si>
    <t>"viz výkres D.1.1.03" 4+1</t>
  </si>
  <si>
    <t>542497531</t>
  </si>
  <si>
    <t>"viz výkres D.1.1.01" 1+1</t>
  </si>
  <si>
    <t>"viz výkres D.1.1.02" 7+4</t>
  </si>
  <si>
    <t>"viz výkres D.1.1.03" 1+7</t>
  </si>
  <si>
    <t>1522806101</t>
  </si>
  <si>
    <t>"viz výkres D.1.1.03" 1+6</t>
  </si>
  <si>
    <t>-1965699246</t>
  </si>
  <si>
    <t>2,1</t>
  </si>
  <si>
    <t>1,33*(7+4)</t>
  </si>
  <si>
    <t>1,33*(1+7+4)</t>
  </si>
  <si>
    <t>68,08*1,05 'Přepočtené koeficientem množství</t>
  </si>
  <si>
    <t>139582248</t>
  </si>
  <si>
    <t>-750995937</t>
  </si>
  <si>
    <t>-588354920</t>
  </si>
  <si>
    <t>"balkón" 1,50+1,50+1,50+1,50+5,00</t>
  </si>
  <si>
    <t>-1250284510</t>
  </si>
  <si>
    <t>-188991377</t>
  </si>
  <si>
    <t>2114105728</t>
  </si>
  <si>
    <t>39632954</t>
  </si>
  <si>
    <t>1043779203</t>
  </si>
  <si>
    <t>2001837987</t>
  </si>
  <si>
    <t>"viz výkres D.1.1.36" 3</t>
  </si>
  <si>
    <t>1127703060</t>
  </si>
  <si>
    <t>7678126</t>
  </si>
  <si>
    <t>Dodávka a montáž ocelového schodiště se zábradlím, schodnice U 200, stupně pórorošt 350x1450 mm, uchycení zábradlí U 120 +napojení na stávající zábradlí, vč. kotvení a povrchové úpravy žárovým zinkováním - bližší specifikace viz výkres D.1.1.42, D1.1.1.43</t>
  </si>
  <si>
    <t>446680874</t>
  </si>
  <si>
    <t>1910029102</t>
  </si>
  <si>
    <t>1538153373</t>
  </si>
  <si>
    <t>71230301</t>
  </si>
  <si>
    <t>-825743081</t>
  </si>
  <si>
    <t>1372866190</t>
  </si>
  <si>
    <t>912488673</t>
  </si>
  <si>
    <t>1971513020</t>
  </si>
  <si>
    <t>"viz výkres D.1.1.37" 1,45+1,45+2,41</t>
  </si>
  <si>
    <t>-1895213696</t>
  </si>
  <si>
    <t>"viz výkres D.1.1.37" (2,41*1,25)+(0,90*0,35)+(0,80*0,80)+((0,80+0,80+0,80)*0,30)</t>
  </si>
  <si>
    <t>"v místě přesunutých vstupních dveří" 6,50</t>
  </si>
  <si>
    <t>-1673736678</t>
  </si>
  <si>
    <t>"množství převzato z položky č. 771474113" 5,31*0,10*1,20</t>
  </si>
  <si>
    <t>"množství převzato z položky č. 771574113" 11,188</t>
  </si>
  <si>
    <t>11,825*1,15 'Přepočtené koeficientem množství</t>
  </si>
  <si>
    <t>-1695314936</t>
  </si>
  <si>
    <t>"množství převzato z položky č. 771474113" 5,31*0,10</t>
  </si>
  <si>
    <t>-1078461051</t>
  </si>
  <si>
    <t>"viz výkres D.1.1.37" 1,45+1,45+2,41+0,80+0,80+0,80</t>
  </si>
  <si>
    <t>-1997568823</t>
  </si>
  <si>
    <t>"viz výkres D.1.1.37" 0,80+0,80+0,80</t>
  </si>
  <si>
    <t>-443094490</t>
  </si>
  <si>
    <t>2,4*1,128 'Přepočtené koeficientem množství</t>
  </si>
  <si>
    <t>-1190735483</t>
  </si>
  <si>
    <t>1302431962</t>
  </si>
  <si>
    <t>"viz výkres D.1.1.01" 2*5,00*0,25</t>
  </si>
  <si>
    <t>-175539242</t>
  </si>
  <si>
    <t>1434194310</t>
  </si>
  <si>
    <t>1853870496</t>
  </si>
  <si>
    <t>-215266998</t>
  </si>
  <si>
    <t>498895344</t>
  </si>
  <si>
    <t>750,00</t>
  </si>
  <si>
    <t>414895239</t>
  </si>
  <si>
    <t>1455041880</t>
  </si>
  <si>
    <t>1534992893</t>
  </si>
  <si>
    <t>-218232900</t>
  </si>
  <si>
    <t>-1152455829</t>
  </si>
  <si>
    <t>726233213</t>
  </si>
  <si>
    <t>-610330920</t>
  </si>
  <si>
    <t>-955750282</t>
  </si>
  <si>
    <t>1455406850</t>
  </si>
  <si>
    <t>648384225</t>
  </si>
  <si>
    <t>REKAPITULACE NÁKLADŮ STAVBY</t>
  </si>
  <si>
    <t xml:space="preserve">Název akce: Stavební úpravy BD Milín - blok D, M, X, Z </t>
  </si>
  <si>
    <t>Zadavatel: Obec Milín, ul. 11. května č.p. 27, 262 31 Milín</t>
  </si>
  <si>
    <t>STAVEBNÍ OBJEKTY</t>
  </si>
  <si>
    <t>Stavební úpravy BD Milín - Blok D, Školní č.p. 211, 212, 213, 214</t>
  </si>
  <si>
    <t>Architektonicko-stavební část, způsobilé výdaje - hlavní aktivity</t>
  </si>
  <si>
    <t>Architektonicko-stavební část, způsobilé výdaje - vedleší aktivity</t>
  </si>
  <si>
    <t>Architektonicko-stavební část, nezpůsobilé výdaje</t>
  </si>
  <si>
    <t>Stavební úpravy BD Milín - Blok M, Medvídků č.p. 222, 223, 224</t>
  </si>
  <si>
    <t>Stavební úpravy BD Milín - Blok X, Mírová č.p. 252 - 255</t>
  </si>
  <si>
    <t>Stavební úpravy BD Milín - Blok Z, Mírová č.p. 259, 260</t>
  </si>
  <si>
    <t>Stavební náklady celkem</t>
  </si>
  <si>
    <t>Celkové náklady stavby bez DPH</t>
  </si>
  <si>
    <t>DPH 21%</t>
  </si>
  <si>
    <t>Celkové náklady stavby</t>
  </si>
  <si>
    <t>Z toho:</t>
  </si>
  <si>
    <t>Způsobilé výdaje - hlavní aktivity</t>
  </si>
  <si>
    <t>cena bez DPH</t>
  </si>
  <si>
    <t>DPH 21 %</t>
  </si>
  <si>
    <t>cena s DPH</t>
  </si>
  <si>
    <t>Způsobilé výdaje - vedlejší aktivity</t>
  </si>
  <si>
    <t>Nezpůsobilé výdaje</t>
  </si>
  <si>
    <t>POZNÁMKY:</t>
  </si>
  <si>
    <r>
      <rPr>
        <b/>
        <sz val="12"/>
        <rFont val="Arial CE"/>
        <family val="2"/>
      </rPr>
      <t>Cenová soustava:</t>
    </r>
    <r>
      <rPr>
        <sz val="12"/>
        <rFont val="Arial CE"/>
        <family val="2"/>
      </rPr>
      <t xml:space="preserve"> 
Použita je cenová soustava ÚRS  PRAHA a.s., software KROS Plus (položky s devítimístnými číselníky).
Cenová soustava je doplněna o předběžné ceny - "vlastní kalkulaci" (průměrná cena vyplývající z poptávkového řízení).
Soupis prací a výkaz výměr je vyhotoven na základě projektové dokumentace, vyhotovené Akad. arch. Alešem Brotánkem a Ing. arch. Janem Praislerem. 
</t>
    </r>
    <r>
      <rPr>
        <b/>
        <sz val="12"/>
        <rFont val="Arial CE"/>
        <family val="2"/>
      </rPr>
      <t>Poznámka k soupisu prací:</t>
    </r>
    <r>
      <rPr>
        <sz val="12"/>
        <rFont val="Arial CE"/>
        <family val="2"/>
      </rPr>
      <t xml:space="preserve">
Ceny za měrnou jednotku všech položek použité z cenové soustavy i položek "vlastní kalkulace" budou při ocenění VZ zhotovitelem obsahovat náklady na veškerý potřebný spojovací materiál, nástroje, nářadí, pomocný materiál i stavební přípomocné práce, případně pomocné konstrukce a lešení (pokud není přímo uvedeno položkou).  
 Veškeré výměry uváděných měrných jednotek dodávky materiálů, případně stavební práce jsou uvedeny bez ztratného, v čisté výměře - pokud ztratné není v rozpočtu přímo uvedeno. V případě, že příslušné ztratné není přímo uvedeno, je nutné jej promítnout při ocenění VZ zhotovitelem do ceny za měrnou jednotku materiálu nebo do stavebních prácí.
 Výměry jsou počítány dle pokynů v úvodní části katalogů popisů a směrných cen cenové soustavy dle zařazení v soupisu prací. Výměry předběžných cen (X- položek) vychází z charakteru práce a zařazení dle třídníků stavebních konstrukcí a prací (TSKP) obdobných stavebních prací.   
Podkladem pro vytvoření ceny je projektová dokumentace uvedená výše, případně doplnění o informace, zhotovitelem vyžádané na zadavateli, investorovi, projektantovi při oceňování VZ.
Zhotovitel výkazu výměr upozorňuje, že případní navržení výrobci, případně dodavatelé materiálu jsou specifikováni pouze jako příklad standardu. Zhotovitel má možnost použít výrobky od jakéhokoliv dodavatele se srovnatelnými technickými parametry.                                                                                                                                                                                      Všechny předepsané položky slepého rozpočtu budou oceněny v zadaném členění a v zadané výši.</t>
    </r>
  </si>
  <si>
    <t>Doplněné či upravené položky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</si>
</sst>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 &quot;Kč&quot;"/>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
      <b/>
      <sz val="20"/>
      <name val="Arial CE"/>
      <family val="2"/>
    </font>
    <font>
      <sz val="8"/>
      <name val="MS Sans Serif"/>
      <family val="2"/>
    </font>
    <font>
      <sz val="14"/>
      <name val="MS Sans Serif"/>
      <family val="2"/>
    </font>
    <font>
      <sz val="8"/>
      <name val="Trebuchet MS"/>
      <family val="2"/>
    </font>
    <font>
      <b/>
      <sz val="16"/>
      <name val="Arial CE"/>
      <family val="2"/>
    </font>
    <font>
      <sz val="11"/>
      <name val="Arial"/>
      <family val="2"/>
    </font>
    <font>
      <sz val="12"/>
      <name val="Arial"/>
      <family val="2"/>
    </font>
  </fonts>
  <fills count="11">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theme="4" tint="0.5999900102615356"/>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s>
  <borders count="37">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border>
    <border>
      <left/>
      <right style="medium"/>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0" fontId="3" fillId="0" borderId="0">
      <alignment/>
      <protection/>
    </xf>
    <xf numFmtId="0" fontId="38" fillId="0" borderId="0">
      <alignment/>
      <protection locked="0"/>
    </xf>
    <xf numFmtId="0" fontId="40" fillId="0" borderId="0">
      <alignment/>
      <protection locked="0"/>
    </xf>
    <xf numFmtId="0" fontId="1" fillId="0" borderId="0">
      <alignment/>
      <protection/>
    </xf>
    <xf numFmtId="0" fontId="40" fillId="0" borderId="0">
      <alignment/>
      <protection/>
    </xf>
  </cellStyleXfs>
  <cellXfs count="37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17" fillId="0" borderId="4" xfId="0" applyFont="1" applyBorder="1" applyAlignment="1">
      <alignment horizontal="left" vertical="center"/>
    </xf>
    <xf numFmtId="0" fontId="0" fillId="0" borderId="4" xfId="0" applyFont="1" applyBorder="1" applyAlignment="1">
      <alignment vertical="center"/>
    </xf>
    <xf numFmtId="0" fontId="2" fillId="0" borderId="5"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0" fillId="3" borderId="0" xfId="0" applyFont="1" applyFill="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7"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0" fillId="0" borderId="0" xfId="0" applyProtection="1">
      <protection/>
    </xf>
    <xf numFmtId="0" fontId="28" fillId="0" borderId="0" xfId="0" applyFont="1" applyAlignment="1">
      <alignment horizontal="left" vertical="center"/>
    </xf>
    <xf numFmtId="0" fontId="0" fillId="0" borderId="3" xfId="0" applyFont="1" applyBorder="1" applyAlignment="1">
      <alignment vertical="center" wrapText="1"/>
    </xf>
    <xf numFmtId="0" fontId="15" fillId="0" borderId="0" xfId="0" applyFont="1" applyAlignment="1">
      <alignment horizontal="lef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Font="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0" xfId="0" applyFont="1" applyFill="1" applyAlignment="1">
      <alignment horizontal="center" vertical="center" wrapText="1"/>
    </xf>
    <xf numFmtId="4" fontId="22"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3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0" borderId="17" xfId="0" applyFont="1" applyBorder="1" applyAlignment="1">
      <alignment horizontal="lef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3" fillId="0" borderId="22" xfId="0" applyFont="1" applyBorder="1" applyAlignment="1" applyProtection="1">
      <alignment horizontal="center" vertical="center"/>
      <protection locked="0"/>
    </xf>
    <xf numFmtId="49" fontId="33" fillId="0" borderId="22" xfId="0" applyNumberFormat="1" applyFont="1" applyBorder="1" applyAlignment="1" applyProtection="1">
      <alignment horizontal="left" vertical="center" wrapText="1"/>
      <protection locked="0"/>
    </xf>
    <xf numFmtId="0" fontId="33" fillId="0" borderId="22" xfId="0" applyFont="1" applyBorder="1" applyAlignment="1" applyProtection="1">
      <alignment horizontal="left" vertical="center" wrapText="1"/>
      <protection locked="0"/>
    </xf>
    <xf numFmtId="0" fontId="33" fillId="0" borderId="22" xfId="0" applyFont="1" applyBorder="1" applyAlignment="1" applyProtection="1">
      <alignment horizontal="center" vertical="center" wrapText="1"/>
      <protection locked="0"/>
    </xf>
    <xf numFmtId="167" fontId="33" fillId="0" borderId="22" xfId="0" applyNumberFormat="1" applyFont="1" applyBorder="1" applyAlignment="1" applyProtection="1">
      <alignment vertical="center"/>
      <protection locked="0"/>
    </xf>
    <xf numFmtId="4" fontId="33" fillId="0" borderId="22" xfId="0" applyNumberFormat="1" applyFont="1" applyBorder="1" applyAlignment="1" applyProtection="1">
      <alignment vertical="center"/>
      <protection locked="0"/>
    </xf>
    <xf numFmtId="0" fontId="34" fillId="0" borderId="3" xfId="0" applyFont="1" applyBorder="1" applyAlignment="1">
      <alignment vertical="center"/>
    </xf>
    <xf numFmtId="0" fontId="33" fillId="0" borderId="17" xfId="0" applyFont="1" applyBorder="1" applyAlignment="1">
      <alignment horizontal="left" vertical="center"/>
    </xf>
    <xf numFmtId="0" fontId="33" fillId="0" borderId="0" xfId="0" applyFont="1" applyBorder="1" applyAlignment="1">
      <alignment horizontal="center" vertical="center"/>
    </xf>
    <xf numFmtId="0" fontId="35" fillId="0" borderId="0" xfId="0" applyFont="1" applyAlignment="1">
      <alignment vertical="center" wrapText="1"/>
    </xf>
    <xf numFmtId="0" fontId="0" fillId="0" borderId="17"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center" vertical="center"/>
    </xf>
    <xf numFmtId="166" fontId="21" fillId="0" borderId="19" xfId="0" applyNumberFormat="1" applyFont="1" applyBorder="1" applyAlignment="1">
      <alignment vertical="center"/>
    </xf>
    <xf numFmtId="166" fontId="21" fillId="0" borderId="20" xfId="0" applyNumberFormat="1" applyFont="1" applyBorder="1" applyAlignment="1">
      <alignment vertical="center"/>
    </xf>
    <xf numFmtId="49" fontId="3" fillId="0" borderId="0" xfId="21" applyNumberFormat="1" applyFont="1" applyAlignment="1">
      <alignment wrapText="1"/>
      <protection/>
    </xf>
    <xf numFmtId="49" fontId="37" fillId="0" borderId="0" xfId="21" applyNumberFormat="1" applyFont="1" applyAlignment="1">
      <alignment vertical="center" wrapText="1"/>
      <protection/>
    </xf>
    <xf numFmtId="0" fontId="38" fillId="0" borderId="0" xfId="22" applyAlignment="1" applyProtection="1">
      <alignment vertical="center" wrapText="1"/>
      <protection locked="0"/>
    </xf>
    <xf numFmtId="49" fontId="5" fillId="0" borderId="0" xfId="21" applyNumberFormat="1" applyFont="1" applyAlignment="1">
      <alignment wrapText="1"/>
      <protection/>
    </xf>
    <xf numFmtId="3" fontId="3" fillId="0" borderId="0" xfId="21" applyNumberFormat="1" applyFont="1" applyAlignment="1">
      <alignment wrapText="1"/>
      <protection/>
    </xf>
    <xf numFmtId="3" fontId="3" fillId="0" borderId="0" xfId="21" applyNumberFormat="1" applyFont="1" applyAlignment="1">
      <alignment horizontal="right" wrapText="1"/>
      <protection/>
    </xf>
    <xf numFmtId="49" fontId="41" fillId="0" borderId="0" xfId="21" applyNumberFormat="1" applyFont="1" applyAlignment="1">
      <alignment wrapText="1"/>
      <protection/>
    </xf>
    <xf numFmtId="49" fontId="14" fillId="0" borderId="23" xfId="21" applyNumberFormat="1" applyFont="1" applyBorder="1" applyAlignment="1">
      <alignment wrapText="1"/>
      <protection/>
    </xf>
    <xf numFmtId="3" fontId="3" fillId="0" borderId="24" xfId="21" applyNumberFormat="1" applyFont="1" applyBorder="1" applyAlignment="1">
      <alignment wrapText="1"/>
      <protection/>
    </xf>
    <xf numFmtId="168" fontId="3" fillId="0" borderId="24" xfId="21" applyNumberFormat="1" applyFont="1" applyBorder="1" applyAlignment="1">
      <alignment horizontal="right" wrapText="1"/>
      <protection/>
    </xf>
    <xf numFmtId="168" fontId="3" fillId="0" borderId="25" xfId="21" applyNumberFormat="1" applyFont="1" applyBorder="1" applyAlignment="1">
      <alignment horizontal="right" wrapText="1"/>
      <protection/>
    </xf>
    <xf numFmtId="49" fontId="5" fillId="4" borderId="26" xfId="21" applyNumberFormat="1" applyFont="1" applyFill="1" applyBorder="1" applyAlignment="1">
      <alignment wrapText="1"/>
      <protection/>
    </xf>
    <xf numFmtId="3" fontId="23" fillId="4" borderId="27" xfId="21" applyNumberFormat="1" applyFont="1" applyFill="1" applyBorder="1" applyAlignment="1">
      <alignment wrapText="1"/>
      <protection/>
    </xf>
    <xf numFmtId="168" fontId="5" fillId="4" borderId="27" xfId="21" applyNumberFormat="1" applyFont="1" applyFill="1" applyBorder="1" applyAlignment="1">
      <alignment horizontal="right" wrapText="1"/>
      <protection/>
    </xf>
    <xf numFmtId="168" fontId="5" fillId="4" borderId="28" xfId="21" applyNumberFormat="1" applyFont="1" applyFill="1" applyBorder="1" applyAlignment="1">
      <alignment horizontal="right" wrapText="1"/>
      <protection/>
    </xf>
    <xf numFmtId="49" fontId="23" fillId="5" borderId="26" xfId="21" applyNumberFormat="1" applyFont="1" applyFill="1" applyBorder="1" applyAlignment="1">
      <alignment wrapText="1"/>
      <protection/>
    </xf>
    <xf numFmtId="3" fontId="23" fillId="5" borderId="27" xfId="21" applyNumberFormat="1" applyFont="1" applyFill="1" applyBorder="1" applyAlignment="1">
      <alignment wrapText="1"/>
      <protection/>
    </xf>
    <xf numFmtId="168" fontId="23" fillId="5" borderId="27" xfId="21" applyNumberFormat="1" applyFont="1" applyFill="1" applyBorder="1" applyAlignment="1">
      <alignment wrapText="1"/>
      <protection/>
    </xf>
    <xf numFmtId="168" fontId="23" fillId="5" borderId="27" xfId="21" applyNumberFormat="1" applyFont="1" applyFill="1" applyBorder="1" applyAlignment="1">
      <alignment horizontal="right" wrapText="1"/>
      <protection/>
    </xf>
    <xf numFmtId="168" fontId="23" fillId="5" borderId="28" xfId="21" applyNumberFormat="1" applyFont="1" applyFill="1" applyBorder="1" applyAlignment="1">
      <alignment horizontal="right" wrapText="1"/>
      <protection/>
    </xf>
    <xf numFmtId="49" fontId="23" fillId="6" borderId="26" xfId="21" applyNumberFormat="1" applyFont="1" applyFill="1" applyBorder="1" applyAlignment="1">
      <alignment wrapText="1"/>
      <protection/>
    </xf>
    <xf numFmtId="3" fontId="23" fillId="6" borderId="27" xfId="21" applyNumberFormat="1" applyFont="1" applyFill="1" applyBorder="1" applyAlignment="1">
      <alignment wrapText="1"/>
      <protection/>
    </xf>
    <xf numFmtId="168" fontId="23" fillId="6" borderId="27" xfId="21" applyNumberFormat="1" applyFont="1" applyFill="1" applyBorder="1" applyAlignment="1">
      <alignment wrapText="1"/>
      <protection/>
    </xf>
    <xf numFmtId="168" fontId="23" fillId="6" borderId="27" xfId="21" applyNumberFormat="1" applyFont="1" applyFill="1" applyBorder="1" applyAlignment="1">
      <alignment horizontal="right" wrapText="1"/>
      <protection/>
    </xf>
    <xf numFmtId="168" fontId="23" fillId="6" borderId="28" xfId="21" applyNumberFormat="1" applyFont="1" applyFill="1" applyBorder="1" applyAlignment="1">
      <alignment horizontal="right" wrapText="1"/>
      <protection/>
    </xf>
    <xf numFmtId="49" fontId="23" fillId="7" borderId="26" xfId="21" applyNumberFormat="1" applyFont="1" applyFill="1" applyBorder="1" applyAlignment="1">
      <alignment wrapText="1"/>
      <protection/>
    </xf>
    <xf numFmtId="3" fontId="23" fillId="7" borderId="27" xfId="21" applyNumberFormat="1" applyFont="1" applyFill="1" applyBorder="1" applyAlignment="1">
      <alignment wrapText="1"/>
      <protection/>
    </xf>
    <xf numFmtId="168" fontId="23" fillId="7" borderId="27" xfId="21" applyNumberFormat="1" applyFont="1" applyFill="1" applyBorder="1" applyAlignment="1">
      <alignment wrapText="1"/>
      <protection/>
    </xf>
    <xf numFmtId="168" fontId="23" fillId="7" borderId="27" xfId="21" applyNumberFormat="1" applyFont="1" applyFill="1" applyBorder="1" applyAlignment="1">
      <alignment horizontal="right" wrapText="1"/>
      <protection/>
    </xf>
    <xf numFmtId="168" fontId="23" fillId="7" borderId="28" xfId="21" applyNumberFormat="1" applyFont="1" applyFill="1" applyBorder="1" applyAlignment="1">
      <alignment horizontal="right" wrapText="1"/>
      <protection/>
    </xf>
    <xf numFmtId="49" fontId="23" fillId="8" borderId="26" xfId="21" applyNumberFormat="1" applyFont="1" applyFill="1" applyBorder="1" applyAlignment="1">
      <alignment wrapText="1"/>
      <protection/>
    </xf>
    <xf numFmtId="3" fontId="23" fillId="8" borderId="27" xfId="21" applyNumberFormat="1" applyFont="1" applyFill="1" applyBorder="1" applyAlignment="1">
      <alignment wrapText="1"/>
      <protection/>
    </xf>
    <xf numFmtId="168" fontId="23" fillId="8" borderId="27" xfId="21" applyNumberFormat="1" applyFont="1" applyFill="1" applyBorder="1" applyAlignment="1">
      <alignment wrapText="1"/>
      <protection/>
    </xf>
    <xf numFmtId="168" fontId="23" fillId="8" borderId="27" xfId="21" applyNumberFormat="1" applyFont="1" applyFill="1" applyBorder="1" applyAlignment="1">
      <alignment horizontal="right" wrapText="1"/>
      <protection/>
    </xf>
    <xf numFmtId="168" fontId="23" fillId="8" borderId="28" xfId="21" applyNumberFormat="1" applyFont="1" applyFill="1" applyBorder="1" applyAlignment="1">
      <alignment horizontal="right" wrapText="1"/>
      <protection/>
    </xf>
    <xf numFmtId="168" fontId="23" fillId="4" borderId="27" xfId="21" applyNumberFormat="1" applyFont="1" applyFill="1" applyBorder="1" applyAlignment="1">
      <alignment wrapText="1"/>
      <protection/>
    </xf>
    <xf numFmtId="168" fontId="23" fillId="4" borderId="27" xfId="21" applyNumberFormat="1" applyFont="1" applyFill="1" applyBorder="1" applyAlignment="1">
      <alignment horizontal="right" wrapText="1"/>
      <protection/>
    </xf>
    <xf numFmtId="49" fontId="23" fillId="8" borderId="29" xfId="21" applyNumberFormat="1" applyFont="1" applyFill="1" applyBorder="1" applyAlignment="1">
      <alignment wrapText="1"/>
      <protection/>
    </xf>
    <xf numFmtId="3" fontId="23" fillId="8" borderId="30" xfId="21" applyNumberFormat="1" applyFont="1" applyFill="1" applyBorder="1" applyAlignment="1">
      <alignment wrapText="1"/>
      <protection/>
    </xf>
    <xf numFmtId="168" fontId="23" fillId="8" borderId="30" xfId="21" applyNumberFormat="1" applyFont="1" applyFill="1" applyBorder="1" applyAlignment="1">
      <alignment wrapText="1"/>
      <protection/>
    </xf>
    <xf numFmtId="168" fontId="23" fillId="8" borderId="30" xfId="21" applyNumberFormat="1" applyFont="1" applyFill="1" applyBorder="1" applyAlignment="1">
      <alignment horizontal="right" wrapText="1"/>
      <protection/>
    </xf>
    <xf numFmtId="168" fontId="23" fillId="8" borderId="31" xfId="21" applyNumberFormat="1" applyFont="1" applyFill="1" applyBorder="1" applyAlignment="1">
      <alignment horizontal="right" wrapText="1"/>
      <protection/>
    </xf>
    <xf numFmtId="49" fontId="5" fillId="4" borderId="29" xfId="21" applyNumberFormat="1" applyFont="1" applyFill="1" applyBorder="1" applyAlignment="1">
      <alignment wrapText="1"/>
      <protection/>
    </xf>
    <xf numFmtId="3" fontId="23" fillId="4" borderId="30" xfId="21" applyNumberFormat="1" applyFont="1" applyFill="1" applyBorder="1" applyAlignment="1">
      <alignment wrapText="1"/>
      <protection/>
    </xf>
    <xf numFmtId="168" fontId="23" fillId="4" borderId="30" xfId="21" applyNumberFormat="1" applyFont="1" applyFill="1" applyBorder="1" applyAlignment="1">
      <alignment wrapText="1"/>
      <protection/>
    </xf>
    <xf numFmtId="168" fontId="23" fillId="4" borderId="30" xfId="21" applyNumberFormat="1" applyFont="1" applyFill="1" applyBorder="1" applyAlignment="1">
      <alignment horizontal="right" wrapText="1"/>
      <protection/>
    </xf>
    <xf numFmtId="168" fontId="5" fillId="4" borderId="31" xfId="21" applyNumberFormat="1" applyFont="1" applyFill="1" applyBorder="1" applyAlignment="1">
      <alignment horizontal="right" wrapText="1"/>
      <protection/>
    </xf>
    <xf numFmtId="49" fontId="5" fillId="0" borderId="26" xfId="24" applyNumberFormat="1" applyFont="1" applyFill="1" applyBorder="1" applyAlignment="1">
      <alignment wrapText="1"/>
      <protection/>
    </xf>
    <xf numFmtId="0" fontId="5" fillId="0" borderId="27" xfId="24" applyFont="1" applyFill="1" applyBorder="1">
      <alignment/>
      <protection/>
    </xf>
    <xf numFmtId="168" fontId="5" fillId="0" borderId="27" xfId="21" applyNumberFormat="1" applyFont="1" applyFill="1" applyBorder="1" applyAlignment="1">
      <alignment horizontal="right" wrapText="1"/>
      <protection/>
    </xf>
    <xf numFmtId="168" fontId="5" fillId="0" borderId="28" xfId="21" applyNumberFormat="1" applyFont="1" applyFill="1" applyBorder="1" applyAlignment="1">
      <alignment horizontal="right" wrapText="1"/>
      <protection/>
    </xf>
    <xf numFmtId="49" fontId="3" fillId="0" borderId="0" xfId="21" applyNumberFormat="1" applyFont="1" applyFill="1" applyAlignment="1">
      <alignment wrapText="1"/>
      <protection/>
    </xf>
    <xf numFmtId="49" fontId="5" fillId="0" borderId="32" xfId="24" applyNumberFormat="1" applyFont="1" applyBorder="1" applyAlignment="1">
      <alignment wrapText="1"/>
      <protection/>
    </xf>
    <xf numFmtId="3" fontId="5" fillId="0" borderId="33" xfId="21" applyNumberFormat="1" applyFont="1" applyBorder="1" applyAlignment="1">
      <alignment wrapText="1"/>
      <protection/>
    </xf>
    <xf numFmtId="168" fontId="5" fillId="0" borderId="33" xfId="21" applyNumberFormat="1" applyFont="1" applyBorder="1" applyAlignment="1">
      <alignment horizontal="right" wrapText="1"/>
      <protection/>
    </xf>
    <xf numFmtId="168" fontId="5" fillId="0" borderId="34" xfId="21" applyNumberFormat="1" applyFont="1" applyBorder="1" applyAlignment="1">
      <alignment horizontal="right" wrapText="1"/>
      <protection/>
    </xf>
    <xf numFmtId="49" fontId="23" fillId="0" borderId="26" xfId="21" applyNumberFormat="1" applyFont="1" applyBorder="1" applyAlignment="1">
      <alignment wrapText="1"/>
      <protection/>
    </xf>
    <xf numFmtId="3" fontId="23" fillId="0" borderId="27" xfId="21" applyNumberFormat="1" applyFont="1" applyBorder="1" applyAlignment="1">
      <alignment wrapText="1"/>
      <protection/>
    </xf>
    <xf numFmtId="168" fontId="5" fillId="0" borderId="27" xfId="21" applyNumberFormat="1" applyFont="1" applyBorder="1" applyAlignment="1">
      <alignment horizontal="right" wrapText="1"/>
      <protection/>
    </xf>
    <xf numFmtId="168" fontId="23" fillId="0" borderId="28" xfId="21" applyNumberFormat="1" applyFont="1" applyBorder="1" applyAlignment="1">
      <alignment horizontal="right" wrapText="1"/>
      <protection/>
    </xf>
    <xf numFmtId="49" fontId="5" fillId="0" borderId="26" xfId="24" applyNumberFormat="1" applyFont="1" applyBorder="1" applyAlignment="1">
      <alignment wrapText="1"/>
      <protection/>
    </xf>
    <xf numFmtId="168" fontId="23" fillId="0" borderId="27" xfId="21" applyNumberFormat="1" applyFont="1" applyBorder="1" applyAlignment="1">
      <alignment horizontal="right" wrapText="1"/>
      <protection/>
    </xf>
    <xf numFmtId="168" fontId="5" fillId="0" borderId="28" xfId="21" applyNumberFormat="1" applyFont="1" applyBorder="1" applyAlignment="1">
      <alignment horizontal="right" wrapText="1"/>
      <protection/>
    </xf>
    <xf numFmtId="49" fontId="23" fillId="0" borderId="0" xfId="21" applyNumberFormat="1" applyFont="1" applyAlignment="1">
      <alignment wrapText="1"/>
      <protection/>
    </xf>
    <xf numFmtId="49" fontId="23" fillId="0" borderId="26" xfId="24" applyNumberFormat="1" applyFont="1" applyBorder="1" applyAlignment="1">
      <alignment wrapText="1"/>
      <protection/>
    </xf>
    <xf numFmtId="49" fontId="5" fillId="0" borderId="35" xfId="24" applyNumberFormat="1" applyFont="1" applyBorder="1" applyAlignment="1">
      <alignment wrapText="1"/>
      <protection/>
    </xf>
    <xf numFmtId="3" fontId="23" fillId="0" borderId="0" xfId="21" applyNumberFormat="1" applyFont="1" applyBorder="1" applyAlignment="1">
      <alignment wrapText="1"/>
      <protection/>
    </xf>
    <xf numFmtId="168" fontId="23" fillId="0" borderId="0" xfId="21" applyNumberFormat="1" applyFont="1" applyBorder="1" applyAlignment="1">
      <alignment horizontal="right" wrapText="1"/>
      <protection/>
    </xf>
    <xf numFmtId="168" fontId="5" fillId="0" borderId="36" xfId="21" applyNumberFormat="1" applyFont="1" applyBorder="1" applyAlignment="1">
      <alignment horizontal="right" wrapText="1"/>
      <protection/>
    </xf>
    <xf numFmtId="49" fontId="15" fillId="0" borderId="35" xfId="24" applyNumberFormat="1" applyFont="1" applyBorder="1" applyAlignment="1">
      <alignment wrapText="1"/>
      <protection/>
    </xf>
    <xf numFmtId="3" fontId="3" fillId="0" borderId="0" xfId="21" applyNumberFormat="1" applyFont="1" applyBorder="1" applyAlignment="1">
      <alignment wrapText="1"/>
      <protection/>
    </xf>
    <xf numFmtId="3" fontId="3" fillId="0" borderId="0" xfId="21" applyNumberFormat="1" applyFont="1" applyBorder="1" applyAlignment="1">
      <alignment horizontal="right" wrapText="1"/>
      <protection/>
    </xf>
    <xf numFmtId="3" fontId="15" fillId="0" borderId="36" xfId="21" applyNumberFormat="1" applyFont="1" applyBorder="1" applyAlignment="1">
      <alignment horizontal="right" wrapText="1"/>
      <protection/>
    </xf>
    <xf numFmtId="49" fontId="3" fillId="5" borderId="27" xfId="24" applyNumberFormat="1" applyFont="1" applyFill="1" applyBorder="1" applyAlignment="1">
      <alignment wrapText="1"/>
      <protection/>
    </xf>
    <xf numFmtId="3" fontId="3" fillId="5" borderId="27" xfId="21" applyNumberFormat="1" applyFont="1" applyFill="1" applyBorder="1" applyAlignment="1">
      <alignment wrapText="1"/>
      <protection/>
    </xf>
    <xf numFmtId="3" fontId="3" fillId="5" borderId="27" xfId="21" applyNumberFormat="1" applyFont="1" applyFill="1" applyBorder="1" applyAlignment="1">
      <alignment horizontal="right" wrapText="1"/>
      <protection/>
    </xf>
    <xf numFmtId="168" fontId="3" fillId="5" borderId="27" xfId="21" applyNumberFormat="1" applyFont="1" applyFill="1" applyBorder="1" applyAlignment="1">
      <alignment horizontal="right" wrapText="1"/>
      <protection/>
    </xf>
    <xf numFmtId="49" fontId="3" fillId="0" borderId="27" xfId="24" applyNumberFormat="1" applyFont="1" applyBorder="1" applyAlignment="1">
      <alignment wrapText="1"/>
      <protection/>
    </xf>
    <xf numFmtId="3" fontId="3" fillId="0" borderId="27" xfId="21" applyNumberFormat="1" applyFont="1" applyBorder="1" applyAlignment="1">
      <alignment wrapText="1"/>
      <protection/>
    </xf>
    <xf numFmtId="3" fontId="3" fillId="0" borderId="27" xfId="21" applyNumberFormat="1" applyFont="1" applyBorder="1" applyAlignment="1">
      <alignment horizontal="right" wrapText="1"/>
      <protection/>
    </xf>
    <xf numFmtId="168" fontId="3" fillId="0" borderId="27" xfId="21" applyNumberFormat="1" applyFont="1" applyBorder="1" applyAlignment="1">
      <alignment horizontal="right" wrapText="1"/>
      <protection/>
    </xf>
    <xf numFmtId="49" fontId="3" fillId="6" borderId="27" xfId="24" applyNumberFormat="1" applyFont="1" applyFill="1" applyBorder="1" applyAlignment="1">
      <alignment wrapText="1"/>
      <protection/>
    </xf>
    <xf numFmtId="3" fontId="3" fillId="6" borderId="27" xfId="21" applyNumberFormat="1" applyFont="1" applyFill="1" applyBorder="1" applyAlignment="1">
      <alignment wrapText="1"/>
      <protection/>
    </xf>
    <xf numFmtId="3" fontId="3" fillId="6" borderId="27" xfId="21" applyNumberFormat="1" applyFont="1" applyFill="1" applyBorder="1" applyAlignment="1">
      <alignment horizontal="right" wrapText="1"/>
      <protection/>
    </xf>
    <xf numFmtId="168" fontId="3" fillId="6" borderId="27" xfId="21" applyNumberFormat="1" applyFont="1" applyFill="1" applyBorder="1" applyAlignment="1">
      <alignment horizontal="right" wrapText="1"/>
      <protection/>
    </xf>
    <xf numFmtId="49" fontId="3" fillId="0" borderId="27" xfId="24" applyNumberFormat="1" applyFont="1" applyFill="1" applyBorder="1" applyAlignment="1">
      <alignment wrapText="1"/>
      <protection/>
    </xf>
    <xf numFmtId="49" fontId="3" fillId="7" borderId="27" xfId="24" applyNumberFormat="1" applyFont="1" applyFill="1" applyBorder="1" applyAlignment="1">
      <alignment wrapText="1"/>
      <protection/>
    </xf>
    <xf numFmtId="3" fontId="3" fillId="7" borderId="27" xfId="21" applyNumberFormat="1" applyFont="1" applyFill="1" applyBorder="1" applyAlignment="1">
      <alignment wrapText="1"/>
      <protection/>
    </xf>
    <xf numFmtId="3" fontId="3" fillId="7" borderId="27" xfId="21" applyNumberFormat="1" applyFont="1" applyFill="1" applyBorder="1" applyAlignment="1">
      <alignment horizontal="right" wrapText="1"/>
      <protection/>
    </xf>
    <xf numFmtId="168" fontId="3" fillId="7" borderId="27" xfId="21" applyNumberFormat="1" applyFont="1" applyFill="1" applyBorder="1" applyAlignment="1">
      <alignment horizontal="right" wrapText="1"/>
      <protection/>
    </xf>
    <xf numFmtId="49" fontId="15" fillId="0" borderId="35" xfId="21" applyNumberFormat="1" applyFont="1" applyBorder="1" applyAlignment="1">
      <alignment wrapText="1"/>
      <protection/>
    </xf>
    <xf numFmtId="3" fontId="3" fillId="0" borderId="36" xfId="21" applyNumberFormat="1" applyFont="1" applyBorder="1" applyAlignment="1">
      <alignment horizontal="right" wrapText="1"/>
      <protection/>
    </xf>
    <xf numFmtId="3" fontId="3" fillId="0" borderId="0" xfId="21" applyNumberFormat="1" applyFont="1">
      <alignment/>
      <protection/>
    </xf>
    <xf numFmtId="3" fontId="3" fillId="0" borderId="0" xfId="21" applyNumberFormat="1" applyFont="1" applyAlignment="1">
      <alignment horizontal="right"/>
      <protection/>
    </xf>
    <xf numFmtId="3" fontId="15" fillId="0" borderId="0" xfId="21" applyNumberFormat="1" applyFont="1" applyAlignment="1">
      <alignment horizontal="right" wrapText="1"/>
      <protection/>
    </xf>
    <xf numFmtId="49" fontId="15" fillId="0" borderId="0" xfId="21" applyNumberFormat="1" applyFont="1" applyAlignment="1">
      <alignment wrapText="1"/>
      <protection/>
    </xf>
    <xf numFmtId="49" fontId="3" fillId="0" borderId="0" xfId="21" applyNumberFormat="1" applyFill="1" applyBorder="1" applyAlignment="1">
      <alignment wrapText="1"/>
      <protection/>
    </xf>
    <xf numFmtId="0" fontId="42" fillId="0" borderId="0" xfId="21" applyFont="1" applyBorder="1" applyAlignment="1">
      <alignment horizontal="center" vertical="top"/>
      <protection/>
    </xf>
    <xf numFmtId="0" fontId="42" fillId="0" borderId="0" xfId="21" applyFont="1" applyBorder="1" applyAlignment="1">
      <alignment horizontal="right" vertical="top"/>
      <protection/>
    </xf>
    <xf numFmtId="0" fontId="43" fillId="0" borderId="0" xfId="21" applyFont="1" applyBorder="1" applyAlignment="1">
      <alignment horizontal="right" vertical="top"/>
      <protection/>
    </xf>
    <xf numFmtId="49" fontId="1" fillId="0" borderId="0" xfId="21" applyNumberFormat="1" applyFont="1" applyBorder="1" applyAlignment="1">
      <alignment wrapText="1"/>
      <protection/>
    </xf>
    <xf numFmtId="3" fontId="3" fillId="0" borderId="0" xfId="21" applyNumberFormat="1" applyFont="1" applyBorder="1">
      <alignment/>
      <protection/>
    </xf>
    <xf numFmtId="3" fontId="3" fillId="0" borderId="0" xfId="21" applyNumberFormat="1" applyFont="1" applyBorder="1" applyAlignment="1">
      <alignment horizontal="center"/>
      <protection/>
    </xf>
    <xf numFmtId="3" fontId="3" fillId="0" borderId="0" xfId="21" applyNumberFormat="1" applyFont="1" applyAlignment="1">
      <alignment horizontal="right" vertical="top"/>
      <protection/>
    </xf>
    <xf numFmtId="0" fontId="3" fillId="0" borderId="0" xfId="21" applyFont="1" applyAlignment="1">
      <alignment horizontal="right" vertical="top"/>
      <protection/>
    </xf>
    <xf numFmtId="0" fontId="3" fillId="0" borderId="0" xfId="21" applyFont="1">
      <alignment/>
      <protection/>
    </xf>
    <xf numFmtId="49" fontId="3" fillId="0" borderId="0" xfId="21" applyNumberFormat="1" applyAlignment="1">
      <alignment wrapText="1"/>
      <protection/>
    </xf>
    <xf numFmtId="3" fontId="3" fillId="0" borderId="0" xfId="21" applyNumberFormat="1">
      <alignment/>
      <protection/>
    </xf>
    <xf numFmtId="3" fontId="3" fillId="0" borderId="0" xfId="21" applyNumberFormat="1" applyAlignment="1">
      <alignment horizontal="right"/>
      <protection/>
    </xf>
    <xf numFmtId="0" fontId="3" fillId="0" borderId="0" xfId="21">
      <alignment/>
      <protection/>
    </xf>
    <xf numFmtId="0" fontId="20" fillId="7" borderId="22" xfId="0" applyFont="1" applyFill="1" applyBorder="1" applyAlignment="1" applyProtection="1">
      <alignment horizontal="center" vertical="center"/>
      <protection locked="0"/>
    </xf>
    <xf numFmtId="49" fontId="20" fillId="7" borderId="22" xfId="0" applyNumberFormat="1" applyFont="1" applyFill="1" applyBorder="1" applyAlignment="1" applyProtection="1">
      <alignment horizontal="left" vertical="center" wrapText="1"/>
      <protection locked="0"/>
    </xf>
    <xf numFmtId="0" fontId="20" fillId="7" borderId="22" xfId="0" applyFont="1" applyFill="1" applyBorder="1" applyAlignment="1" applyProtection="1">
      <alignment horizontal="left" vertical="center" wrapText="1"/>
      <protection locked="0"/>
    </xf>
    <xf numFmtId="0" fontId="20" fillId="7" borderId="22" xfId="0" applyFont="1" applyFill="1" applyBorder="1" applyAlignment="1" applyProtection="1">
      <alignment horizontal="center" vertical="center" wrapText="1"/>
      <protection locked="0"/>
    </xf>
    <xf numFmtId="167" fontId="20" fillId="7" borderId="22" xfId="0" applyNumberFormat="1" applyFont="1" applyFill="1" applyBorder="1" applyAlignment="1" applyProtection="1">
      <alignment vertical="center"/>
      <protection locked="0"/>
    </xf>
    <xf numFmtId="4" fontId="20" fillId="7" borderId="22" xfId="0" applyNumberFormat="1" applyFont="1" applyFill="1" applyBorder="1" applyAlignment="1" applyProtection="1">
      <alignment vertical="center"/>
      <protection locked="0"/>
    </xf>
    <xf numFmtId="0" fontId="33" fillId="7" borderId="22" xfId="0" applyFont="1" applyFill="1" applyBorder="1" applyAlignment="1" applyProtection="1">
      <alignment horizontal="center" vertical="center"/>
      <protection locked="0"/>
    </xf>
    <xf numFmtId="49" fontId="33" fillId="7" borderId="22" xfId="0" applyNumberFormat="1" applyFont="1" applyFill="1" applyBorder="1" applyAlignment="1" applyProtection="1">
      <alignment horizontal="left" vertical="center" wrapText="1"/>
      <protection locked="0"/>
    </xf>
    <xf numFmtId="0" fontId="33" fillId="7" borderId="22" xfId="0" applyFont="1" applyFill="1" applyBorder="1" applyAlignment="1" applyProtection="1">
      <alignment horizontal="left" vertical="center" wrapText="1"/>
      <protection locked="0"/>
    </xf>
    <xf numFmtId="0" fontId="33" fillId="7" borderId="22" xfId="0" applyFont="1" applyFill="1" applyBorder="1" applyAlignment="1" applyProtection="1">
      <alignment horizontal="center" vertical="center" wrapText="1"/>
      <protection locked="0"/>
    </xf>
    <xf numFmtId="167" fontId="33" fillId="7" borderId="22" xfId="0" applyNumberFormat="1" applyFont="1" applyFill="1" applyBorder="1" applyAlignment="1" applyProtection="1">
      <alignment vertical="center"/>
      <protection locked="0"/>
    </xf>
    <xf numFmtId="4" fontId="33" fillId="7" borderId="22" xfId="0" applyNumberFormat="1" applyFont="1" applyFill="1" applyBorder="1" applyAlignment="1" applyProtection="1">
      <alignment vertical="center"/>
      <protection locked="0"/>
    </xf>
    <xf numFmtId="0" fontId="20" fillId="6" borderId="22" xfId="0" applyFont="1" applyFill="1" applyBorder="1" applyAlignment="1" applyProtection="1">
      <alignment horizontal="center" vertical="center"/>
      <protection locked="0"/>
    </xf>
    <xf numFmtId="49" fontId="20" fillId="6" borderId="22" xfId="0" applyNumberFormat="1" applyFont="1" applyFill="1" applyBorder="1" applyAlignment="1" applyProtection="1">
      <alignment horizontal="left" vertical="center" wrapText="1"/>
      <protection locked="0"/>
    </xf>
    <xf numFmtId="0" fontId="20" fillId="6" borderId="22" xfId="0" applyFont="1" applyFill="1" applyBorder="1" applyAlignment="1" applyProtection="1">
      <alignment horizontal="left" vertical="center" wrapText="1"/>
      <protection locked="0"/>
    </xf>
    <xf numFmtId="0" fontId="20" fillId="6" borderId="22" xfId="0" applyFont="1" applyFill="1" applyBorder="1" applyAlignment="1" applyProtection="1">
      <alignment horizontal="center" vertical="center" wrapText="1"/>
      <protection locked="0"/>
    </xf>
    <xf numFmtId="167" fontId="20" fillId="6" borderId="22" xfId="0" applyNumberFormat="1" applyFont="1" applyFill="1" applyBorder="1" applyAlignment="1" applyProtection="1">
      <alignment vertical="center"/>
      <protection locked="0"/>
    </xf>
    <xf numFmtId="4" fontId="20" fillId="6" borderId="22" xfId="0" applyNumberFormat="1" applyFont="1" applyFill="1" applyBorder="1" applyAlignment="1" applyProtection="1">
      <alignment vertical="center"/>
      <protection locked="0"/>
    </xf>
    <xf numFmtId="0" fontId="11" fillId="8" borderId="0" xfId="0" applyFont="1" applyFill="1" applyAlignment="1">
      <alignment vertical="center"/>
    </xf>
    <xf numFmtId="0" fontId="32" fillId="8" borderId="0" xfId="0" applyFont="1" applyFill="1" applyAlignment="1">
      <alignment horizontal="left" vertical="center"/>
    </xf>
    <xf numFmtId="0" fontId="11" fillId="8" borderId="0" xfId="0" applyFont="1" applyFill="1" applyAlignment="1">
      <alignment horizontal="left" vertical="center"/>
    </xf>
    <xf numFmtId="0" fontId="11" fillId="8" borderId="0" xfId="0" applyFont="1" applyFill="1" applyAlignment="1">
      <alignment horizontal="left" vertical="center" wrapText="1"/>
    </xf>
    <xf numFmtId="167" fontId="11" fillId="8" borderId="0" xfId="0" applyNumberFormat="1" applyFont="1" applyFill="1" applyAlignment="1">
      <alignment vertical="center"/>
    </xf>
    <xf numFmtId="0" fontId="20" fillId="9" borderId="22" xfId="0" applyFont="1" applyFill="1" applyBorder="1" applyAlignment="1" applyProtection="1">
      <alignment horizontal="center" vertical="center"/>
      <protection locked="0"/>
    </xf>
    <xf numFmtId="49" fontId="20" fillId="9" borderId="22" xfId="0" applyNumberFormat="1" applyFont="1" applyFill="1" applyBorder="1" applyAlignment="1" applyProtection="1">
      <alignment horizontal="left" vertical="center" wrapText="1"/>
      <protection locked="0"/>
    </xf>
    <xf numFmtId="0" fontId="20" fillId="9" borderId="22" xfId="0" applyFont="1" applyFill="1" applyBorder="1" applyAlignment="1" applyProtection="1">
      <alignment horizontal="left" vertical="center" wrapText="1"/>
      <protection locked="0"/>
    </xf>
    <xf numFmtId="0" fontId="20" fillId="9" borderId="22" xfId="0" applyFont="1" applyFill="1" applyBorder="1" applyAlignment="1" applyProtection="1">
      <alignment horizontal="center" vertical="center" wrapText="1"/>
      <protection locked="0"/>
    </xf>
    <xf numFmtId="167" fontId="20" fillId="9" borderId="22" xfId="0" applyNumberFormat="1" applyFont="1" applyFill="1" applyBorder="1" applyAlignment="1" applyProtection="1">
      <alignment vertical="center"/>
      <protection locked="0"/>
    </xf>
    <xf numFmtId="4" fontId="20" fillId="9" borderId="22" xfId="0" applyNumberFormat="1" applyFont="1" applyFill="1" applyBorder="1" applyAlignment="1" applyProtection="1">
      <alignment vertical="center"/>
      <protection locked="0"/>
    </xf>
    <xf numFmtId="0" fontId="33" fillId="9" borderId="22" xfId="0" applyFont="1" applyFill="1" applyBorder="1" applyAlignment="1" applyProtection="1">
      <alignment horizontal="center" vertical="center"/>
      <protection locked="0"/>
    </xf>
    <xf numFmtId="49" fontId="33" fillId="9" borderId="22" xfId="0" applyNumberFormat="1" applyFont="1" applyFill="1" applyBorder="1" applyAlignment="1" applyProtection="1">
      <alignment horizontal="left" vertical="center" wrapText="1"/>
      <protection locked="0"/>
    </xf>
    <xf numFmtId="0" fontId="33" fillId="9" borderId="22" xfId="0" applyFont="1" applyFill="1" applyBorder="1" applyAlignment="1" applyProtection="1">
      <alignment horizontal="left" vertical="center" wrapText="1"/>
      <protection locked="0"/>
    </xf>
    <xf numFmtId="0" fontId="33" fillId="9" borderId="22" xfId="0" applyFont="1" applyFill="1" applyBorder="1" applyAlignment="1" applyProtection="1">
      <alignment horizontal="center" vertical="center" wrapText="1"/>
      <protection locked="0"/>
    </xf>
    <xf numFmtId="167" fontId="33" fillId="9" borderId="22" xfId="0" applyNumberFormat="1" applyFont="1" applyFill="1" applyBorder="1" applyAlignment="1" applyProtection="1">
      <alignment vertical="center"/>
      <protection locked="0"/>
    </xf>
    <xf numFmtId="4" fontId="33" fillId="9" borderId="22" xfId="0" applyNumberFormat="1" applyFont="1" applyFill="1" applyBorder="1" applyAlignment="1" applyProtection="1">
      <alignment vertical="center"/>
      <protection locked="0"/>
    </xf>
    <xf numFmtId="0" fontId="11" fillId="9" borderId="0" xfId="0" applyFont="1" applyFill="1" applyAlignment="1">
      <alignment vertical="center"/>
    </xf>
    <xf numFmtId="0" fontId="32" fillId="9" borderId="0" xfId="0" applyFont="1" applyFill="1" applyAlignment="1">
      <alignment horizontal="left" vertical="center"/>
    </xf>
    <xf numFmtId="0" fontId="11" fillId="9" borderId="0" xfId="0" applyFont="1" applyFill="1" applyAlignment="1">
      <alignment horizontal="left" vertical="center"/>
    </xf>
    <xf numFmtId="0" fontId="11" fillId="9" borderId="0" xfId="0" applyFont="1" applyFill="1" applyAlignment="1">
      <alignment horizontal="left" vertical="center" wrapText="1"/>
    </xf>
    <xf numFmtId="167" fontId="11" fillId="9" borderId="0" xfId="0" applyNumberFormat="1" applyFont="1" applyFill="1" applyAlignment="1">
      <alignment vertical="center"/>
    </xf>
    <xf numFmtId="0" fontId="0" fillId="9" borderId="0" xfId="0" applyFont="1" applyFill="1" applyAlignment="1">
      <alignment vertical="center"/>
    </xf>
    <xf numFmtId="0" fontId="35" fillId="9" borderId="0" xfId="0" applyFont="1" applyFill="1" applyAlignment="1">
      <alignment vertical="center" wrapText="1"/>
    </xf>
    <xf numFmtId="0" fontId="10" fillId="9" borderId="0" xfId="0" applyFont="1" applyFill="1" applyAlignment="1">
      <alignment vertical="center"/>
    </xf>
    <xf numFmtId="0" fontId="10" fillId="9" borderId="0" xfId="0" applyFont="1" applyFill="1" applyAlignment="1">
      <alignment horizontal="left" vertical="center"/>
    </xf>
    <xf numFmtId="0" fontId="10" fillId="9" borderId="0" xfId="0" applyFont="1" applyFill="1" applyAlignment="1">
      <alignment horizontal="left" vertical="center" wrapText="1"/>
    </xf>
    <xf numFmtId="49" fontId="15" fillId="9" borderId="35" xfId="24" applyNumberFormat="1" applyFont="1" applyFill="1" applyBorder="1" applyAlignment="1">
      <alignment wrapText="1"/>
      <protection/>
    </xf>
    <xf numFmtId="3" fontId="3" fillId="9" borderId="0" xfId="21" applyNumberFormat="1" applyFont="1" applyFill="1" applyBorder="1" applyAlignment="1">
      <alignment wrapText="1"/>
      <protection/>
    </xf>
    <xf numFmtId="3" fontId="3" fillId="9" borderId="0" xfId="21" applyNumberFormat="1" applyFont="1" applyFill="1" applyBorder="1" applyAlignment="1">
      <alignment horizontal="right" wrapText="1"/>
      <protection/>
    </xf>
    <xf numFmtId="3" fontId="15" fillId="9" borderId="36" xfId="21" applyNumberFormat="1" applyFont="1" applyFill="1" applyBorder="1" applyAlignment="1">
      <alignment horizontal="right" wrapText="1"/>
      <protection/>
    </xf>
    <xf numFmtId="49" fontId="37" fillId="0" borderId="0" xfId="21" applyNumberFormat="1" applyFont="1" applyAlignment="1">
      <alignment horizontal="center" vertical="center" wrapText="1"/>
      <protection/>
    </xf>
    <xf numFmtId="0" fontId="38" fillId="0" borderId="0" xfId="22" applyAlignment="1" applyProtection="1">
      <alignment horizontal="center" vertical="center" wrapText="1"/>
      <protection locked="0"/>
    </xf>
    <xf numFmtId="49" fontId="14" fillId="0" borderId="0" xfId="21" applyNumberFormat="1" applyFont="1" applyAlignment="1">
      <alignment vertical="center" wrapText="1"/>
      <protection/>
    </xf>
    <xf numFmtId="0" fontId="39" fillId="0" borderId="0" xfId="22" applyFont="1" applyAlignment="1" applyProtection="1">
      <alignment vertical="center" wrapText="1"/>
      <protection locked="0"/>
    </xf>
    <xf numFmtId="0" fontId="40" fillId="0" borderId="0" xfId="23" applyAlignment="1" applyProtection="1">
      <alignment vertical="top" wrapText="1"/>
      <protection locked="0"/>
    </xf>
    <xf numFmtId="0" fontId="23" fillId="0" borderId="0" xfId="21" applyNumberFormat="1" applyFont="1" applyBorder="1" applyAlignment="1">
      <alignment horizontal="left" vertical="top" wrapText="1"/>
      <protection/>
    </xf>
    <xf numFmtId="0" fontId="1" fillId="0" borderId="0" xfId="24" applyNumberFormat="1" applyBorder="1" applyAlignment="1">
      <alignment horizontal="left" vertical="top" wrapText="1"/>
      <protection/>
    </xf>
    <xf numFmtId="0" fontId="40" fillId="0" borderId="0" xfId="25" applyBorder="1" applyAlignment="1">
      <alignment wrapText="1"/>
      <protection/>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xf>
    <xf numFmtId="0" fontId="20" fillId="3" borderId="21" xfId="0" applyFont="1" applyFill="1" applyBorder="1" applyAlignment="1">
      <alignment horizontal="left" vertical="center"/>
    </xf>
    <xf numFmtId="4" fontId="26" fillId="0" borderId="0" xfId="0" applyNumberFormat="1" applyFont="1" applyAlignment="1">
      <alignment vertical="center"/>
    </xf>
    <xf numFmtId="0" fontId="26"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13" fillId="10" borderId="0" xfId="0" applyFont="1" applyFill="1" applyAlignment="1">
      <alignment horizontal="center" vertical="center"/>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21" xfId="0" applyFont="1" applyFill="1" applyBorder="1" applyAlignment="1">
      <alignment vertical="center"/>
    </xf>
    <xf numFmtId="0" fontId="20" fillId="3" borderId="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0" fillId="3" borderId="7" xfId="0" applyFont="1" applyFill="1" applyBorder="1" applyAlignment="1">
      <alignment horizontal="right" vertical="center"/>
    </xf>
    <xf numFmtId="0" fontId="25"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12">
    <cellStyle name="Normal" xfId="0"/>
    <cellStyle name="Percent" xfId="15"/>
    <cellStyle name="Currency" xfId="16"/>
    <cellStyle name="Currency [0]" xfId="17"/>
    <cellStyle name="Comma" xfId="18"/>
    <cellStyle name="Comma [0]" xfId="19"/>
    <cellStyle name="Hypertextový odkaz" xfId="20"/>
    <cellStyle name="normální_Brno_Spitalka" xfId="21"/>
    <cellStyle name="Normální 2" xfId="22"/>
    <cellStyle name="Normální 3 2" xfId="23"/>
    <cellStyle name="Normální 2 2" xfId="24"/>
    <cellStyle name="Normální 3" xfId="25"/>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71D36-7571-47AF-8D39-4CECD28154B0}">
  <sheetPr>
    <pageSetUpPr fitToPage="1"/>
  </sheetPr>
  <dimension ref="A1:F2620"/>
  <sheetViews>
    <sheetView view="pageBreakPreview" zoomScaleSheetLayoutView="100" workbookViewId="0" topLeftCell="A42">
      <selection activeCell="A52" sqref="A52"/>
    </sheetView>
  </sheetViews>
  <sheetFormatPr defaultColWidth="9.28125" defaultRowHeight="12"/>
  <cols>
    <col min="1" max="1" width="98.28125" style="278" customWidth="1"/>
    <col min="2" max="2" width="1.28515625" style="279" hidden="1" customWidth="1"/>
    <col min="3" max="3" width="28.28125" style="280" customWidth="1"/>
    <col min="4" max="4" width="3.140625" style="280" hidden="1" customWidth="1"/>
    <col min="5" max="5" width="36.00390625" style="280" customWidth="1"/>
    <col min="6" max="256" width="9.28125" style="281" customWidth="1"/>
    <col min="257" max="257" width="98.28125" style="281" customWidth="1"/>
    <col min="258" max="258" width="9.28125" style="281" hidden="1" customWidth="1"/>
    <col min="259" max="259" width="28.28125" style="281" customWidth="1"/>
    <col min="260" max="260" width="9.28125" style="281" hidden="1" customWidth="1"/>
    <col min="261" max="261" width="36.00390625" style="281" customWidth="1"/>
    <col min="262" max="512" width="9.28125" style="281" customWidth="1"/>
    <col min="513" max="513" width="98.28125" style="281" customWidth="1"/>
    <col min="514" max="514" width="9.28125" style="281" hidden="1" customWidth="1"/>
    <col min="515" max="515" width="28.28125" style="281" customWidth="1"/>
    <col min="516" max="516" width="9.28125" style="281" hidden="1" customWidth="1"/>
    <col min="517" max="517" width="36.00390625" style="281" customWidth="1"/>
    <col min="518" max="768" width="9.28125" style="281" customWidth="1"/>
    <col min="769" max="769" width="98.28125" style="281" customWidth="1"/>
    <col min="770" max="770" width="9.28125" style="281" hidden="1" customWidth="1"/>
    <col min="771" max="771" width="28.28125" style="281" customWidth="1"/>
    <col min="772" max="772" width="9.28125" style="281" hidden="1" customWidth="1"/>
    <col min="773" max="773" width="36.00390625" style="281" customWidth="1"/>
    <col min="774" max="1024" width="9.28125" style="281" customWidth="1"/>
    <col min="1025" max="1025" width="98.28125" style="281" customWidth="1"/>
    <col min="1026" max="1026" width="9.28125" style="281" hidden="1" customWidth="1"/>
    <col min="1027" max="1027" width="28.28125" style="281" customWidth="1"/>
    <col min="1028" max="1028" width="9.28125" style="281" hidden="1" customWidth="1"/>
    <col min="1029" max="1029" width="36.00390625" style="281" customWidth="1"/>
    <col min="1030" max="1280" width="9.28125" style="281" customWidth="1"/>
    <col min="1281" max="1281" width="98.28125" style="281" customWidth="1"/>
    <col min="1282" max="1282" width="9.28125" style="281" hidden="1" customWidth="1"/>
    <col min="1283" max="1283" width="28.28125" style="281" customWidth="1"/>
    <col min="1284" max="1284" width="9.28125" style="281" hidden="1" customWidth="1"/>
    <col min="1285" max="1285" width="36.00390625" style="281" customWidth="1"/>
    <col min="1286" max="1536" width="9.28125" style="281" customWidth="1"/>
    <col min="1537" max="1537" width="98.28125" style="281" customWidth="1"/>
    <col min="1538" max="1538" width="9.28125" style="281" hidden="1" customWidth="1"/>
    <col min="1539" max="1539" width="28.28125" style="281" customWidth="1"/>
    <col min="1540" max="1540" width="9.28125" style="281" hidden="1" customWidth="1"/>
    <col min="1541" max="1541" width="36.00390625" style="281" customWidth="1"/>
    <col min="1542" max="1792" width="9.28125" style="281" customWidth="1"/>
    <col min="1793" max="1793" width="98.28125" style="281" customWidth="1"/>
    <col min="1794" max="1794" width="9.28125" style="281" hidden="1" customWidth="1"/>
    <col min="1795" max="1795" width="28.28125" style="281" customWidth="1"/>
    <col min="1796" max="1796" width="9.28125" style="281" hidden="1" customWidth="1"/>
    <col min="1797" max="1797" width="36.00390625" style="281" customWidth="1"/>
    <col min="1798" max="2048" width="9.28125" style="281" customWidth="1"/>
    <col min="2049" max="2049" width="98.28125" style="281" customWidth="1"/>
    <col min="2050" max="2050" width="9.28125" style="281" hidden="1" customWidth="1"/>
    <col min="2051" max="2051" width="28.28125" style="281" customWidth="1"/>
    <col min="2052" max="2052" width="9.28125" style="281" hidden="1" customWidth="1"/>
    <col min="2053" max="2053" width="36.00390625" style="281" customWidth="1"/>
    <col min="2054" max="2304" width="9.28125" style="281" customWidth="1"/>
    <col min="2305" max="2305" width="98.28125" style="281" customWidth="1"/>
    <col min="2306" max="2306" width="9.28125" style="281" hidden="1" customWidth="1"/>
    <col min="2307" max="2307" width="28.28125" style="281" customWidth="1"/>
    <col min="2308" max="2308" width="9.28125" style="281" hidden="1" customWidth="1"/>
    <col min="2309" max="2309" width="36.00390625" style="281" customWidth="1"/>
    <col min="2310" max="2560" width="9.28125" style="281" customWidth="1"/>
    <col min="2561" max="2561" width="98.28125" style="281" customWidth="1"/>
    <col min="2562" max="2562" width="9.28125" style="281" hidden="1" customWidth="1"/>
    <col min="2563" max="2563" width="28.28125" style="281" customWidth="1"/>
    <col min="2564" max="2564" width="9.28125" style="281" hidden="1" customWidth="1"/>
    <col min="2565" max="2565" width="36.00390625" style="281" customWidth="1"/>
    <col min="2566" max="2816" width="9.28125" style="281" customWidth="1"/>
    <col min="2817" max="2817" width="98.28125" style="281" customWidth="1"/>
    <col min="2818" max="2818" width="9.28125" style="281" hidden="1" customWidth="1"/>
    <col min="2819" max="2819" width="28.28125" style="281" customWidth="1"/>
    <col min="2820" max="2820" width="9.28125" style="281" hidden="1" customWidth="1"/>
    <col min="2821" max="2821" width="36.00390625" style="281" customWidth="1"/>
    <col min="2822" max="3072" width="9.28125" style="281" customWidth="1"/>
    <col min="3073" max="3073" width="98.28125" style="281" customWidth="1"/>
    <col min="3074" max="3074" width="9.28125" style="281" hidden="1" customWidth="1"/>
    <col min="3075" max="3075" width="28.28125" style="281" customWidth="1"/>
    <col min="3076" max="3076" width="9.28125" style="281" hidden="1" customWidth="1"/>
    <col min="3077" max="3077" width="36.00390625" style="281" customWidth="1"/>
    <col min="3078" max="3328" width="9.28125" style="281" customWidth="1"/>
    <col min="3329" max="3329" width="98.28125" style="281" customWidth="1"/>
    <col min="3330" max="3330" width="9.28125" style="281" hidden="1" customWidth="1"/>
    <col min="3331" max="3331" width="28.28125" style="281" customWidth="1"/>
    <col min="3332" max="3332" width="9.28125" style="281" hidden="1" customWidth="1"/>
    <col min="3333" max="3333" width="36.00390625" style="281" customWidth="1"/>
    <col min="3334" max="3584" width="9.28125" style="281" customWidth="1"/>
    <col min="3585" max="3585" width="98.28125" style="281" customWidth="1"/>
    <col min="3586" max="3586" width="9.28125" style="281" hidden="1" customWidth="1"/>
    <col min="3587" max="3587" width="28.28125" style="281" customWidth="1"/>
    <col min="3588" max="3588" width="9.28125" style="281" hidden="1" customWidth="1"/>
    <col min="3589" max="3589" width="36.00390625" style="281" customWidth="1"/>
    <col min="3590" max="3840" width="9.28125" style="281" customWidth="1"/>
    <col min="3841" max="3841" width="98.28125" style="281" customWidth="1"/>
    <col min="3842" max="3842" width="9.28125" style="281" hidden="1" customWidth="1"/>
    <col min="3843" max="3843" width="28.28125" style="281" customWidth="1"/>
    <col min="3844" max="3844" width="9.28125" style="281" hidden="1" customWidth="1"/>
    <col min="3845" max="3845" width="36.00390625" style="281" customWidth="1"/>
    <col min="3846" max="4096" width="9.28125" style="281" customWidth="1"/>
    <col min="4097" max="4097" width="98.28125" style="281" customWidth="1"/>
    <col min="4098" max="4098" width="9.28125" style="281" hidden="1" customWidth="1"/>
    <col min="4099" max="4099" width="28.28125" style="281" customWidth="1"/>
    <col min="4100" max="4100" width="9.28125" style="281" hidden="1" customWidth="1"/>
    <col min="4101" max="4101" width="36.00390625" style="281" customWidth="1"/>
    <col min="4102" max="4352" width="9.28125" style="281" customWidth="1"/>
    <col min="4353" max="4353" width="98.28125" style="281" customWidth="1"/>
    <col min="4354" max="4354" width="9.28125" style="281" hidden="1" customWidth="1"/>
    <col min="4355" max="4355" width="28.28125" style="281" customWidth="1"/>
    <col min="4356" max="4356" width="9.28125" style="281" hidden="1" customWidth="1"/>
    <col min="4357" max="4357" width="36.00390625" style="281" customWidth="1"/>
    <col min="4358" max="4608" width="9.28125" style="281" customWidth="1"/>
    <col min="4609" max="4609" width="98.28125" style="281" customWidth="1"/>
    <col min="4610" max="4610" width="9.28125" style="281" hidden="1" customWidth="1"/>
    <col min="4611" max="4611" width="28.28125" style="281" customWidth="1"/>
    <col min="4612" max="4612" width="9.28125" style="281" hidden="1" customWidth="1"/>
    <col min="4613" max="4613" width="36.00390625" style="281" customWidth="1"/>
    <col min="4614" max="4864" width="9.28125" style="281" customWidth="1"/>
    <col min="4865" max="4865" width="98.28125" style="281" customWidth="1"/>
    <col min="4866" max="4866" width="9.28125" style="281" hidden="1" customWidth="1"/>
    <col min="4867" max="4867" width="28.28125" style="281" customWidth="1"/>
    <col min="4868" max="4868" width="9.28125" style="281" hidden="1" customWidth="1"/>
    <col min="4869" max="4869" width="36.00390625" style="281" customWidth="1"/>
    <col min="4870" max="5120" width="9.28125" style="281" customWidth="1"/>
    <col min="5121" max="5121" width="98.28125" style="281" customWidth="1"/>
    <col min="5122" max="5122" width="9.28125" style="281" hidden="1" customWidth="1"/>
    <col min="5123" max="5123" width="28.28125" style="281" customWidth="1"/>
    <col min="5124" max="5124" width="9.28125" style="281" hidden="1" customWidth="1"/>
    <col min="5125" max="5125" width="36.00390625" style="281" customWidth="1"/>
    <col min="5126" max="5376" width="9.28125" style="281" customWidth="1"/>
    <col min="5377" max="5377" width="98.28125" style="281" customWidth="1"/>
    <col min="5378" max="5378" width="9.28125" style="281" hidden="1" customWidth="1"/>
    <col min="5379" max="5379" width="28.28125" style="281" customWidth="1"/>
    <col min="5380" max="5380" width="9.28125" style="281" hidden="1" customWidth="1"/>
    <col min="5381" max="5381" width="36.00390625" style="281" customWidth="1"/>
    <col min="5382" max="5632" width="9.28125" style="281" customWidth="1"/>
    <col min="5633" max="5633" width="98.28125" style="281" customWidth="1"/>
    <col min="5634" max="5634" width="9.28125" style="281" hidden="1" customWidth="1"/>
    <col min="5635" max="5635" width="28.28125" style="281" customWidth="1"/>
    <col min="5636" max="5636" width="9.28125" style="281" hidden="1" customWidth="1"/>
    <col min="5637" max="5637" width="36.00390625" style="281" customWidth="1"/>
    <col min="5638" max="5888" width="9.28125" style="281" customWidth="1"/>
    <col min="5889" max="5889" width="98.28125" style="281" customWidth="1"/>
    <col min="5890" max="5890" width="9.28125" style="281" hidden="1" customWidth="1"/>
    <col min="5891" max="5891" width="28.28125" style="281" customWidth="1"/>
    <col min="5892" max="5892" width="9.28125" style="281" hidden="1" customWidth="1"/>
    <col min="5893" max="5893" width="36.00390625" style="281" customWidth="1"/>
    <col min="5894" max="6144" width="9.28125" style="281" customWidth="1"/>
    <col min="6145" max="6145" width="98.28125" style="281" customWidth="1"/>
    <col min="6146" max="6146" width="9.28125" style="281" hidden="1" customWidth="1"/>
    <col min="6147" max="6147" width="28.28125" style="281" customWidth="1"/>
    <col min="6148" max="6148" width="9.28125" style="281" hidden="1" customWidth="1"/>
    <col min="6149" max="6149" width="36.00390625" style="281" customWidth="1"/>
    <col min="6150" max="6400" width="9.28125" style="281" customWidth="1"/>
    <col min="6401" max="6401" width="98.28125" style="281" customWidth="1"/>
    <col min="6402" max="6402" width="9.28125" style="281" hidden="1" customWidth="1"/>
    <col min="6403" max="6403" width="28.28125" style="281" customWidth="1"/>
    <col min="6404" max="6404" width="9.28125" style="281" hidden="1" customWidth="1"/>
    <col min="6405" max="6405" width="36.00390625" style="281" customWidth="1"/>
    <col min="6406" max="6656" width="9.28125" style="281" customWidth="1"/>
    <col min="6657" max="6657" width="98.28125" style="281" customWidth="1"/>
    <col min="6658" max="6658" width="9.28125" style="281" hidden="1" customWidth="1"/>
    <col min="6659" max="6659" width="28.28125" style="281" customWidth="1"/>
    <col min="6660" max="6660" width="9.28125" style="281" hidden="1" customWidth="1"/>
    <col min="6661" max="6661" width="36.00390625" style="281" customWidth="1"/>
    <col min="6662" max="6912" width="9.28125" style="281" customWidth="1"/>
    <col min="6913" max="6913" width="98.28125" style="281" customWidth="1"/>
    <col min="6914" max="6914" width="9.28125" style="281" hidden="1" customWidth="1"/>
    <col min="6915" max="6915" width="28.28125" style="281" customWidth="1"/>
    <col min="6916" max="6916" width="9.28125" style="281" hidden="1" customWidth="1"/>
    <col min="6917" max="6917" width="36.00390625" style="281" customWidth="1"/>
    <col min="6918" max="7168" width="9.28125" style="281" customWidth="1"/>
    <col min="7169" max="7169" width="98.28125" style="281" customWidth="1"/>
    <col min="7170" max="7170" width="9.28125" style="281" hidden="1" customWidth="1"/>
    <col min="7171" max="7171" width="28.28125" style="281" customWidth="1"/>
    <col min="7172" max="7172" width="9.28125" style="281" hidden="1" customWidth="1"/>
    <col min="7173" max="7173" width="36.00390625" style="281" customWidth="1"/>
    <col min="7174" max="7424" width="9.28125" style="281" customWidth="1"/>
    <col min="7425" max="7425" width="98.28125" style="281" customWidth="1"/>
    <col min="7426" max="7426" width="9.28125" style="281" hidden="1" customWidth="1"/>
    <col min="7427" max="7427" width="28.28125" style="281" customWidth="1"/>
    <col min="7428" max="7428" width="9.28125" style="281" hidden="1" customWidth="1"/>
    <col min="7429" max="7429" width="36.00390625" style="281" customWidth="1"/>
    <col min="7430" max="7680" width="9.28125" style="281" customWidth="1"/>
    <col min="7681" max="7681" width="98.28125" style="281" customWidth="1"/>
    <col min="7682" max="7682" width="9.28125" style="281" hidden="1" customWidth="1"/>
    <col min="7683" max="7683" width="28.28125" style="281" customWidth="1"/>
    <col min="7684" max="7684" width="9.28125" style="281" hidden="1" customWidth="1"/>
    <col min="7685" max="7685" width="36.00390625" style="281" customWidth="1"/>
    <col min="7686" max="7936" width="9.28125" style="281" customWidth="1"/>
    <col min="7937" max="7937" width="98.28125" style="281" customWidth="1"/>
    <col min="7938" max="7938" width="9.28125" style="281" hidden="1" customWidth="1"/>
    <col min="7939" max="7939" width="28.28125" style="281" customWidth="1"/>
    <col min="7940" max="7940" width="9.28125" style="281" hidden="1" customWidth="1"/>
    <col min="7941" max="7941" width="36.00390625" style="281" customWidth="1"/>
    <col min="7942" max="8192" width="9.28125" style="281" customWidth="1"/>
    <col min="8193" max="8193" width="98.28125" style="281" customWidth="1"/>
    <col min="8194" max="8194" width="9.28125" style="281" hidden="1" customWidth="1"/>
    <col min="8195" max="8195" width="28.28125" style="281" customWidth="1"/>
    <col min="8196" max="8196" width="9.28125" style="281" hidden="1" customWidth="1"/>
    <col min="8197" max="8197" width="36.00390625" style="281" customWidth="1"/>
    <col min="8198" max="8448" width="9.28125" style="281" customWidth="1"/>
    <col min="8449" max="8449" width="98.28125" style="281" customWidth="1"/>
    <col min="8450" max="8450" width="9.28125" style="281" hidden="1" customWidth="1"/>
    <col min="8451" max="8451" width="28.28125" style="281" customWidth="1"/>
    <col min="8452" max="8452" width="9.28125" style="281" hidden="1" customWidth="1"/>
    <col min="8453" max="8453" width="36.00390625" style="281" customWidth="1"/>
    <col min="8454" max="8704" width="9.28125" style="281" customWidth="1"/>
    <col min="8705" max="8705" width="98.28125" style="281" customWidth="1"/>
    <col min="8706" max="8706" width="9.28125" style="281" hidden="1" customWidth="1"/>
    <col min="8707" max="8707" width="28.28125" style="281" customWidth="1"/>
    <col min="8708" max="8708" width="9.28125" style="281" hidden="1" customWidth="1"/>
    <col min="8709" max="8709" width="36.00390625" style="281" customWidth="1"/>
    <col min="8710" max="8960" width="9.28125" style="281" customWidth="1"/>
    <col min="8961" max="8961" width="98.28125" style="281" customWidth="1"/>
    <col min="8962" max="8962" width="9.28125" style="281" hidden="1" customWidth="1"/>
    <col min="8963" max="8963" width="28.28125" style="281" customWidth="1"/>
    <col min="8964" max="8964" width="9.28125" style="281" hidden="1" customWidth="1"/>
    <col min="8965" max="8965" width="36.00390625" style="281" customWidth="1"/>
    <col min="8966" max="9216" width="9.28125" style="281" customWidth="1"/>
    <col min="9217" max="9217" width="98.28125" style="281" customWidth="1"/>
    <col min="9218" max="9218" width="9.28125" style="281" hidden="1" customWidth="1"/>
    <col min="9219" max="9219" width="28.28125" style="281" customWidth="1"/>
    <col min="9220" max="9220" width="9.28125" style="281" hidden="1" customWidth="1"/>
    <col min="9221" max="9221" width="36.00390625" style="281" customWidth="1"/>
    <col min="9222" max="9472" width="9.28125" style="281" customWidth="1"/>
    <col min="9473" max="9473" width="98.28125" style="281" customWidth="1"/>
    <col min="9474" max="9474" width="9.28125" style="281" hidden="1" customWidth="1"/>
    <col min="9475" max="9475" width="28.28125" style="281" customWidth="1"/>
    <col min="9476" max="9476" width="9.28125" style="281" hidden="1" customWidth="1"/>
    <col min="9477" max="9477" width="36.00390625" style="281" customWidth="1"/>
    <col min="9478" max="9728" width="9.28125" style="281" customWidth="1"/>
    <col min="9729" max="9729" width="98.28125" style="281" customWidth="1"/>
    <col min="9730" max="9730" width="9.28125" style="281" hidden="1" customWidth="1"/>
    <col min="9731" max="9731" width="28.28125" style="281" customWidth="1"/>
    <col min="9732" max="9732" width="9.28125" style="281" hidden="1" customWidth="1"/>
    <col min="9733" max="9733" width="36.00390625" style="281" customWidth="1"/>
    <col min="9734" max="9984" width="9.28125" style="281" customWidth="1"/>
    <col min="9985" max="9985" width="98.28125" style="281" customWidth="1"/>
    <col min="9986" max="9986" width="9.28125" style="281" hidden="1" customWidth="1"/>
    <col min="9987" max="9987" width="28.28125" style="281" customWidth="1"/>
    <col min="9988" max="9988" width="9.28125" style="281" hidden="1" customWidth="1"/>
    <col min="9989" max="9989" width="36.00390625" style="281" customWidth="1"/>
    <col min="9990" max="10240" width="9.28125" style="281" customWidth="1"/>
    <col min="10241" max="10241" width="98.28125" style="281" customWidth="1"/>
    <col min="10242" max="10242" width="9.28125" style="281" hidden="1" customWidth="1"/>
    <col min="10243" max="10243" width="28.28125" style="281" customWidth="1"/>
    <col min="10244" max="10244" width="9.28125" style="281" hidden="1" customWidth="1"/>
    <col min="10245" max="10245" width="36.00390625" style="281" customWidth="1"/>
    <col min="10246" max="10496" width="9.28125" style="281" customWidth="1"/>
    <col min="10497" max="10497" width="98.28125" style="281" customWidth="1"/>
    <col min="10498" max="10498" width="9.28125" style="281" hidden="1" customWidth="1"/>
    <col min="10499" max="10499" width="28.28125" style="281" customWidth="1"/>
    <col min="10500" max="10500" width="9.28125" style="281" hidden="1" customWidth="1"/>
    <col min="10501" max="10501" width="36.00390625" style="281" customWidth="1"/>
    <col min="10502" max="10752" width="9.28125" style="281" customWidth="1"/>
    <col min="10753" max="10753" width="98.28125" style="281" customWidth="1"/>
    <col min="10754" max="10754" width="9.28125" style="281" hidden="1" customWidth="1"/>
    <col min="10755" max="10755" width="28.28125" style="281" customWidth="1"/>
    <col min="10756" max="10756" width="9.28125" style="281" hidden="1" customWidth="1"/>
    <col min="10757" max="10757" width="36.00390625" style="281" customWidth="1"/>
    <col min="10758" max="11008" width="9.28125" style="281" customWidth="1"/>
    <col min="11009" max="11009" width="98.28125" style="281" customWidth="1"/>
    <col min="11010" max="11010" width="9.28125" style="281" hidden="1" customWidth="1"/>
    <col min="11011" max="11011" width="28.28125" style="281" customWidth="1"/>
    <col min="11012" max="11012" width="9.28125" style="281" hidden="1" customWidth="1"/>
    <col min="11013" max="11013" width="36.00390625" style="281" customWidth="1"/>
    <col min="11014" max="11264" width="9.28125" style="281" customWidth="1"/>
    <col min="11265" max="11265" width="98.28125" style="281" customWidth="1"/>
    <col min="11266" max="11266" width="9.28125" style="281" hidden="1" customWidth="1"/>
    <col min="11267" max="11267" width="28.28125" style="281" customWidth="1"/>
    <col min="11268" max="11268" width="9.28125" style="281" hidden="1" customWidth="1"/>
    <col min="11269" max="11269" width="36.00390625" style="281" customWidth="1"/>
    <col min="11270" max="11520" width="9.28125" style="281" customWidth="1"/>
    <col min="11521" max="11521" width="98.28125" style="281" customWidth="1"/>
    <col min="11522" max="11522" width="9.28125" style="281" hidden="1" customWidth="1"/>
    <col min="11523" max="11523" width="28.28125" style="281" customWidth="1"/>
    <col min="11524" max="11524" width="9.28125" style="281" hidden="1" customWidth="1"/>
    <col min="11525" max="11525" width="36.00390625" style="281" customWidth="1"/>
    <col min="11526" max="11776" width="9.28125" style="281" customWidth="1"/>
    <col min="11777" max="11777" width="98.28125" style="281" customWidth="1"/>
    <col min="11778" max="11778" width="9.28125" style="281" hidden="1" customWidth="1"/>
    <col min="11779" max="11779" width="28.28125" style="281" customWidth="1"/>
    <col min="11780" max="11780" width="9.28125" style="281" hidden="1" customWidth="1"/>
    <col min="11781" max="11781" width="36.00390625" style="281" customWidth="1"/>
    <col min="11782" max="12032" width="9.28125" style="281" customWidth="1"/>
    <col min="12033" max="12033" width="98.28125" style="281" customWidth="1"/>
    <col min="12034" max="12034" width="9.28125" style="281" hidden="1" customWidth="1"/>
    <col min="12035" max="12035" width="28.28125" style="281" customWidth="1"/>
    <col min="12036" max="12036" width="9.28125" style="281" hidden="1" customWidth="1"/>
    <col min="12037" max="12037" width="36.00390625" style="281" customWidth="1"/>
    <col min="12038" max="12288" width="9.28125" style="281" customWidth="1"/>
    <col min="12289" max="12289" width="98.28125" style="281" customWidth="1"/>
    <col min="12290" max="12290" width="9.28125" style="281" hidden="1" customWidth="1"/>
    <col min="12291" max="12291" width="28.28125" style="281" customWidth="1"/>
    <col min="12292" max="12292" width="9.28125" style="281" hidden="1" customWidth="1"/>
    <col min="12293" max="12293" width="36.00390625" style="281" customWidth="1"/>
    <col min="12294" max="12544" width="9.28125" style="281" customWidth="1"/>
    <col min="12545" max="12545" width="98.28125" style="281" customWidth="1"/>
    <col min="12546" max="12546" width="9.28125" style="281" hidden="1" customWidth="1"/>
    <col min="12547" max="12547" width="28.28125" style="281" customWidth="1"/>
    <col min="12548" max="12548" width="9.28125" style="281" hidden="1" customWidth="1"/>
    <col min="12549" max="12549" width="36.00390625" style="281" customWidth="1"/>
    <col min="12550" max="12800" width="9.28125" style="281" customWidth="1"/>
    <col min="12801" max="12801" width="98.28125" style="281" customWidth="1"/>
    <col min="12802" max="12802" width="9.28125" style="281" hidden="1" customWidth="1"/>
    <col min="12803" max="12803" width="28.28125" style="281" customWidth="1"/>
    <col min="12804" max="12804" width="9.28125" style="281" hidden="1" customWidth="1"/>
    <col min="12805" max="12805" width="36.00390625" style="281" customWidth="1"/>
    <col min="12806" max="13056" width="9.28125" style="281" customWidth="1"/>
    <col min="13057" max="13057" width="98.28125" style="281" customWidth="1"/>
    <col min="13058" max="13058" width="9.28125" style="281" hidden="1" customWidth="1"/>
    <col min="13059" max="13059" width="28.28125" style="281" customWidth="1"/>
    <col min="13060" max="13060" width="9.28125" style="281" hidden="1" customWidth="1"/>
    <col min="13061" max="13061" width="36.00390625" style="281" customWidth="1"/>
    <col min="13062" max="13312" width="9.28125" style="281" customWidth="1"/>
    <col min="13313" max="13313" width="98.28125" style="281" customWidth="1"/>
    <col min="13314" max="13314" width="9.28125" style="281" hidden="1" customWidth="1"/>
    <col min="13315" max="13315" width="28.28125" style="281" customWidth="1"/>
    <col min="13316" max="13316" width="9.28125" style="281" hidden="1" customWidth="1"/>
    <col min="13317" max="13317" width="36.00390625" style="281" customWidth="1"/>
    <col min="13318" max="13568" width="9.28125" style="281" customWidth="1"/>
    <col min="13569" max="13569" width="98.28125" style="281" customWidth="1"/>
    <col min="13570" max="13570" width="9.28125" style="281" hidden="1" customWidth="1"/>
    <col min="13571" max="13571" width="28.28125" style="281" customWidth="1"/>
    <col min="13572" max="13572" width="9.28125" style="281" hidden="1" customWidth="1"/>
    <col min="13573" max="13573" width="36.00390625" style="281" customWidth="1"/>
    <col min="13574" max="13824" width="9.28125" style="281" customWidth="1"/>
    <col min="13825" max="13825" width="98.28125" style="281" customWidth="1"/>
    <col min="13826" max="13826" width="9.28125" style="281" hidden="1" customWidth="1"/>
    <col min="13827" max="13827" width="28.28125" style="281" customWidth="1"/>
    <col min="13828" max="13828" width="9.28125" style="281" hidden="1" customWidth="1"/>
    <col min="13829" max="13829" width="36.00390625" style="281" customWidth="1"/>
    <col min="13830" max="14080" width="9.28125" style="281" customWidth="1"/>
    <col min="14081" max="14081" width="98.28125" style="281" customWidth="1"/>
    <col min="14082" max="14082" width="9.28125" style="281" hidden="1" customWidth="1"/>
    <col min="14083" max="14083" width="28.28125" style="281" customWidth="1"/>
    <col min="14084" max="14084" width="9.28125" style="281" hidden="1" customWidth="1"/>
    <col min="14085" max="14085" width="36.00390625" style="281" customWidth="1"/>
    <col min="14086" max="14336" width="9.28125" style="281" customWidth="1"/>
    <col min="14337" max="14337" width="98.28125" style="281" customWidth="1"/>
    <col min="14338" max="14338" width="9.28125" style="281" hidden="1" customWidth="1"/>
    <col min="14339" max="14339" width="28.28125" style="281" customWidth="1"/>
    <col min="14340" max="14340" width="9.28125" style="281" hidden="1" customWidth="1"/>
    <col min="14341" max="14341" width="36.00390625" style="281" customWidth="1"/>
    <col min="14342" max="14592" width="9.28125" style="281" customWidth="1"/>
    <col min="14593" max="14593" width="98.28125" style="281" customWidth="1"/>
    <col min="14594" max="14594" width="9.28125" style="281" hidden="1" customWidth="1"/>
    <col min="14595" max="14595" width="28.28125" style="281" customWidth="1"/>
    <col min="14596" max="14596" width="9.28125" style="281" hidden="1" customWidth="1"/>
    <col min="14597" max="14597" width="36.00390625" style="281" customWidth="1"/>
    <col min="14598" max="14848" width="9.28125" style="281" customWidth="1"/>
    <col min="14849" max="14849" width="98.28125" style="281" customWidth="1"/>
    <col min="14850" max="14850" width="9.28125" style="281" hidden="1" customWidth="1"/>
    <col min="14851" max="14851" width="28.28125" style="281" customWidth="1"/>
    <col min="14852" max="14852" width="9.28125" style="281" hidden="1" customWidth="1"/>
    <col min="14853" max="14853" width="36.00390625" style="281" customWidth="1"/>
    <col min="14854" max="15104" width="9.28125" style="281" customWidth="1"/>
    <col min="15105" max="15105" width="98.28125" style="281" customWidth="1"/>
    <col min="15106" max="15106" width="9.28125" style="281" hidden="1" customWidth="1"/>
    <col min="15107" max="15107" width="28.28125" style="281" customWidth="1"/>
    <col min="15108" max="15108" width="9.28125" style="281" hidden="1" customWidth="1"/>
    <col min="15109" max="15109" width="36.00390625" style="281" customWidth="1"/>
    <col min="15110" max="15360" width="9.28125" style="281" customWidth="1"/>
    <col min="15361" max="15361" width="98.28125" style="281" customWidth="1"/>
    <col min="15362" max="15362" width="9.28125" style="281" hidden="1" customWidth="1"/>
    <col min="15363" max="15363" width="28.28125" style="281" customWidth="1"/>
    <col min="15364" max="15364" width="9.28125" style="281" hidden="1" customWidth="1"/>
    <col min="15365" max="15365" width="36.00390625" style="281" customWidth="1"/>
    <col min="15366" max="15616" width="9.28125" style="281" customWidth="1"/>
    <col min="15617" max="15617" width="98.28125" style="281" customWidth="1"/>
    <col min="15618" max="15618" width="9.28125" style="281" hidden="1" customWidth="1"/>
    <col min="15619" max="15619" width="28.28125" style="281" customWidth="1"/>
    <col min="15620" max="15620" width="9.28125" style="281" hidden="1" customWidth="1"/>
    <col min="15621" max="15621" width="36.00390625" style="281" customWidth="1"/>
    <col min="15622" max="15872" width="9.28125" style="281" customWidth="1"/>
    <col min="15873" max="15873" width="98.28125" style="281" customWidth="1"/>
    <col min="15874" max="15874" width="9.28125" style="281" hidden="1" customWidth="1"/>
    <col min="15875" max="15875" width="28.28125" style="281" customWidth="1"/>
    <col min="15876" max="15876" width="9.28125" style="281" hidden="1" customWidth="1"/>
    <col min="15877" max="15877" width="36.00390625" style="281" customWidth="1"/>
    <col min="15878" max="16128" width="9.28125" style="281" customWidth="1"/>
    <col min="16129" max="16129" width="98.28125" style="281" customWidth="1"/>
    <col min="16130" max="16130" width="9.28125" style="281" hidden="1" customWidth="1"/>
    <col min="16131" max="16131" width="28.28125" style="281" customWidth="1"/>
    <col min="16132" max="16132" width="9.28125" style="281" hidden="1" customWidth="1"/>
    <col min="16133" max="16133" width="36.00390625" style="281" customWidth="1"/>
    <col min="16134" max="16384" width="9.28125" style="281" customWidth="1"/>
  </cols>
  <sheetData>
    <row r="1" spans="1:5" s="172" customFormat="1" ht="36" customHeight="1">
      <c r="A1" s="331" t="s">
        <v>4258</v>
      </c>
      <c r="B1" s="332"/>
      <c r="C1" s="332"/>
      <c r="D1" s="332"/>
      <c r="E1" s="332"/>
    </row>
    <row r="2" spans="1:5" s="172" customFormat="1" ht="15.75" customHeight="1">
      <c r="A2" s="173"/>
      <c r="B2" s="174"/>
      <c r="C2" s="174"/>
      <c r="D2" s="174"/>
      <c r="E2" s="174"/>
    </row>
    <row r="3" spans="1:5" s="172" customFormat="1" ht="19.5" customHeight="1">
      <c r="A3" s="333" t="s">
        <v>4259</v>
      </c>
      <c r="B3" s="334"/>
      <c r="C3" s="334"/>
      <c r="D3" s="335"/>
      <c r="E3" s="335"/>
    </row>
    <row r="4" spans="1:5" s="172" customFormat="1" ht="15.6">
      <c r="A4" s="175"/>
      <c r="B4" s="176"/>
      <c r="C4" s="177"/>
      <c r="D4" s="177"/>
      <c r="E4" s="177"/>
    </row>
    <row r="5" spans="1:5" s="172" customFormat="1" ht="17.25" customHeight="1">
      <c r="A5" s="333" t="s">
        <v>4260</v>
      </c>
      <c r="B5" s="334"/>
      <c r="C5" s="334"/>
      <c r="D5" s="334"/>
      <c r="E5" s="334"/>
    </row>
    <row r="6" spans="1:5" s="172" customFormat="1" ht="17.25" customHeight="1">
      <c r="A6" s="178"/>
      <c r="B6" s="176"/>
      <c r="C6" s="177"/>
      <c r="D6" s="177"/>
      <c r="E6" s="177"/>
    </row>
    <row r="7" spans="1:5" s="172" customFormat="1" ht="13.5" customHeight="1" thickBot="1">
      <c r="A7" s="178"/>
      <c r="B7" s="176"/>
      <c r="C7" s="177"/>
      <c r="D7" s="177"/>
      <c r="E7" s="177"/>
    </row>
    <row r="8" spans="1:5" s="172" customFormat="1" ht="17.4">
      <c r="A8" s="179" t="s">
        <v>4261</v>
      </c>
      <c r="B8" s="180"/>
      <c r="C8" s="181"/>
      <c r="D8" s="181"/>
      <c r="E8" s="182"/>
    </row>
    <row r="9" spans="1:5" s="172" customFormat="1" ht="15.6">
      <c r="A9" s="183" t="s">
        <v>4262</v>
      </c>
      <c r="B9" s="184"/>
      <c r="C9" s="185"/>
      <c r="D9" s="185"/>
      <c r="E9" s="186">
        <f>SUM(C10:C12)</f>
        <v>0</v>
      </c>
    </row>
    <row r="10" spans="1:5" s="172" customFormat="1" ht="15.75" customHeight="1">
      <c r="A10" s="187" t="s">
        <v>4263</v>
      </c>
      <c r="B10" s="188"/>
      <c r="C10" s="189">
        <f>SUM('D - Blok D, Školní č.p. 2...'!J30)-C11-C12</f>
        <v>0</v>
      </c>
      <c r="D10" s="190"/>
      <c r="E10" s="191"/>
    </row>
    <row r="11" spans="1:5" s="172" customFormat="1" ht="15.75" customHeight="1">
      <c r="A11" s="192" t="s">
        <v>4264</v>
      </c>
      <c r="B11" s="193"/>
      <c r="C11" s="194">
        <f>SUM('D - Blok D, Školní č.p. 2...'!J1432+'D - Blok D, Školní č.p. 2...'!J1436+'D - Blok D, Školní č.p. 2...'!J1437+'D - Blok D, Školní č.p. 2...'!J1441+'D - Blok D, Školní č.p. 2...'!J1442)</f>
        <v>0</v>
      </c>
      <c r="D11" s="195"/>
      <c r="E11" s="196"/>
    </row>
    <row r="12" spans="1:5" s="172" customFormat="1" ht="15.75" customHeight="1">
      <c r="A12" s="197" t="s">
        <v>4265</v>
      </c>
      <c r="B12" s="198"/>
      <c r="C12" s="199">
        <f>SUM('D - Blok D, Školní č.p. 2...'!J220+'D - Blok D, Školní č.p. 2...'!J715+'D - Blok D, Školní č.p. 2...'!J1342+'D - Blok D, Školní č.p. 2...'!J1345+'D - Blok D, Školní č.p. 2...'!J1348+'D - Blok D, Školní č.p. 2...'!J1351+'D - Blok D, Školní č.p. 2...'!J1430+'D - Blok D, Školní č.p. 2...'!J1439+'D - Blok D, Školní č.p. 2...'!J1444+'D - Blok D, Školní č.p. 2...'!J1446)</f>
        <v>0</v>
      </c>
      <c r="D12" s="200"/>
      <c r="E12" s="201"/>
    </row>
    <row r="13" spans="1:5" s="172" customFormat="1" ht="15.75" customHeight="1">
      <c r="A13" s="202"/>
      <c r="B13" s="203"/>
      <c r="C13" s="204"/>
      <c r="D13" s="205"/>
      <c r="E13" s="206"/>
    </row>
    <row r="14" spans="1:5" s="172" customFormat="1" ht="15.75" customHeight="1">
      <c r="A14" s="183" t="s">
        <v>4266</v>
      </c>
      <c r="B14" s="184"/>
      <c r="C14" s="207"/>
      <c r="D14" s="208"/>
      <c r="E14" s="186">
        <f>SUM(C15:C17)</f>
        <v>0</v>
      </c>
    </row>
    <row r="15" spans="1:5" s="172" customFormat="1" ht="15.75" customHeight="1">
      <c r="A15" s="187" t="s">
        <v>4263</v>
      </c>
      <c r="B15" s="188"/>
      <c r="C15" s="189">
        <f>SUM('M - Blok M, Medvídků č.p....'!J30)-C16-C17</f>
        <v>0</v>
      </c>
      <c r="D15" s="190"/>
      <c r="E15" s="191"/>
    </row>
    <row r="16" spans="1:5" s="172" customFormat="1" ht="15.75" customHeight="1">
      <c r="A16" s="192" t="s">
        <v>4264</v>
      </c>
      <c r="B16" s="193"/>
      <c r="C16" s="194">
        <f>SUM('M - Blok M, Medvídků č.p....'!J1244+'M - Blok M, Medvídků č.p....'!J1248+'M - Blok M, Medvídků č.p....'!J1249+'M - Blok M, Medvídků č.p....'!J1253+'M - Blok M, Medvídků č.p....'!J1254)</f>
        <v>0</v>
      </c>
      <c r="D16" s="195"/>
      <c r="E16" s="196"/>
    </row>
    <row r="17" spans="1:5" s="172" customFormat="1" ht="15.75" customHeight="1">
      <c r="A17" s="197" t="s">
        <v>4265</v>
      </c>
      <c r="B17" s="198"/>
      <c r="C17" s="199">
        <f>SUM('M - Blok M, Medvídků č.p....'!J212+'M - Blok M, Medvídků č.p....'!J600+'M - Blok M, Medvídků č.p....'!J1157+'M - Blok M, Medvídků č.p....'!J1160+'M - Blok M, Medvídků č.p....'!J1163+'M - Blok M, Medvídků č.p....'!J1166+'M - Blok M, Medvídků č.p....'!J1242+'M - Blok M, Medvídků č.p....'!J1251+'M - Blok M, Medvídků č.p....'!J1256+'M - Blok M, Medvídků č.p....'!J1258)</f>
        <v>0</v>
      </c>
      <c r="D17" s="200"/>
      <c r="E17" s="201"/>
    </row>
    <row r="18" spans="1:5" s="172" customFormat="1" ht="15.75" customHeight="1">
      <c r="A18" s="202"/>
      <c r="B18" s="203"/>
      <c r="C18" s="204"/>
      <c r="D18" s="205"/>
      <c r="E18" s="206"/>
    </row>
    <row r="19" spans="1:5" s="172" customFormat="1" ht="15.75" customHeight="1">
      <c r="A19" s="183" t="s">
        <v>4267</v>
      </c>
      <c r="B19" s="184"/>
      <c r="C19" s="207"/>
      <c r="D19" s="208"/>
      <c r="E19" s="186">
        <f>SUM(C20:C22)</f>
        <v>0</v>
      </c>
    </row>
    <row r="20" spans="1:5" s="172" customFormat="1" ht="15.75" customHeight="1">
      <c r="A20" s="187" t="s">
        <v>4263</v>
      </c>
      <c r="B20" s="188"/>
      <c r="C20" s="189">
        <f>SUM('X - Blok X, Mírová č.p. 2...'!J30)-C21-C22</f>
        <v>0</v>
      </c>
      <c r="D20" s="190"/>
      <c r="E20" s="191"/>
    </row>
    <row r="21" spans="1:5" s="172" customFormat="1" ht="15.75" customHeight="1">
      <c r="A21" s="192" t="s">
        <v>4264</v>
      </c>
      <c r="B21" s="193"/>
      <c r="C21" s="194">
        <f>SUM('X - Blok X, Mírová č.p. 2...'!J1301+'X - Blok X, Mírová č.p. 2...'!J1305+'X - Blok X, Mírová č.p. 2...'!J1306+'X - Blok X, Mírová č.p. 2...'!J1310+'X - Blok X, Mírová č.p. 2...'!J1311)</f>
        <v>0</v>
      </c>
      <c r="D21" s="195"/>
      <c r="E21" s="196"/>
    </row>
    <row r="22" spans="1:5" s="172" customFormat="1" ht="15.75" customHeight="1">
      <c r="A22" s="197" t="s">
        <v>4265</v>
      </c>
      <c r="B22" s="198"/>
      <c r="C22" s="199">
        <f>SUM('X - Blok X, Mírová č.p. 2...'!J212+'X - Blok X, Mírová č.p. 2...'!J610+'X - Blok X, Mírová č.p. 2...'!J1207+'X - Blok X, Mírová č.p. 2...'!J1210+'X - Blok X, Mírová č.p. 2...'!J1214+'X - Blok X, Mírová č.p. 2...'!J1218+'X - Blok X, Mírová č.p. 2...'!J1299+'X - Blok X, Mírová č.p. 2...'!J1308+'X - Blok X, Mírová č.p. 2...'!J1313+'X - Blok X, Mírová č.p. 2...'!J1315)</f>
        <v>0</v>
      </c>
      <c r="D22" s="200"/>
      <c r="E22" s="201"/>
    </row>
    <row r="23" spans="1:5" s="172" customFormat="1" ht="15.75" customHeight="1">
      <c r="A23" s="209"/>
      <c r="B23" s="210"/>
      <c r="C23" s="211"/>
      <c r="D23" s="212"/>
      <c r="E23" s="213"/>
    </row>
    <row r="24" spans="1:5" s="172" customFormat="1" ht="15.75" customHeight="1">
      <c r="A24" s="214" t="s">
        <v>4268</v>
      </c>
      <c r="B24" s="215"/>
      <c r="C24" s="216"/>
      <c r="D24" s="217"/>
      <c r="E24" s="218">
        <f>SUM(C25:C27)</f>
        <v>0</v>
      </c>
    </row>
    <row r="25" spans="1:5" s="172" customFormat="1" ht="15.75" customHeight="1">
      <c r="A25" s="187" t="s">
        <v>4263</v>
      </c>
      <c r="B25" s="188"/>
      <c r="C25" s="189">
        <f>SUM('Z - Blok Z, Mírová č.p. 2...'!J30)-C26-C27</f>
        <v>0</v>
      </c>
      <c r="D25" s="190"/>
      <c r="E25" s="191"/>
    </row>
    <row r="26" spans="1:5" s="172" customFormat="1" ht="15.75" customHeight="1">
      <c r="A26" s="192" t="s">
        <v>4264</v>
      </c>
      <c r="B26" s="193"/>
      <c r="C26" s="194">
        <f>SUM('Z - Blok Z, Mírová č.p. 2...'!J1231+'Z - Blok Z, Mírová č.p. 2...'!J1235+'Z - Blok Z, Mírová č.p. 2...'!J1236+'Z - Blok Z, Mírová č.p. 2...'!J1240+'Z - Blok Z, Mírová č.p. 2...'!J1241)</f>
        <v>0</v>
      </c>
      <c r="D26" s="195"/>
      <c r="E26" s="196"/>
    </row>
    <row r="27" spans="1:5" s="172" customFormat="1" ht="15.75" customHeight="1">
      <c r="A27" s="197" t="s">
        <v>4265</v>
      </c>
      <c r="B27" s="198"/>
      <c r="C27" s="199">
        <f>SUM('Z - Blok Z, Mírová č.p. 2...'!J215+'Z - Blok Z, Mírová č.p. 2...'!J566+'Z - Blok Z, Mírová č.p. 2...'!J1138+'Z - Blok Z, Mírová č.p. 2...'!J1141+'Z - Blok Z, Mírová č.p. 2...'!J1145+'Z - Blok Z, Mírová č.p. 2...'!J1149+'Z - Blok Z, Mírová č.p. 2...'!J1229+'Z - Blok Z, Mírová č.p. 2...'!J1238+'Z - Blok Z, Mírová č.p. 2...'!J1243+'Z - Blok Z, Mírová č.p. 2...'!J1245)</f>
        <v>0</v>
      </c>
      <c r="D27" s="200"/>
      <c r="E27" s="201"/>
    </row>
    <row r="28" spans="1:5" s="223" customFormat="1" ht="16.2" thickBot="1">
      <c r="A28" s="219"/>
      <c r="B28" s="220"/>
      <c r="C28" s="221"/>
      <c r="D28" s="221"/>
      <c r="E28" s="222"/>
    </row>
    <row r="29" spans="1:5" s="172" customFormat="1" ht="15.6">
      <c r="A29" s="224" t="s">
        <v>4269</v>
      </c>
      <c r="B29" s="225"/>
      <c r="C29" s="226"/>
      <c r="D29" s="226"/>
      <c r="E29" s="227">
        <f>SUM(E9+E14+E19+E24)</f>
        <v>0</v>
      </c>
    </row>
    <row r="30" spans="1:5" s="172" customFormat="1" ht="15.6">
      <c r="A30" s="228"/>
      <c r="B30" s="229"/>
      <c r="C30" s="230"/>
      <c r="D30" s="230"/>
      <c r="E30" s="231"/>
    </row>
    <row r="31" spans="1:5" s="235" customFormat="1" ht="15.6">
      <c r="A31" s="232" t="s">
        <v>4270</v>
      </c>
      <c r="B31" s="229"/>
      <c r="C31" s="233"/>
      <c r="D31" s="233"/>
      <c r="E31" s="234">
        <f>SUM(E29)</f>
        <v>0</v>
      </c>
    </row>
    <row r="32" spans="1:5" s="235" customFormat="1" ht="15">
      <c r="A32" s="236" t="s">
        <v>4271</v>
      </c>
      <c r="B32" s="229"/>
      <c r="C32" s="233"/>
      <c r="D32" s="233"/>
      <c r="E32" s="231">
        <f>SUM(E31*0.21)</f>
        <v>0</v>
      </c>
    </row>
    <row r="33" spans="1:5" s="235" customFormat="1" ht="15.6">
      <c r="A33" s="232" t="s">
        <v>4272</v>
      </c>
      <c r="B33" s="229"/>
      <c r="C33" s="233"/>
      <c r="D33" s="233"/>
      <c r="E33" s="234">
        <f>SUM(E31:E32)</f>
        <v>0</v>
      </c>
    </row>
    <row r="34" spans="1:5" s="235" customFormat="1" ht="15.6">
      <c r="A34" s="237"/>
      <c r="B34" s="238"/>
      <c r="C34" s="239"/>
      <c r="D34" s="239"/>
      <c r="E34" s="240"/>
    </row>
    <row r="35" spans="1:5" s="235" customFormat="1" ht="15.6">
      <c r="A35" s="241" t="s">
        <v>4273</v>
      </c>
      <c r="B35" s="238"/>
      <c r="C35" s="239"/>
      <c r="D35" s="239"/>
      <c r="E35" s="240"/>
    </row>
    <row r="36" spans="2:5" s="172" customFormat="1" ht="12">
      <c r="B36" s="242"/>
      <c r="C36" s="243"/>
      <c r="D36" s="243"/>
      <c r="E36" s="244"/>
    </row>
    <row r="37" spans="1:5" s="172" customFormat="1" ht="12">
      <c r="A37" s="245" t="s">
        <v>4274</v>
      </c>
      <c r="B37" s="246"/>
      <c r="C37" s="247"/>
      <c r="D37" s="247"/>
      <c r="E37" s="248"/>
    </row>
    <row r="38" spans="1:5" s="172" customFormat="1" ht="12">
      <c r="A38" s="245" t="s">
        <v>4275</v>
      </c>
      <c r="B38" s="246"/>
      <c r="C38" s="247"/>
      <c r="D38" s="247"/>
      <c r="E38" s="248">
        <f>SUM(C10+C15+C20+C25)</f>
        <v>0</v>
      </c>
    </row>
    <row r="39" spans="1:5" s="172" customFormat="1" ht="12">
      <c r="A39" s="245" t="s">
        <v>4276</v>
      </c>
      <c r="B39" s="246"/>
      <c r="C39" s="247"/>
      <c r="D39" s="247"/>
      <c r="E39" s="248">
        <f>(E32-E44-E49)</f>
        <v>0</v>
      </c>
    </row>
    <row r="40" spans="1:5" s="172" customFormat="1" ht="12">
      <c r="A40" s="245" t="s">
        <v>4277</v>
      </c>
      <c r="B40" s="246"/>
      <c r="C40" s="247"/>
      <c r="D40" s="247"/>
      <c r="E40" s="248">
        <f>(E33-E45-E50)</f>
        <v>0</v>
      </c>
    </row>
    <row r="41" spans="1:5" s="172" customFormat="1" ht="12">
      <c r="A41" s="249"/>
      <c r="B41" s="250"/>
      <c r="C41" s="251"/>
      <c r="D41" s="251"/>
      <c r="E41" s="252"/>
    </row>
    <row r="42" spans="1:5" s="172" customFormat="1" ht="12">
      <c r="A42" s="253" t="s">
        <v>4278</v>
      </c>
      <c r="B42" s="254"/>
      <c r="C42" s="255"/>
      <c r="D42" s="255"/>
      <c r="E42" s="256"/>
    </row>
    <row r="43" spans="1:5" s="172" customFormat="1" ht="12">
      <c r="A43" s="253" t="s">
        <v>4275</v>
      </c>
      <c r="B43" s="254"/>
      <c r="C43" s="255"/>
      <c r="D43" s="255"/>
      <c r="E43" s="256">
        <f>SUM(C11+C16+C21+C26)</f>
        <v>0</v>
      </c>
    </row>
    <row r="44" spans="1:5" s="172" customFormat="1" ht="12">
      <c r="A44" s="253" t="s">
        <v>4276</v>
      </c>
      <c r="B44" s="254"/>
      <c r="C44" s="255"/>
      <c r="D44" s="255"/>
      <c r="E44" s="256">
        <f>(E43*0.21)</f>
        <v>0</v>
      </c>
    </row>
    <row r="45" spans="1:5" s="172" customFormat="1" ht="12">
      <c r="A45" s="253" t="s">
        <v>4277</v>
      </c>
      <c r="B45" s="254"/>
      <c r="C45" s="255"/>
      <c r="D45" s="255"/>
      <c r="E45" s="256">
        <f>(E43*1.21)</f>
        <v>0</v>
      </c>
    </row>
    <row r="46" spans="1:5" s="172" customFormat="1" ht="12">
      <c r="A46" s="257"/>
      <c r="B46" s="250"/>
      <c r="C46" s="251"/>
      <c r="D46" s="251"/>
      <c r="E46" s="252"/>
    </row>
    <row r="47" spans="1:5" s="172" customFormat="1" ht="12">
      <c r="A47" s="258" t="s">
        <v>4279</v>
      </c>
      <c r="B47" s="259"/>
      <c r="C47" s="260"/>
      <c r="D47" s="260"/>
      <c r="E47" s="261"/>
    </row>
    <row r="48" spans="1:5" s="172" customFormat="1" ht="12">
      <c r="A48" s="258" t="s">
        <v>4275</v>
      </c>
      <c r="B48" s="259"/>
      <c r="C48" s="260"/>
      <c r="D48" s="260"/>
      <c r="E48" s="261">
        <f>SUM(C12+C17+C22+C27)</f>
        <v>0</v>
      </c>
    </row>
    <row r="49" spans="1:5" s="172" customFormat="1" ht="12">
      <c r="A49" s="258" t="s">
        <v>4276</v>
      </c>
      <c r="B49" s="259"/>
      <c r="C49" s="260"/>
      <c r="D49" s="260"/>
      <c r="E49" s="261">
        <f>(E48*0.21)</f>
        <v>0</v>
      </c>
    </row>
    <row r="50" spans="1:5" s="172" customFormat="1" ht="12">
      <c r="A50" s="258" t="s">
        <v>4277</v>
      </c>
      <c r="B50" s="259"/>
      <c r="C50" s="260"/>
      <c r="D50" s="260"/>
      <c r="E50" s="261">
        <f>(E48*1.21)</f>
        <v>0</v>
      </c>
    </row>
    <row r="51" spans="1:5" s="172" customFormat="1" ht="12">
      <c r="A51" s="241"/>
      <c r="B51" s="242"/>
      <c r="C51" s="243"/>
      <c r="D51" s="243"/>
      <c r="E51" s="244"/>
    </row>
    <row r="52" spans="1:5" s="172" customFormat="1" ht="12">
      <c r="A52" s="327" t="s">
        <v>4282</v>
      </c>
      <c r="B52" s="328"/>
      <c r="C52" s="329"/>
      <c r="D52" s="329"/>
      <c r="E52" s="330"/>
    </row>
    <row r="53" spans="1:5" s="172" customFormat="1" ht="12">
      <c r="A53" s="262" t="s">
        <v>4280</v>
      </c>
      <c r="B53" s="242"/>
      <c r="C53" s="243"/>
      <c r="D53" s="243"/>
      <c r="E53" s="263"/>
    </row>
    <row r="54" spans="1:5" s="172" customFormat="1" ht="12">
      <c r="A54" s="336" t="s">
        <v>4281</v>
      </c>
      <c r="B54" s="337"/>
      <c r="C54" s="337"/>
      <c r="D54" s="337"/>
      <c r="E54" s="337"/>
    </row>
    <row r="55" spans="1:5" s="172" customFormat="1" ht="12">
      <c r="A55" s="337"/>
      <c r="B55" s="337"/>
      <c r="C55" s="337"/>
      <c r="D55" s="337"/>
      <c r="E55" s="337"/>
    </row>
    <row r="56" spans="1:5" s="172" customFormat="1" ht="12">
      <c r="A56" s="337"/>
      <c r="B56" s="337"/>
      <c r="C56" s="337"/>
      <c r="D56" s="337"/>
      <c r="E56" s="337"/>
    </row>
    <row r="57" spans="1:5" s="172" customFormat="1" ht="12">
      <c r="A57" s="337"/>
      <c r="B57" s="337"/>
      <c r="C57" s="337"/>
      <c r="D57" s="337"/>
      <c r="E57" s="337"/>
    </row>
    <row r="58" spans="1:5" s="172" customFormat="1" ht="12">
      <c r="A58" s="337"/>
      <c r="B58" s="337"/>
      <c r="C58" s="337"/>
      <c r="D58" s="337"/>
      <c r="E58" s="337"/>
    </row>
    <row r="59" spans="1:5" s="172" customFormat="1" ht="284.25" customHeight="1">
      <c r="A59" s="337"/>
      <c r="B59" s="337"/>
      <c r="C59" s="337"/>
      <c r="D59" s="337"/>
      <c r="E59" s="337"/>
    </row>
    <row r="60" spans="1:5" s="172" customFormat="1" ht="12">
      <c r="A60" s="338"/>
      <c r="B60" s="338"/>
      <c r="C60" s="338"/>
      <c r="D60" s="338"/>
      <c r="E60" s="338"/>
    </row>
    <row r="61" spans="1:5" s="172" customFormat="1" ht="12">
      <c r="A61" s="338"/>
      <c r="B61" s="338"/>
      <c r="C61" s="338"/>
      <c r="D61" s="338"/>
      <c r="E61" s="338"/>
    </row>
    <row r="62" spans="2:5" s="172" customFormat="1" ht="12">
      <c r="B62" s="264"/>
      <c r="C62" s="265"/>
      <c r="D62" s="265"/>
      <c r="E62" s="177"/>
    </row>
    <row r="63" spans="2:5" s="172" customFormat="1" ht="12">
      <c r="B63" s="264"/>
      <c r="C63" s="265"/>
      <c r="D63" s="265"/>
      <c r="E63" s="177"/>
    </row>
    <row r="64" spans="2:5" s="172" customFormat="1" ht="12">
      <c r="B64" s="176"/>
      <c r="C64" s="177"/>
      <c r="D64" s="177"/>
      <c r="E64" s="177"/>
    </row>
    <row r="65" spans="2:5" s="172" customFormat="1" ht="12">
      <c r="B65" s="176"/>
      <c r="C65" s="177"/>
      <c r="D65" s="177"/>
      <c r="E65" s="177"/>
    </row>
    <row r="66" spans="2:5" s="172" customFormat="1" ht="12">
      <c r="B66" s="176"/>
      <c r="C66" s="177"/>
      <c r="D66" s="177"/>
      <c r="E66" s="266"/>
    </row>
    <row r="67" spans="2:5" s="172" customFormat="1" ht="12">
      <c r="B67" s="176"/>
      <c r="C67" s="177"/>
      <c r="D67" s="177"/>
      <c r="E67" s="177"/>
    </row>
    <row r="68" spans="2:5" s="172" customFormat="1" ht="12">
      <c r="B68" s="176"/>
      <c r="C68" s="177"/>
      <c r="D68" s="177"/>
      <c r="E68" s="177"/>
    </row>
    <row r="69" spans="2:5" s="172" customFormat="1" ht="12">
      <c r="B69" s="176"/>
      <c r="C69" s="177"/>
      <c r="D69" s="177"/>
      <c r="E69" s="177"/>
    </row>
    <row r="70" spans="2:5" s="172" customFormat="1" ht="12">
      <c r="B70" s="176"/>
      <c r="C70" s="177"/>
      <c r="D70" s="177"/>
      <c r="E70" s="177"/>
    </row>
    <row r="71" spans="2:5" s="172" customFormat="1" ht="12">
      <c r="B71" s="176"/>
      <c r="C71" s="177"/>
      <c r="D71" s="177"/>
      <c r="E71" s="177"/>
    </row>
    <row r="72" spans="2:5" s="172" customFormat="1" ht="12">
      <c r="B72" s="176"/>
      <c r="C72" s="177"/>
      <c r="D72" s="177"/>
      <c r="E72" s="177"/>
    </row>
    <row r="73" spans="2:5" s="172" customFormat="1" ht="12">
      <c r="B73" s="176"/>
      <c r="C73" s="177"/>
      <c r="D73" s="177"/>
      <c r="E73" s="177"/>
    </row>
    <row r="74" spans="2:5" s="172" customFormat="1" ht="12">
      <c r="B74" s="176"/>
      <c r="C74" s="177"/>
      <c r="D74" s="177"/>
      <c r="E74" s="177"/>
    </row>
    <row r="75" spans="2:5" s="172" customFormat="1" ht="12">
      <c r="B75" s="176"/>
      <c r="C75" s="177"/>
      <c r="D75" s="177"/>
      <c r="E75" s="177"/>
    </row>
    <row r="76" spans="2:5" s="172" customFormat="1" ht="12">
      <c r="B76" s="176"/>
      <c r="C76" s="177"/>
      <c r="D76" s="177"/>
      <c r="E76" s="266"/>
    </row>
    <row r="77" spans="2:5" s="172" customFormat="1" ht="12">
      <c r="B77" s="176"/>
      <c r="C77" s="177"/>
      <c r="D77" s="177"/>
      <c r="E77" s="266"/>
    </row>
    <row r="78" spans="2:5" s="172" customFormat="1" ht="12">
      <c r="B78" s="176"/>
      <c r="C78" s="177"/>
      <c r="D78" s="177"/>
      <c r="E78" s="177"/>
    </row>
    <row r="79" spans="2:5" s="172" customFormat="1" ht="12">
      <c r="B79" s="176"/>
      <c r="C79" s="177"/>
      <c r="D79" s="177"/>
      <c r="E79" s="177"/>
    </row>
    <row r="80" spans="2:5" s="172" customFormat="1" ht="12">
      <c r="B80" s="176"/>
      <c r="C80" s="177"/>
      <c r="D80" s="177"/>
      <c r="E80" s="177"/>
    </row>
    <row r="81" spans="2:5" s="172" customFormat="1" ht="12">
      <c r="B81" s="176"/>
      <c r="C81" s="177"/>
      <c r="D81" s="177"/>
      <c r="E81" s="177"/>
    </row>
    <row r="82" spans="2:5" s="172" customFormat="1" ht="12">
      <c r="B82" s="176"/>
      <c r="C82" s="177"/>
      <c r="D82" s="177"/>
      <c r="E82" s="177"/>
    </row>
    <row r="83" spans="2:5" s="172" customFormat="1" ht="12">
      <c r="B83" s="176"/>
      <c r="C83" s="177"/>
      <c r="D83" s="177"/>
      <c r="E83" s="177"/>
    </row>
    <row r="84" spans="2:5" s="172" customFormat="1" ht="12">
      <c r="B84" s="176"/>
      <c r="C84" s="177"/>
      <c r="D84" s="177"/>
      <c r="E84" s="177"/>
    </row>
    <row r="85" spans="2:5" s="172" customFormat="1" ht="12">
      <c r="B85" s="176"/>
      <c r="C85" s="177"/>
      <c r="D85" s="177"/>
      <c r="E85" s="177"/>
    </row>
    <row r="86" spans="2:5" s="172" customFormat="1" ht="12">
      <c r="B86" s="176"/>
      <c r="C86" s="177"/>
      <c r="D86" s="177"/>
      <c r="E86" s="266"/>
    </row>
    <row r="87" spans="2:5" s="172" customFormat="1" ht="12">
      <c r="B87" s="176"/>
      <c r="C87" s="177"/>
      <c r="D87" s="177"/>
      <c r="E87" s="177"/>
    </row>
    <row r="88" spans="2:5" s="172" customFormat="1" ht="12">
      <c r="B88" s="176"/>
      <c r="C88" s="177"/>
      <c r="D88" s="177"/>
      <c r="E88" s="177"/>
    </row>
    <row r="89" spans="2:5" s="172" customFormat="1" ht="12">
      <c r="B89" s="176"/>
      <c r="C89" s="177"/>
      <c r="D89" s="177"/>
      <c r="E89" s="177"/>
    </row>
    <row r="90" spans="2:5" s="172" customFormat="1" ht="12">
      <c r="B90" s="176"/>
      <c r="C90" s="177"/>
      <c r="D90" s="177"/>
      <c r="E90" s="177"/>
    </row>
    <row r="91" spans="2:5" s="172" customFormat="1" ht="12">
      <c r="B91" s="176"/>
      <c r="C91" s="177"/>
      <c r="D91" s="177"/>
      <c r="E91" s="177"/>
    </row>
    <row r="92" spans="2:5" s="172" customFormat="1" ht="12">
      <c r="B92" s="176"/>
      <c r="C92" s="177"/>
      <c r="D92" s="177"/>
      <c r="E92" s="177"/>
    </row>
    <row r="93" spans="2:5" s="172" customFormat="1" ht="12">
      <c r="B93" s="176"/>
      <c r="C93" s="177"/>
      <c r="D93" s="177"/>
      <c r="E93" s="266"/>
    </row>
    <row r="94" spans="2:5" s="172" customFormat="1" ht="12">
      <c r="B94" s="176"/>
      <c r="C94" s="177"/>
      <c r="D94" s="177"/>
      <c r="E94" s="177"/>
    </row>
    <row r="95" spans="2:5" s="172" customFormat="1" ht="12">
      <c r="B95" s="176"/>
      <c r="C95" s="177"/>
      <c r="D95" s="177"/>
      <c r="E95" s="177"/>
    </row>
    <row r="96" spans="1:5" s="172" customFormat="1" ht="12">
      <c r="A96" s="267"/>
      <c r="B96" s="176"/>
      <c r="C96" s="177"/>
      <c r="D96" s="177"/>
      <c r="E96" s="266"/>
    </row>
    <row r="97" spans="2:5" s="172" customFormat="1" ht="12">
      <c r="B97" s="176"/>
      <c r="C97" s="177"/>
      <c r="D97" s="177"/>
      <c r="E97" s="177"/>
    </row>
    <row r="98" spans="2:5" s="172" customFormat="1" ht="12">
      <c r="B98" s="176"/>
      <c r="C98" s="177"/>
      <c r="D98" s="177"/>
      <c r="E98" s="177"/>
    </row>
    <row r="99" spans="2:5" s="172" customFormat="1" ht="12">
      <c r="B99" s="176"/>
      <c r="C99" s="177"/>
      <c r="D99" s="177"/>
      <c r="E99" s="177"/>
    </row>
    <row r="100" spans="2:5" s="172" customFormat="1" ht="12">
      <c r="B100" s="176"/>
      <c r="C100" s="177"/>
      <c r="D100" s="177"/>
      <c r="E100" s="177"/>
    </row>
    <row r="101" spans="2:5" s="172" customFormat="1" ht="12">
      <c r="B101" s="176"/>
      <c r="C101" s="177"/>
      <c r="D101" s="177"/>
      <c r="E101" s="177"/>
    </row>
    <row r="102" spans="2:5" s="172" customFormat="1" ht="12">
      <c r="B102" s="176"/>
      <c r="C102" s="177"/>
      <c r="D102" s="177"/>
      <c r="E102" s="177"/>
    </row>
    <row r="103" spans="2:5" s="172" customFormat="1" ht="12">
      <c r="B103" s="176"/>
      <c r="C103" s="177"/>
      <c r="D103" s="177"/>
      <c r="E103" s="177"/>
    </row>
    <row r="104" spans="2:5" s="172" customFormat="1" ht="12">
      <c r="B104" s="176"/>
      <c r="C104" s="177"/>
      <c r="D104" s="177"/>
      <c r="E104" s="177"/>
    </row>
    <row r="105" spans="2:5" s="172" customFormat="1" ht="12">
      <c r="B105" s="176"/>
      <c r="C105" s="177"/>
      <c r="D105" s="177"/>
      <c r="E105" s="177"/>
    </row>
    <row r="106" spans="2:5" s="172" customFormat="1" ht="12">
      <c r="B106" s="176"/>
      <c r="C106" s="177"/>
      <c r="D106" s="177"/>
      <c r="E106" s="266"/>
    </row>
    <row r="107" spans="2:5" s="172" customFormat="1" ht="12">
      <c r="B107" s="176"/>
      <c r="C107" s="177"/>
      <c r="D107" s="177"/>
      <c r="E107" s="266"/>
    </row>
    <row r="108" spans="2:5" s="172" customFormat="1" ht="12">
      <c r="B108" s="176"/>
      <c r="C108" s="177"/>
      <c r="D108" s="177"/>
      <c r="E108" s="177"/>
    </row>
    <row r="109" spans="2:5" s="172" customFormat="1" ht="12">
      <c r="B109" s="176"/>
      <c r="C109" s="177"/>
      <c r="D109" s="177"/>
      <c r="E109" s="177"/>
    </row>
    <row r="110" spans="2:5" s="172" customFormat="1" ht="12">
      <c r="B110" s="176"/>
      <c r="C110" s="177"/>
      <c r="D110" s="177"/>
      <c r="E110" s="177"/>
    </row>
    <row r="111" spans="2:5" s="172" customFormat="1" ht="12">
      <c r="B111" s="176"/>
      <c r="C111" s="177"/>
      <c r="D111" s="177"/>
      <c r="E111" s="177"/>
    </row>
    <row r="112" spans="2:5" s="172" customFormat="1" ht="12">
      <c r="B112" s="176"/>
      <c r="C112" s="177"/>
      <c r="D112" s="177"/>
      <c r="E112" s="177"/>
    </row>
    <row r="113" spans="2:5" s="172" customFormat="1" ht="12">
      <c r="B113" s="176"/>
      <c r="C113" s="177"/>
      <c r="D113" s="177"/>
      <c r="E113" s="177"/>
    </row>
    <row r="114" spans="2:5" s="172" customFormat="1" ht="12">
      <c r="B114" s="176"/>
      <c r="C114" s="177"/>
      <c r="D114" s="177"/>
      <c r="E114" s="177"/>
    </row>
    <row r="115" spans="2:5" s="172" customFormat="1" ht="12">
      <c r="B115" s="176"/>
      <c r="C115" s="177"/>
      <c r="D115" s="177"/>
      <c r="E115" s="177"/>
    </row>
    <row r="116" spans="2:5" s="172" customFormat="1" ht="12">
      <c r="B116" s="176"/>
      <c r="C116" s="177"/>
      <c r="D116" s="177"/>
      <c r="E116" s="266"/>
    </row>
    <row r="117" spans="2:5" s="172" customFormat="1" ht="12">
      <c r="B117" s="176"/>
      <c r="C117" s="177"/>
      <c r="D117" s="177"/>
      <c r="E117" s="266"/>
    </row>
    <row r="118" spans="2:5" s="172" customFormat="1" ht="12">
      <c r="B118" s="176"/>
      <c r="C118" s="177"/>
      <c r="D118" s="177"/>
      <c r="E118" s="177"/>
    </row>
    <row r="119" spans="2:5" s="172" customFormat="1" ht="12">
      <c r="B119" s="176"/>
      <c r="C119" s="177"/>
      <c r="D119" s="177"/>
      <c r="E119" s="177"/>
    </row>
    <row r="120" spans="2:5" s="172" customFormat="1" ht="12">
      <c r="B120" s="176"/>
      <c r="C120" s="177"/>
      <c r="D120" s="177"/>
      <c r="E120" s="177"/>
    </row>
    <row r="121" spans="2:5" s="172" customFormat="1" ht="12">
      <c r="B121" s="176"/>
      <c r="C121" s="177"/>
      <c r="D121" s="177"/>
      <c r="E121" s="177"/>
    </row>
    <row r="122" spans="2:5" s="172" customFormat="1" ht="12">
      <c r="B122" s="176"/>
      <c r="C122" s="177"/>
      <c r="D122" s="177"/>
      <c r="E122" s="177"/>
    </row>
    <row r="123" spans="2:5" s="172" customFormat="1" ht="12">
      <c r="B123" s="176"/>
      <c r="C123" s="177"/>
      <c r="D123" s="177"/>
      <c r="E123" s="177"/>
    </row>
    <row r="124" spans="2:5" s="172" customFormat="1" ht="12">
      <c r="B124" s="176"/>
      <c r="C124" s="177"/>
      <c r="D124" s="177"/>
      <c r="E124" s="177"/>
    </row>
    <row r="125" spans="2:5" s="172" customFormat="1" ht="12">
      <c r="B125" s="176"/>
      <c r="C125" s="177"/>
      <c r="D125" s="177"/>
      <c r="E125" s="177"/>
    </row>
    <row r="126" spans="2:5" s="172" customFormat="1" ht="12">
      <c r="B126" s="176"/>
      <c r="C126" s="177"/>
      <c r="D126" s="177"/>
      <c r="E126" s="266"/>
    </row>
    <row r="127" spans="2:5" s="172" customFormat="1" ht="12">
      <c r="B127" s="176"/>
      <c r="C127" s="177"/>
      <c r="D127" s="177"/>
      <c r="E127" s="177"/>
    </row>
    <row r="128" spans="2:5" s="172" customFormat="1" ht="12">
      <c r="B128" s="176"/>
      <c r="C128" s="177"/>
      <c r="D128" s="177"/>
      <c r="E128" s="177"/>
    </row>
    <row r="129" spans="2:5" s="172" customFormat="1" ht="12">
      <c r="B129" s="176"/>
      <c r="C129" s="177"/>
      <c r="D129" s="177"/>
      <c r="E129" s="177"/>
    </row>
    <row r="130" spans="2:5" s="172" customFormat="1" ht="12">
      <c r="B130" s="176"/>
      <c r="C130" s="177"/>
      <c r="D130" s="177"/>
      <c r="E130" s="177"/>
    </row>
    <row r="131" spans="2:5" s="172" customFormat="1" ht="12">
      <c r="B131" s="176"/>
      <c r="C131" s="177"/>
      <c r="D131" s="177"/>
      <c r="E131" s="177"/>
    </row>
    <row r="132" spans="2:5" s="172" customFormat="1" ht="12">
      <c r="B132" s="176"/>
      <c r="C132" s="177"/>
      <c r="D132" s="177"/>
      <c r="E132" s="177"/>
    </row>
    <row r="133" spans="2:5" s="172" customFormat="1" ht="12">
      <c r="B133" s="176"/>
      <c r="C133" s="177"/>
      <c r="D133" s="177"/>
      <c r="E133" s="177"/>
    </row>
    <row r="134" spans="2:5" s="172" customFormat="1" ht="12">
      <c r="B134" s="176"/>
      <c r="C134" s="177"/>
      <c r="D134" s="177"/>
      <c r="E134" s="177"/>
    </row>
    <row r="135" spans="2:5" s="172" customFormat="1" ht="12">
      <c r="B135" s="176"/>
      <c r="C135" s="177"/>
      <c r="D135" s="177"/>
      <c r="E135" s="177"/>
    </row>
    <row r="136" spans="2:5" s="172" customFormat="1" ht="12">
      <c r="B136" s="176"/>
      <c r="C136" s="177"/>
      <c r="D136" s="177"/>
      <c r="E136" s="266"/>
    </row>
    <row r="137" spans="2:5" s="172" customFormat="1" ht="12">
      <c r="B137" s="176"/>
      <c r="C137" s="177"/>
      <c r="D137" s="177"/>
      <c r="E137" s="177"/>
    </row>
    <row r="138" spans="2:5" s="172" customFormat="1" ht="12">
      <c r="B138" s="176"/>
      <c r="C138" s="177"/>
      <c r="D138" s="177"/>
      <c r="E138" s="177"/>
    </row>
    <row r="139" spans="2:5" s="172" customFormat="1" ht="12">
      <c r="B139" s="176"/>
      <c r="C139" s="177"/>
      <c r="D139" s="177"/>
      <c r="E139" s="177"/>
    </row>
    <row r="140" spans="2:5" s="172" customFormat="1" ht="12">
      <c r="B140" s="176"/>
      <c r="C140" s="177"/>
      <c r="D140" s="177"/>
      <c r="E140" s="177"/>
    </row>
    <row r="141" spans="2:5" s="172" customFormat="1" ht="12">
      <c r="B141" s="176"/>
      <c r="C141" s="177"/>
      <c r="D141" s="177"/>
      <c r="E141" s="177"/>
    </row>
    <row r="142" spans="2:5" s="172" customFormat="1" ht="12">
      <c r="B142" s="176"/>
      <c r="C142" s="177"/>
      <c r="D142" s="177"/>
      <c r="E142" s="177"/>
    </row>
    <row r="143" spans="2:5" s="172" customFormat="1" ht="12">
      <c r="B143" s="176"/>
      <c r="C143" s="177"/>
      <c r="D143" s="177"/>
      <c r="E143" s="177"/>
    </row>
    <row r="144" spans="2:5" s="172" customFormat="1" ht="12">
      <c r="B144" s="176"/>
      <c r="C144" s="177"/>
      <c r="D144" s="177"/>
      <c r="E144" s="177"/>
    </row>
    <row r="145" spans="2:5" s="172" customFormat="1" ht="12">
      <c r="B145" s="176"/>
      <c r="C145" s="177"/>
      <c r="D145" s="177"/>
      <c r="E145" s="177"/>
    </row>
    <row r="146" spans="2:5" s="172" customFormat="1" ht="12">
      <c r="B146" s="176"/>
      <c r="C146" s="177"/>
      <c r="D146" s="177"/>
      <c r="E146" s="177"/>
    </row>
    <row r="147" spans="2:5" s="172" customFormat="1" ht="12">
      <c r="B147" s="176"/>
      <c r="C147" s="177"/>
      <c r="D147" s="177"/>
      <c r="E147" s="266"/>
    </row>
    <row r="148" spans="2:5" s="172" customFormat="1" ht="12">
      <c r="B148" s="176"/>
      <c r="C148" s="177"/>
      <c r="D148" s="177"/>
      <c r="E148" s="266"/>
    </row>
    <row r="149" spans="2:5" s="172" customFormat="1" ht="12">
      <c r="B149" s="176"/>
      <c r="C149" s="177"/>
      <c r="D149" s="177"/>
      <c r="E149" s="177"/>
    </row>
    <row r="150" spans="2:5" s="172" customFormat="1" ht="12">
      <c r="B150" s="176"/>
      <c r="C150" s="177"/>
      <c r="D150" s="177"/>
      <c r="E150" s="177"/>
    </row>
    <row r="151" spans="2:5" s="172" customFormat="1" ht="12">
      <c r="B151" s="176"/>
      <c r="C151" s="177"/>
      <c r="D151" s="177"/>
      <c r="E151" s="177"/>
    </row>
    <row r="152" spans="2:5" s="172" customFormat="1" ht="12">
      <c r="B152" s="176"/>
      <c r="C152" s="177"/>
      <c r="D152" s="177"/>
      <c r="E152" s="177"/>
    </row>
    <row r="153" spans="2:5" s="172" customFormat="1" ht="12">
      <c r="B153" s="176"/>
      <c r="C153" s="177"/>
      <c r="D153" s="177"/>
      <c r="E153" s="177"/>
    </row>
    <row r="154" spans="2:5" s="172" customFormat="1" ht="12">
      <c r="B154" s="176"/>
      <c r="C154" s="177"/>
      <c r="D154" s="177"/>
      <c r="E154" s="266"/>
    </row>
    <row r="155" spans="2:5" s="172" customFormat="1" ht="12">
      <c r="B155" s="176"/>
      <c r="C155" s="177"/>
      <c r="D155" s="177"/>
      <c r="E155" s="177"/>
    </row>
    <row r="156" spans="2:5" s="172" customFormat="1" ht="12">
      <c r="B156" s="176"/>
      <c r="C156" s="177"/>
      <c r="D156" s="177"/>
      <c r="E156" s="177"/>
    </row>
    <row r="157" spans="2:5" s="172" customFormat="1" ht="12">
      <c r="B157" s="176"/>
      <c r="C157" s="177"/>
      <c r="D157" s="177"/>
      <c r="E157" s="177"/>
    </row>
    <row r="158" spans="2:5" s="172" customFormat="1" ht="12">
      <c r="B158" s="176"/>
      <c r="C158" s="177"/>
      <c r="D158" s="177"/>
      <c r="E158" s="177"/>
    </row>
    <row r="159" spans="2:5" s="172" customFormat="1" ht="12">
      <c r="B159" s="176"/>
      <c r="C159" s="177"/>
      <c r="D159" s="177"/>
      <c r="E159" s="177"/>
    </row>
    <row r="160" spans="2:5" s="172" customFormat="1" ht="12">
      <c r="B160" s="176"/>
      <c r="C160" s="177"/>
      <c r="D160" s="177"/>
      <c r="E160" s="177"/>
    </row>
    <row r="161" spans="2:5" s="172" customFormat="1" ht="12">
      <c r="B161" s="176"/>
      <c r="C161" s="177"/>
      <c r="D161" s="177"/>
      <c r="E161" s="177"/>
    </row>
    <row r="162" spans="2:5" s="172" customFormat="1" ht="12">
      <c r="B162" s="176"/>
      <c r="C162" s="177"/>
      <c r="D162" s="177"/>
      <c r="E162" s="177"/>
    </row>
    <row r="163" spans="2:5" s="172" customFormat="1" ht="12">
      <c r="B163" s="176"/>
      <c r="C163" s="177"/>
      <c r="D163" s="177"/>
      <c r="E163" s="177"/>
    </row>
    <row r="164" spans="2:5" s="172" customFormat="1" ht="12">
      <c r="B164" s="176"/>
      <c r="C164" s="177"/>
      <c r="D164" s="177"/>
      <c r="E164" s="266"/>
    </row>
    <row r="165" spans="2:5" s="172" customFormat="1" ht="12">
      <c r="B165" s="176"/>
      <c r="C165" s="177"/>
      <c r="D165" s="177"/>
      <c r="E165" s="177"/>
    </row>
    <row r="166" spans="2:5" s="172" customFormat="1" ht="12">
      <c r="B166" s="176"/>
      <c r="C166" s="177"/>
      <c r="D166" s="177"/>
      <c r="E166" s="177"/>
    </row>
    <row r="167" spans="1:5" s="172" customFormat="1" ht="12">
      <c r="A167" s="267"/>
      <c r="B167" s="176"/>
      <c r="C167" s="177"/>
      <c r="D167" s="177"/>
      <c r="E167" s="177"/>
    </row>
    <row r="168" spans="2:5" s="172" customFormat="1" ht="12">
      <c r="B168" s="176"/>
      <c r="C168" s="177"/>
      <c r="D168" s="177"/>
      <c r="E168" s="177"/>
    </row>
    <row r="169" spans="2:5" s="172" customFormat="1" ht="12">
      <c r="B169" s="176"/>
      <c r="C169" s="177"/>
      <c r="D169" s="177"/>
      <c r="E169" s="177"/>
    </row>
    <row r="170" spans="2:5" s="172" customFormat="1" ht="12">
      <c r="B170" s="176"/>
      <c r="C170" s="177"/>
      <c r="D170" s="177"/>
      <c r="E170" s="177"/>
    </row>
    <row r="171" spans="2:5" s="172" customFormat="1" ht="12">
      <c r="B171" s="176"/>
      <c r="C171" s="177"/>
      <c r="D171" s="177"/>
      <c r="E171" s="177"/>
    </row>
    <row r="172" spans="2:5" s="172" customFormat="1" ht="12">
      <c r="B172" s="176"/>
      <c r="C172" s="177"/>
      <c r="D172" s="177"/>
      <c r="E172" s="177"/>
    </row>
    <row r="173" spans="2:5" s="172" customFormat="1" ht="12">
      <c r="B173" s="176"/>
      <c r="C173" s="177"/>
      <c r="D173" s="177"/>
      <c r="E173" s="177"/>
    </row>
    <row r="174" spans="2:5" s="172" customFormat="1" ht="12">
      <c r="B174" s="176"/>
      <c r="C174" s="177"/>
      <c r="D174" s="177"/>
      <c r="E174" s="177"/>
    </row>
    <row r="175" spans="2:5" s="172" customFormat="1" ht="12">
      <c r="B175" s="176"/>
      <c r="C175" s="177"/>
      <c r="D175" s="177"/>
      <c r="E175" s="177"/>
    </row>
    <row r="176" spans="2:5" s="172" customFormat="1" ht="12">
      <c r="B176" s="176"/>
      <c r="C176" s="177"/>
      <c r="D176" s="177"/>
      <c r="E176" s="177"/>
    </row>
    <row r="177" spans="2:5" s="172" customFormat="1" ht="12">
      <c r="B177" s="176"/>
      <c r="C177" s="177"/>
      <c r="D177" s="177"/>
      <c r="E177" s="177"/>
    </row>
    <row r="178" spans="2:5" s="172" customFormat="1" ht="12">
      <c r="B178" s="176"/>
      <c r="C178" s="177"/>
      <c r="D178" s="177"/>
      <c r="E178" s="177"/>
    </row>
    <row r="179" spans="2:5" s="172" customFormat="1" ht="12">
      <c r="B179" s="176"/>
      <c r="C179" s="177"/>
      <c r="D179" s="177"/>
      <c r="E179" s="177"/>
    </row>
    <row r="180" spans="2:5" s="172" customFormat="1" ht="12">
      <c r="B180" s="176"/>
      <c r="C180" s="177"/>
      <c r="D180" s="177"/>
      <c r="E180" s="177"/>
    </row>
    <row r="181" spans="2:5" s="172" customFormat="1" ht="12">
      <c r="B181" s="176"/>
      <c r="C181" s="177"/>
      <c r="D181" s="177"/>
      <c r="E181" s="177"/>
    </row>
    <row r="182" spans="2:5" s="172" customFormat="1" ht="12">
      <c r="B182" s="176"/>
      <c r="C182" s="177"/>
      <c r="D182" s="177"/>
      <c r="E182" s="177"/>
    </row>
    <row r="183" spans="2:5" s="172" customFormat="1" ht="12">
      <c r="B183" s="176"/>
      <c r="C183" s="177"/>
      <c r="D183" s="177"/>
      <c r="E183" s="177"/>
    </row>
    <row r="184" spans="2:5" s="172" customFormat="1" ht="12">
      <c r="B184" s="176"/>
      <c r="C184" s="177"/>
      <c r="D184" s="177"/>
      <c r="E184" s="177"/>
    </row>
    <row r="185" spans="2:5" s="172" customFormat="1" ht="12">
      <c r="B185" s="176"/>
      <c r="C185" s="177"/>
      <c r="D185" s="177"/>
      <c r="E185" s="177"/>
    </row>
    <row r="186" spans="2:5" s="172" customFormat="1" ht="12">
      <c r="B186" s="176"/>
      <c r="C186" s="177"/>
      <c r="D186" s="177"/>
      <c r="E186" s="177"/>
    </row>
    <row r="187" spans="2:5" s="172" customFormat="1" ht="12">
      <c r="B187" s="176"/>
      <c r="C187" s="177"/>
      <c r="D187" s="177"/>
      <c r="E187" s="177"/>
    </row>
    <row r="188" spans="2:5" s="172" customFormat="1" ht="12">
      <c r="B188" s="176"/>
      <c r="C188" s="177"/>
      <c r="D188" s="177"/>
      <c r="E188" s="177"/>
    </row>
    <row r="189" spans="2:5" s="172" customFormat="1" ht="12">
      <c r="B189" s="176"/>
      <c r="C189" s="177"/>
      <c r="D189" s="177"/>
      <c r="E189" s="177"/>
    </row>
    <row r="190" spans="2:5" s="172" customFormat="1" ht="12">
      <c r="B190" s="176"/>
      <c r="C190" s="177"/>
      <c r="D190" s="177"/>
      <c r="E190" s="177"/>
    </row>
    <row r="191" spans="2:5" s="172" customFormat="1" ht="12">
      <c r="B191" s="176"/>
      <c r="C191" s="177"/>
      <c r="D191" s="177"/>
      <c r="E191" s="177"/>
    </row>
    <row r="192" spans="2:5" s="172" customFormat="1" ht="12">
      <c r="B192" s="176"/>
      <c r="C192" s="177"/>
      <c r="D192" s="177"/>
      <c r="E192" s="177"/>
    </row>
    <row r="193" spans="2:5" s="172" customFormat="1" ht="12">
      <c r="B193" s="176"/>
      <c r="C193" s="177"/>
      <c r="D193" s="177"/>
      <c r="E193" s="266"/>
    </row>
    <row r="194" spans="2:5" s="172" customFormat="1" ht="12">
      <c r="B194" s="176"/>
      <c r="C194" s="177"/>
      <c r="D194" s="177"/>
      <c r="E194" s="266"/>
    </row>
    <row r="195" spans="2:5" s="172" customFormat="1" ht="12">
      <c r="B195" s="176"/>
      <c r="C195" s="177"/>
      <c r="D195" s="177"/>
      <c r="E195" s="177"/>
    </row>
    <row r="196" spans="1:5" s="172" customFormat="1" ht="12">
      <c r="A196" s="267"/>
      <c r="B196" s="176"/>
      <c r="C196" s="177"/>
      <c r="D196" s="177"/>
      <c r="E196" s="177"/>
    </row>
    <row r="197" spans="2:5" s="172" customFormat="1" ht="12">
      <c r="B197" s="176"/>
      <c r="C197" s="177"/>
      <c r="D197" s="177"/>
      <c r="E197" s="177"/>
    </row>
    <row r="198" spans="2:5" s="172" customFormat="1" ht="12">
      <c r="B198" s="176"/>
      <c r="C198" s="177"/>
      <c r="D198" s="177"/>
      <c r="E198" s="177"/>
    </row>
    <row r="199" spans="2:5" s="172" customFormat="1" ht="12">
      <c r="B199" s="176"/>
      <c r="C199" s="177"/>
      <c r="D199" s="177"/>
      <c r="E199" s="177"/>
    </row>
    <row r="200" spans="2:5" s="172" customFormat="1" ht="12">
      <c r="B200" s="176"/>
      <c r="C200" s="177"/>
      <c r="D200" s="177"/>
      <c r="E200" s="266"/>
    </row>
    <row r="201" spans="2:5" s="172" customFormat="1" ht="12">
      <c r="B201" s="176"/>
      <c r="C201" s="177"/>
      <c r="D201" s="177"/>
      <c r="E201" s="177"/>
    </row>
    <row r="202" spans="2:5" s="172" customFormat="1" ht="12">
      <c r="B202" s="176"/>
      <c r="C202" s="177"/>
      <c r="D202" s="177"/>
      <c r="E202" s="177"/>
    </row>
    <row r="203" spans="1:5" s="172" customFormat="1" ht="12">
      <c r="A203" s="267"/>
      <c r="B203" s="176"/>
      <c r="C203" s="177"/>
      <c r="D203" s="177"/>
      <c r="E203" s="177"/>
    </row>
    <row r="204" spans="2:5" s="172" customFormat="1" ht="12">
      <c r="B204" s="176"/>
      <c r="C204" s="177"/>
      <c r="D204" s="177"/>
      <c r="E204" s="177"/>
    </row>
    <row r="205" spans="2:5" s="172" customFormat="1" ht="12">
      <c r="B205" s="176"/>
      <c r="C205" s="177"/>
      <c r="D205" s="177"/>
      <c r="E205" s="177"/>
    </row>
    <row r="206" spans="2:5" s="172" customFormat="1" ht="12">
      <c r="B206" s="176"/>
      <c r="C206" s="177"/>
      <c r="D206" s="177"/>
      <c r="E206" s="177"/>
    </row>
    <row r="207" spans="2:5" s="172" customFormat="1" ht="12">
      <c r="B207" s="176"/>
      <c r="C207" s="177"/>
      <c r="D207" s="177"/>
      <c r="E207" s="177"/>
    </row>
    <row r="208" spans="2:5" s="172" customFormat="1" ht="12">
      <c r="B208" s="176"/>
      <c r="C208" s="177"/>
      <c r="D208" s="177"/>
      <c r="E208" s="266"/>
    </row>
    <row r="209" spans="1:5" s="172" customFormat="1" ht="12">
      <c r="A209" s="267"/>
      <c r="B209" s="176"/>
      <c r="C209" s="177"/>
      <c r="D209" s="177"/>
      <c r="E209" s="266"/>
    </row>
    <row r="210" spans="2:5" s="172" customFormat="1" ht="12">
      <c r="B210" s="176"/>
      <c r="C210" s="177"/>
      <c r="D210" s="177"/>
      <c r="E210" s="266"/>
    </row>
    <row r="211" spans="1:5" s="172" customFormat="1" ht="12">
      <c r="A211" s="267"/>
      <c r="B211" s="176"/>
      <c r="C211" s="177"/>
      <c r="D211" s="177"/>
      <c r="E211" s="266"/>
    </row>
    <row r="212" spans="2:5" s="172" customFormat="1" ht="12">
      <c r="B212" s="176"/>
      <c r="C212" s="177"/>
      <c r="D212" s="177"/>
      <c r="E212" s="266"/>
    </row>
    <row r="213" spans="2:5" s="172" customFormat="1" ht="12">
      <c r="B213" s="176"/>
      <c r="C213" s="177"/>
      <c r="D213" s="177"/>
      <c r="E213" s="177"/>
    </row>
    <row r="214" spans="2:5" s="172" customFormat="1" ht="12">
      <c r="B214" s="264"/>
      <c r="C214" s="265"/>
      <c r="D214" s="265"/>
      <c r="E214" s="177"/>
    </row>
    <row r="215" spans="2:5" s="172" customFormat="1" ht="12">
      <c r="B215" s="176"/>
      <c r="C215" s="177"/>
      <c r="D215" s="177"/>
      <c r="E215" s="177"/>
    </row>
    <row r="216" spans="2:5" s="172" customFormat="1" ht="12">
      <c r="B216" s="176"/>
      <c r="C216" s="177"/>
      <c r="D216" s="177"/>
      <c r="E216" s="177"/>
    </row>
    <row r="217" spans="2:5" s="172" customFormat="1" ht="12">
      <c r="B217" s="176"/>
      <c r="C217" s="177"/>
      <c r="D217" s="177"/>
      <c r="E217" s="177"/>
    </row>
    <row r="218" spans="2:5" s="172" customFormat="1" ht="12">
      <c r="B218" s="176"/>
      <c r="C218" s="177"/>
      <c r="D218" s="177"/>
      <c r="E218" s="177"/>
    </row>
    <row r="219" spans="1:5" s="172" customFormat="1" ht="12">
      <c r="A219" s="267"/>
      <c r="B219" s="176"/>
      <c r="C219" s="177"/>
      <c r="D219" s="177"/>
      <c r="E219" s="177"/>
    </row>
    <row r="220" spans="2:5" s="172" customFormat="1" ht="12">
      <c r="B220" s="176"/>
      <c r="C220" s="177"/>
      <c r="D220" s="177"/>
      <c r="E220" s="177"/>
    </row>
    <row r="221" spans="2:5" s="172" customFormat="1" ht="12">
      <c r="B221" s="176"/>
      <c r="C221" s="177"/>
      <c r="D221" s="177"/>
      <c r="E221" s="177"/>
    </row>
    <row r="222" spans="2:5" s="172" customFormat="1" ht="12">
      <c r="B222" s="176"/>
      <c r="C222" s="177"/>
      <c r="D222" s="177"/>
      <c r="E222" s="177"/>
    </row>
    <row r="223" spans="2:5" s="172" customFormat="1" ht="12">
      <c r="B223" s="176"/>
      <c r="C223" s="177"/>
      <c r="D223" s="177"/>
      <c r="E223" s="177"/>
    </row>
    <row r="224" spans="2:5" s="172" customFormat="1" ht="12">
      <c r="B224" s="176"/>
      <c r="C224" s="177"/>
      <c r="D224" s="177"/>
      <c r="E224" s="266"/>
    </row>
    <row r="225" spans="2:5" s="172" customFormat="1" ht="12">
      <c r="B225" s="176"/>
      <c r="C225" s="177"/>
      <c r="D225" s="177"/>
      <c r="E225" s="266"/>
    </row>
    <row r="226" spans="1:5" s="172" customFormat="1" ht="12">
      <c r="A226" s="267"/>
      <c r="B226" s="176"/>
      <c r="C226" s="177"/>
      <c r="D226" s="177"/>
      <c r="E226" s="177"/>
    </row>
    <row r="227" spans="2:5" s="172" customFormat="1" ht="12">
      <c r="B227" s="176"/>
      <c r="C227" s="177"/>
      <c r="D227" s="177"/>
      <c r="E227" s="177"/>
    </row>
    <row r="228" spans="2:5" s="172" customFormat="1" ht="12">
      <c r="B228" s="176"/>
      <c r="C228" s="177"/>
      <c r="D228" s="177"/>
      <c r="E228" s="177"/>
    </row>
    <row r="229" spans="2:5" s="172" customFormat="1" ht="12">
      <c r="B229" s="176"/>
      <c r="C229" s="177"/>
      <c r="D229" s="177"/>
      <c r="E229" s="177"/>
    </row>
    <row r="230" spans="2:5" s="172" customFormat="1" ht="12">
      <c r="B230" s="176"/>
      <c r="C230" s="177"/>
      <c r="D230" s="177"/>
      <c r="E230" s="177"/>
    </row>
    <row r="231" spans="2:5" s="172" customFormat="1" ht="12">
      <c r="B231" s="176"/>
      <c r="C231" s="177"/>
      <c r="D231" s="177"/>
      <c r="E231" s="177"/>
    </row>
    <row r="232" spans="2:5" s="172" customFormat="1" ht="12">
      <c r="B232" s="176"/>
      <c r="C232" s="177"/>
      <c r="D232" s="177"/>
      <c r="E232" s="177"/>
    </row>
    <row r="233" spans="2:5" s="172" customFormat="1" ht="12">
      <c r="B233" s="176"/>
      <c r="C233" s="177"/>
      <c r="D233" s="177"/>
      <c r="E233" s="177"/>
    </row>
    <row r="234" spans="2:5" s="172" customFormat="1" ht="12">
      <c r="B234" s="176"/>
      <c r="C234" s="177"/>
      <c r="D234" s="177"/>
      <c r="E234" s="177"/>
    </row>
    <row r="235" spans="2:5" s="172" customFormat="1" ht="12">
      <c r="B235" s="176"/>
      <c r="C235" s="177"/>
      <c r="D235" s="177"/>
      <c r="E235" s="177"/>
    </row>
    <row r="236" spans="2:5" s="172" customFormat="1" ht="12">
      <c r="B236" s="176"/>
      <c r="C236" s="177"/>
      <c r="D236" s="177"/>
      <c r="E236" s="177"/>
    </row>
    <row r="237" spans="2:5" s="172" customFormat="1" ht="12">
      <c r="B237" s="176"/>
      <c r="C237" s="177"/>
      <c r="D237" s="177"/>
      <c r="E237" s="266"/>
    </row>
    <row r="238" spans="2:5" s="172" customFormat="1" ht="12">
      <c r="B238" s="176"/>
      <c r="C238" s="177"/>
      <c r="D238" s="177"/>
      <c r="E238" s="266"/>
    </row>
    <row r="239" spans="2:5" s="172" customFormat="1" ht="12">
      <c r="B239" s="176"/>
      <c r="C239" s="177"/>
      <c r="D239" s="177"/>
      <c r="E239" s="177"/>
    </row>
    <row r="240" spans="1:5" s="172" customFormat="1" ht="12">
      <c r="A240" s="267"/>
      <c r="B240" s="176"/>
      <c r="C240" s="177"/>
      <c r="D240" s="177"/>
      <c r="E240" s="177"/>
    </row>
    <row r="241" spans="2:5" s="172" customFormat="1" ht="12">
      <c r="B241" s="176"/>
      <c r="C241" s="177"/>
      <c r="D241" s="177"/>
      <c r="E241" s="177"/>
    </row>
    <row r="242" spans="2:5" s="172" customFormat="1" ht="12">
      <c r="B242" s="176"/>
      <c r="C242" s="177"/>
      <c r="D242" s="177"/>
      <c r="E242" s="177"/>
    </row>
    <row r="243" spans="2:5" s="172" customFormat="1" ht="12">
      <c r="B243" s="176"/>
      <c r="C243" s="177"/>
      <c r="D243" s="177"/>
      <c r="E243" s="177"/>
    </row>
    <row r="244" spans="2:5" s="172" customFormat="1" ht="12">
      <c r="B244" s="176"/>
      <c r="C244" s="177"/>
      <c r="D244" s="177"/>
      <c r="E244" s="177"/>
    </row>
    <row r="245" spans="2:5" s="172" customFormat="1" ht="12">
      <c r="B245" s="176"/>
      <c r="C245" s="177"/>
      <c r="D245" s="177"/>
      <c r="E245" s="177"/>
    </row>
    <row r="246" spans="2:5" s="172" customFormat="1" ht="12">
      <c r="B246" s="176"/>
      <c r="C246" s="177"/>
      <c r="D246" s="177"/>
      <c r="E246" s="177"/>
    </row>
    <row r="247" spans="2:5" s="172" customFormat="1" ht="12">
      <c r="B247" s="176"/>
      <c r="C247" s="177"/>
      <c r="D247" s="177"/>
      <c r="E247" s="266"/>
    </row>
    <row r="248" spans="1:5" s="172" customFormat="1" ht="12">
      <c r="A248" s="267"/>
      <c r="B248" s="176"/>
      <c r="C248" s="177"/>
      <c r="D248" s="177"/>
      <c r="E248" s="177"/>
    </row>
    <row r="249" spans="2:5" s="172" customFormat="1" ht="12">
      <c r="B249" s="176"/>
      <c r="C249" s="177"/>
      <c r="D249" s="177"/>
      <c r="E249" s="177"/>
    </row>
    <row r="250" spans="2:5" s="172" customFormat="1" ht="12">
      <c r="B250" s="176"/>
      <c r="C250" s="177"/>
      <c r="D250" s="177"/>
      <c r="E250" s="177"/>
    </row>
    <row r="251" spans="2:5" s="172" customFormat="1" ht="12">
      <c r="B251" s="176"/>
      <c r="C251" s="177"/>
      <c r="D251" s="177"/>
      <c r="E251" s="177"/>
    </row>
    <row r="252" spans="2:5" s="172" customFormat="1" ht="12">
      <c r="B252" s="176"/>
      <c r="C252" s="177"/>
      <c r="D252" s="177"/>
      <c r="E252" s="177"/>
    </row>
    <row r="253" spans="2:5" s="172" customFormat="1" ht="12">
      <c r="B253" s="176"/>
      <c r="C253" s="177"/>
      <c r="D253" s="177"/>
      <c r="E253" s="177"/>
    </row>
    <row r="254" spans="2:5" s="172" customFormat="1" ht="12">
      <c r="B254" s="176"/>
      <c r="C254" s="177"/>
      <c r="D254" s="177"/>
      <c r="E254" s="177"/>
    </row>
    <row r="255" spans="1:5" s="172" customFormat="1" ht="12">
      <c r="A255" s="267"/>
      <c r="B255" s="176"/>
      <c r="C255" s="177"/>
      <c r="D255" s="177"/>
      <c r="E255" s="177"/>
    </row>
    <row r="256" spans="2:5" s="172" customFormat="1" ht="12">
      <c r="B256" s="176"/>
      <c r="C256" s="177"/>
      <c r="D256" s="177"/>
      <c r="E256" s="177"/>
    </row>
    <row r="257" spans="2:5" s="172" customFormat="1" ht="12">
      <c r="B257" s="176"/>
      <c r="C257" s="177"/>
      <c r="D257" s="177"/>
      <c r="E257" s="177"/>
    </row>
    <row r="258" spans="2:5" s="172" customFormat="1" ht="12">
      <c r="B258" s="176"/>
      <c r="C258" s="177"/>
      <c r="D258" s="177"/>
      <c r="E258" s="177"/>
    </row>
    <row r="259" spans="2:5" s="172" customFormat="1" ht="12">
      <c r="B259" s="176"/>
      <c r="C259" s="177"/>
      <c r="D259" s="177"/>
      <c r="E259" s="177"/>
    </row>
    <row r="260" spans="2:5" s="172" customFormat="1" ht="12">
      <c r="B260" s="176"/>
      <c r="C260" s="177"/>
      <c r="D260" s="177"/>
      <c r="E260" s="177"/>
    </row>
    <row r="261" spans="1:5" s="172" customFormat="1" ht="12">
      <c r="A261" s="267"/>
      <c r="B261" s="176"/>
      <c r="C261" s="177"/>
      <c r="D261" s="177"/>
      <c r="E261" s="177"/>
    </row>
    <row r="262" spans="2:5" s="172" customFormat="1" ht="12">
      <c r="B262" s="176"/>
      <c r="C262" s="177"/>
      <c r="D262" s="177"/>
      <c r="E262" s="177"/>
    </row>
    <row r="263" spans="2:5" s="172" customFormat="1" ht="12">
      <c r="B263" s="264"/>
      <c r="C263" s="265"/>
      <c r="D263" s="265"/>
      <c r="E263" s="177"/>
    </row>
    <row r="264" spans="2:5" s="172" customFormat="1" ht="12">
      <c r="B264" s="176"/>
      <c r="C264" s="177"/>
      <c r="D264" s="177"/>
      <c r="E264" s="177"/>
    </row>
    <row r="265" spans="2:5" s="172" customFormat="1" ht="12">
      <c r="B265" s="176"/>
      <c r="C265" s="177"/>
      <c r="D265" s="177"/>
      <c r="E265" s="177"/>
    </row>
    <row r="266" spans="2:5" s="172" customFormat="1" ht="12">
      <c r="B266" s="176"/>
      <c r="C266" s="177"/>
      <c r="D266" s="177"/>
      <c r="E266" s="177"/>
    </row>
    <row r="267" spans="2:5" s="172" customFormat="1" ht="12">
      <c r="B267" s="176"/>
      <c r="C267" s="177"/>
      <c r="D267" s="177"/>
      <c r="E267" s="177"/>
    </row>
    <row r="268" spans="2:5" s="172" customFormat="1" ht="12">
      <c r="B268" s="176"/>
      <c r="C268" s="177"/>
      <c r="D268" s="177"/>
      <c r="E268" s="177"/>
    </row>
    <row r="269" spans="2:5" s="172" customFormat="1" ht="12">
      <c r="B269" s="176"/>
      <c r="C269" s="177"/>
      <c r="D269" s="177"/>
      <c r="E269" s="177"/>
    </row>
    <row r="270" spans="2:5" s="172" customFormat="1" ht="12">
      <c r="B270" s="176"/>
      <c r="C270" s="177"/>
      <c r="D270" s="177"/>
      <c r="E270" s="177"/>
    </row>
    <row r="271" spans="2:5" s="172" customFormat="1" ht="12">
      <c r="B271" s="176"/>
      <c r="C271" s="177"/>
      <c r="D271" s="177"/>
      <c r="E271" s="177"/>
    </row>
    <row r="272" spans="1:5" s="172" customFormat="1" ht="12">
      <c r="A272" s="268"/>
      <c r="B272" s="176"/>
      <c r="C272" s="177"/>
      <c r="D272" s="177"/>
      <c r="E272" s="177"/>
    </row>
    <row r="273" spans="2:5" s="172" customFormat="1" ht="12">
      <c r="B273" s="176"/>
      <c r="C273" s="177"/>
      <c r="D273" s="177"/>
      <c r="E273" s="177"/>
    </row>
    <row r="274" spans="2:5" s="172" customFormat="1" ht="12">
      <c r="B274" s="176"/>
      <c r="C274" s="177"/>
      <c r="D274" s="177"/>
      <c r="E274" s="177"/>
    </row>
    <row r="275" spans="2:5" s="172" customFormat="1" ht="12">
      <c r="B275" s="176"/>
      <c r="C275" s="177"/>
      <c r="D275" s="177"/>
      <c r="E275" s="177"/>
    </row>
    <row r="276" spans="2:5" s="172" customFormat="1" ht="12">
      <c r="B276" s="176"/>
      <c r="C276" s="177"/>
      <c r="D276" s="177"/>
      <c r="E276" s="177"/>
    </row>
    <row r="277" spans="1:5" s="172" customFormat="1" ht="12">
      <c r="A277" s="267"/>
      <c r="B277" s="176"/>
      <c r="C277" s="177"/>
      <c r="D277" s="177"/>
      <c r="E277" s="177"/>
    </row>
    <row r="278" spans="2:5" s="172" customFormat="1" ht="12">
      <c r="B278" s="176"/>
      <c r="C278" s="177"/>
      <c r="D278" s="177"/>
      <c r="E278" s="177"/>
    </row>
    <row r="279" spans="2:5" s="172" customFormat="1" ht="12">
      <c r="B279" s="176"/>
      <c r="C279" s="177"/>
      <c r="D279" s="177"/>
      <c r="E279" s="177"/>
    </row>
    <row r="280" spans="2:5" s="172" customFormat="1" ht="12">
      <c r="B280" s="176"/>
      <c r="C280" s="177"/>
      <c r="D280" s="177"/>
      <c r="E280" s="177"/>
    </row>
    <row r="281" spans="2:5" s="172" customFormat="1" ht="12">
      <c r="B281" s="176"/>
      <c r="C281" s="177"/>
      <c r="D281" s="177"/>
      <c r="E281" s="177"/>
    </row>
    <row r="282" spans="2:5" s="172" customFormat="1" ht="12">
      <c r="B282" s="176"/>
      <c r="C282" s="177"/>
      <c r="D282" s="177"/>
      <c r="E282" s="266"/>
    </row>
    <row r="283" spans="2:5" s="172" customFormat="1" ht="12">
      <c r="B283" s="176"/>
      <c r="C283" s="177"/>
      <c r="D283" s="177"/>
      <c r="E283" s="177"/>
    </row>
    <row r="284" spans="2:5" s="172" customFormat="1" ht="12">
      <c r="B284" s="176"/>
      <c r="C284" s="177"/>
      <c r="D284" s="177"/>
      <c r="E284" s="177"/>
    </row>
    <row r="285" spans="1:5" s="172" customFormat="1" ht="12">
      <c r="A285" s="267"/>
      <c r="B285" s="176"/>
      <c r="C285" s="177"/>
      <c r="D285" s="177"/>
      <c r="E285" s="177"/>
    </row>
    <row r="286" spans="2:5" s="172" customFormat="1" ht="12">
      <c r="B286" s="176"/>
      <c r="C286" s="177"/>
      <c r="D286" s="177"/>
      <c r="E286" s="177"/>
    </row>
    <row r="287" spans="2:5" s="172" customFormat="1" ht="12">
      <c r="B287" s="176"/>
      <c r="C287" s="177"/>
      <c r="D287" s="177"/>
      <c r="E287" s="266"/>
    </row>
    <row r="288" spans="2:5" s="172" customFormat="1" ht="12">
      <c r="B288" s="176"/>
      <c r="C288" s="177"/>
      <c r="D288" s="177"/>
      <c r="E288" s="177"/>
    </row>
    <row r="289" spans="2:5" s="172" customFormat="1" ht="12">
      <c r="B289" s="176"/>
      <c r="C289" s="177"/>
      <c r="D289" s="177"/>
      <c r="E289" s="177"/>
    </row>
    <row r="290" spans="2:5" s="172" customFormat="1" ht="12">
      <c r="B290" s="176"/>
      <c r="C290" s="177"/>
      <c r="D290" s="177"/>
      <c r="E290" s="177"/>
    </row>
    <row r="291" spans="2:5" s="172" customFormat="1" ht="12">
      <c r="B291" s="176"/>
      <c r="C291" s="177"/>
      <c r="D291" s="177"/>
      <c r="E291" s="177"/>
    </row>
    <row r="292" spans="2:5" s="172" customFormat="1" ht="12">
      <c r="B292" s="176"/>
      <c r="C292" s="177"/>
      <c r="D292" s="177"/>
      <c r="E292" s="177"/>
    </row>
    <row r="293" spans="2:5" s="172" customFormat="1" ht="12">
      <c r="B293" s="176"/>
      <c r="C293" s="177"/>
      <c r="D293" s="177"/>
      <c r="E293" s="177"/>
    </row>
    <row r="294" spans="2:5" s="172" customFormat="1" ht="12">
      <c r="B294" s="176"/>
      <c r="C294" s="177"/>
      <c r="D294" s="177"/>
      <c r="E294" s="177"/>
    </row>
    <row r="295" spans="2:5" s="172" customFormat="1" ht="12">
      <c r="B295" s="176"/>
      <c r="C295" s="177"/>
      <c r="D295" s="177"/>
      <c r="E295" s="177"/>
    </row>
    <row r="296" spans="2:5" s="172" customFormat="1" ht="12">
      <c r="B296" s="176"/>
      <c r="C296" s="177"/>
      <c r="D296" s="177"/>
      <c r="E296" s="177"/>
    </row>
    <row r="297" spans="2:5" s="172" customFormat="1" ht="12">
      <c r="B297" s="176"/>
      <c r="C297" s="177"/>
      <c r="D297" s="177"/>
      <c r="E297" s="177"/>
    </row>
    <row r="298" spans="2:5" s="172" customFormat="1" ht="12">
      <c r="B298" s="176"/>
      <c r="C298" s="177"/>
      <c r="D298" s="177"/>
      <c r="E298" s="177"/>
    </row>
    <row r="299" spans="2:5" s="172" customFormat="1" ht="12">
      <c r="B299" s="176"/>
      <c r="C299" s="177"/>
      <c r="D299" s="177"/>
      <c r="E299" s="177"/>
    </row>
    <row r="300" spans="2:5" s="172" customFormat="1" ht="12">
      <c r="B300" s="176"/>
      <c r="C300" s="177"/>
      <c r="D300" s="177"/>
      <c r="E300" s="177"/>
    </row>
    <row r="301" spans="2:5" s="172" customFormat="1" ht="12">
      <c r="B301" s="176"/>
      <c r="C301" s="177"/>
      <c r="D301" s="177"/>
      <c r="E301" s="177"/>
    </row>
    <row r="302" spans="2:5" s="172" customFormat="1" ht="12">
      <c r="B302" s="176"/>
      <c r="C302" s="177"/>
      <c r="D302" s="177"/>
      <c r="E302" s="177"/>
    </row>
    <row r="303" spans="2:5" s="172" customFormat="1" ht="12">
      <c r="B303" s="176"/>
      <c r="C303" s="177"/>
      <c r="D303" s="177"/>
      <c r="E303" s="177"/>
    </row>
    <row r="304" spans="2:5" s="172" customFormat="1" ht="12">
      <c r="B304" s="176"/>
      <c r="C304" s="177"/>
      <c r="D304" s="177"/>
      <c r="E304" s="177"/>
    </row>
    <row r="305" spans="2:5" s="172" customFormat="1" ht="12">
      <c r="B305" s="176"/>
      <c r="C305" s="177"/>
      <c r="D305" s="177"/>
      <c r="E305" s="177"/>
    </row>
    <row r="306" spans="2:5" s="172" customFormat="1" ht="12">
      <c r="B306" s="176"/>
      <c r="C306" s="177"/>
      <c r="D306" s="177"/>
      <c r="E306" s="177"/>
    </row>
    <row r="307" spans="2:5" s="172" customFormat="1" ht="12">
      <c r="B307" s="176"/>
      <c r="C307" s="177"/>
      <c r="D307" s="177"/>
      <c r="E307" s="177"/>
    </row>
    <row r="308" spans="2:5" s="172" customFormat="1" ht="12">
      <c r="B308" s="176"/>
      <c r="C308" s="177"/>
      <c r="D308" s="177"/>
      <c r="E308" s="177"/>
    </row>
    <row r="309" spans="2:5" s="172" customFormat="1" ht="12">
      <c r="B309" s="176"/>
      <c r="C309" s="177"/>
      <c r="D309" s="177"/>
      <c r="E309" s="177"/>
    </row>
    <row r="310" spans="2:5" s="172" customFormat="1" ht="12">
      <c r="B310" s="176"/>
      <c r="C310" s="177"/>
      <c r="D310" s="177"/>
      <c r="E310" s="177"/>
    </row>
    <row r="311" spans="2:5" s="172" customFormat="1" ht="12">
      <c r="B311" s="176"/>
      <c r="C311" s="177"/>
      <c r="D311" s="177"/>
      <c r="E311" s="177"/>
    </row>
    <row r="312" spans="2:5" s="172" customFormat="1" ht="12">
      <c r="B312" s="176"/>
      <c r="C312" s="177"/>
      <c r="D312" s="177"/>
      <c r="E312" s="177"/>
    </row>
    <row r="313" spans="2:5" s="172" customFormat="1" ht="12">
      <c r="B313" s="176"/>
      <c r="C313" s="177"/>
      <c r="D313" s="177"/>
      <c r="E313" s="177"/>
    </row>
    <row r="314" spans="2:5" s="172" customFormat="1" ht="12">
      <c r="B314" s="176"/>
      <c r="C314" s="177"/>
      <c r="D314" s="177"/>
      <c r="E314" s="177"/>
    </row>
    <row r="315" spans="2:5" s="172" customFormat="1" ht="12">
      <c r="B315" s="176"/>
      <c r="C315" s="177"/>
      <c r="D315" s="177"/>
      <c r="E315" s="177"/>
    </row>
    <row r="316" spans="2:5" s="172" customFormat="1" ht="12">
      <c r="B316" s="176"/>
      <c r="C316" s="177"/>
      <c r="D316" s="177"/>
      <c r="E316" s="177"/>
    </row>
    <row r="317" spans="2:5" s="172" customFormat="1" ht="12">
      <c r="B317" s="176"/>
      <c r="C317" s="177"/>
      <c r="D317" s="177"/>
      <c r="E317" s="177"/>
    </row>
    <row r="318" spans="2:5" s="172" customFormat="1" ht="12">
      <c r="B318" s="176"/>
      <c r="C318" s="177"/>
      <c r="D318" s="177"/>
      <c r="E318" s="177"/>
    </row>
    <row r="319" spans="2:5" s="172" customFormat="1" ht="12">
      <c r="B319" s="176"/>
      <c r="C319" s="177"/>
      <c r="D319" s="177"/>
      <c r="E319" s="177"/>
    </row>
    <row r="320" spans="2:5" s="172" customFormat="1" ht="12">
      <c r="B320" s="176"/>
      <c r="C320" s="177"/>
      <c r="D320" s="177"/>
      <c r="E320" s="177"/>
    </row>
    <row r="321" spans="2:5" s="172" customFormat="1" ht="12">
      <c r="B321" s="176"/>
      <c r="C321" s="177"/>
      <c r="D321" s="177"/>
      <c r="E321" s="177"/>
    </row>
    <row r="322" spans="2:5" s="172" customFormat="1" ht="12">
      <c r="B322" s="176"/>
      <c r="C322" s="177"/>
      <c r="D322" s="177"/>
      <c r="E322" s="177"/>
    </row>
    <row r="323" spans="2:5" s="172" customFormat="1" ht="12">
      <c r="B323" s="176"/>
      <c r="C323" s="177"/>
      <c r="D323" s="177"/>
      <c r="E323" s="177"/>
    </row>
    <row r="324" spans="2:5" s="172" customFormat="1" ht="12">
      <c r="B324" s="176"/>
      <c r="C324" s="177"/>
      <c r="D324" s="177"/>
      <c r="E324" s="177"/>
    </row>
    <row r="325" spans="2:5" s="172" customFormat="1" ht="12">
      <c r="B325" s="176"/>
      <c r="C325" s="177"/>
      <c r="D325" s="177"/>
      <c r="E325" s="177"/>
    </row>
    <row r="326" spans="2:6" s="172" customFormat="1" ht="13.8">
      <c r="B326" s="176"/>
      <c r="C326" s="177"/>
      <c r="D326" s="177"/>
      <c r="E326" s="177"/>
      <c r="F326" s="269"/>
    </row>
    <row r="327" spans="2:6" s="172" customFormat="1" ht="13.8">
      <c r="B327" s="176"/>
      <c r="C327" s="177"/>
      <c r="D327" s="177"/>
      <c r="E327" s="177"/>
      <c r="F327" s="270"/>
    </row>
    <row r="328" spans="2:5" s="172" customFormat="1" ht="12">
      <c r="B328" s="176"/>
      <c r="C328" s="177"/>
      <c r="D328" s="177"/>
      <c r="E328" s="177"/>
    </row>
    <row r="329" spans="2:5" s="172" customFormat="1" ht="12">
      <c r="B329" s="176"/>
      <c r="C329" s="177"/>
      <c r="D329" s="177"/>
      <c r="E329" s="177"/>
    </row>
    <row r="330" spans="2:5" s="172" customFormat="1" ht="12">
      <c r="B330" s="176"/>
      <c r="C330" s="177"/>
      <c r="D330" s="177"/>
      <c r="E330" s="177"/>
    </row>
    <row r="331" spans="2:5" s="172" customFormat="1" ht="12">
      <c r="B331" s="176"/>
      <c r="C331" s="177"/>
      <c r="D331" s="177"/>
      <c r="E331" s="177"/>
    </row>
    <row r="332" spans="2:5" s="172" customFormat="1" ht="12">
      <c r="B332" s="176"/>
      <c r="C332" s="177"/>
      <c r="D332" s="177"/>
      <c r="E332" s="177"/>
    </row>
    <row r="333" spans="2:5" s="172" customFormat="1" ht="12">
      <c r="B333" s="176"/>
      <c r="C333" s="177"/>
      <c r="D333" s="177"/>
      <c r="E333" s="177"/>
    </row>
    <row r="334" spans="2:5" s="172" customFormat="1" ht="12">
      <c r="B334" s="176"/>
      <c r="C334" s="177"/>
      <c r="D334" s="177"/>
      <c r="E334" s="177"/>
    </row>
    <row r="335" spans="2:6" s="172" customFormat="1" ht="13.8">
      <c r="B335" s="176"/>
      <c r="C335" s="177"/>
      <c r="D335" s="177"/>
      <c r="E335" s="177"/>
      <c r="F335" s="270"/>
    </row>
    <row r="336" spans="2:6" s="172" customFormat="1" ht="13.8">
      <c r="B336" s="176"/>
      <c r="C336" s="177"/>
      <c r="D336" s="177"/>
      <c r="E336" s="177"/>
      <c r="F336" s="270"/>
    </row>
    <row r="337" spans="2:5" s="172" customFormat="1" ht="12">
      <c r="B337" s="176"/>
      <c r="C337" s="177"/>
      <c r="D337" s="177"/>
      <c r="E337" s="177"/>
    </row>
    <row r="338" spans="2:5" s="172" customFormat="1" ht="12">
      <c r="B338" s="176"/>
      <c r="C338" s="177"/>
      <c r="D338" s="177"/>
      <c r="E338" s="177"/>
    </row>
    <row r="339" spans="2:5" s="172" customFormat="1" ht="12">
      <c r="B339" s="176"/>
      <c r="C339" s="177"/>
      <c r="D339" s="177"/>
      <c r="E339" s="177"/>
    </row>
    <row r="340" spans="2:5" s="172" customFormat="1" ht="12">
      <c r="B340" s="176"/>
      <c r="C340" s="177"/>
      <c r="D340" s="177"/>
      <c r="E340" s="177"/>
    </row>
    <row r="341" spans="2:5" s="172" customFormat="1" ht="12">
      <c r="B341" s="176"/>
      <c r="C341" s="177"/>
      <c r="D341" s="177"/>
      <c r="E341" s="177"/>
    </row>
    <row r="342" spans="2:5" s="172" customFormat="1" ht="12">
      <c r="B342" s="176"/>
      <c r="C342" s="177"/>
      <c r="D342" s="177"/>
      <c r="E342" s="177"/>
    </row>
    <row r="343" spans="2:5" s="172" customFormat="1" ht="12">
      <c r="B343" s="176"/>
      <c r="C343" s="177"/>
      <c r="D343" s="177"/>
      <c r="E343" s="177"/>
    </row>
    <row r="344" spans="2:6" s="172" customFormat="1" ht="15">
      <c r="B344" s="176"/>
      <c r="C344" s="177"/>
      <c r="D344" s="177"/>
      <c r="E344" s="177"/>
      <c r="F344" s="271"/>
    </row>
    <row r="345" spans="2:6" s="172" customFormat="1" ht="15">
      <c r="B345" s="176"/>
      <c r="C345" s="177"/>
      <c r="D345" s="177"/>
      <c r="E345" s="177"/>
      <c r="F345" s="271"/>
    </row>
    <row r="346" spans="2:5" s="172" customFormat="1" ht="12">
      <c r="B346" s="176"/>
      <c r="C346" s="177"/>
      <c r="D346" s="177"/>
      <c r="E346" s="177"/>
    </row>
    <row r="347" spans="2:5" s="172" customFormat="1" ht="12">
      <c r="B347" s="176"/>
      <c r="C347" s="177"/>
      <c r="D347" s="177"/>
      <c r="E347" s="177"/>
    </row>
    <row r="348" spans="2:5" s="172" customFormat="1" ht="12">
      <c r="B348" s="176"/>
      <c r="C348" s="177"/>
      <c r="D348" s="177"/>
      <c r="E348" s="177"/>
    </row>
    <row r="349" spans="2:5" s="172" customFormat="1" ht="12">
      <c r="B349" s="176"/>
      <c r="C349" s="177"/>
      <c r="D349" s="177"/>
      <c r="E349" s="177"/>
    </row>
    <row r="350" spans="2:5" s="172" customFormat="1" ht="12">
      <c r="B350" s="176"/>
      <c r="C350" s="177"/>
      <c r="D350" s="177"/>
      <c r="E350" s="177"/>
    </row>
    <row r="351" spans="2:5" s="172" customFormat="1" ht="12">
      <c r="B351" s="176"/>
      <c r="C351" s="177"/>
      <c r="D351" s="177"/>
      <c r="E351" s="177"/>
    </row>
    <row r="352" spans="2:5" s="172" customFormat="1" ht="12">
      <c r="B352" s="176"/>
      <c r="C352" s="177"/>
      <c r="D352" s="177"/>
      <c r="E352" s="177"/>
    </row>
    <row r="353" spans="1:6" s="172" customFormat="1" ht="12">
      <c r="A353" s="272"/>
      <c r="B353" s="273"/>
      <c r="C353" s="274"/>
      <c r="D353" s="275"/>
      <c r="E353" s="275"/>
      <c r="F353" s="276"/>
    </row>
    <row r="354" spans="2:6" s="172" customFormat="1" ht="12">
      <c r="B354" s="176"/>
      <c r="C354" s="177"/>
      <c r="D354" s="177"/>
      <c r="E354" s="177"/>
      <c r="F354" s="276"/>
    </row>
    <row r="355" spans="2:5" s="172" customFormat="1" ht="12">
      <c r="B355" s="176"/>
      <c r="C355" s="177"/>
      <c r="D355" s="177"/>
      <c r="E355" s="177"/>
    </row>
    <row r="356" spans="2:5" s="172" customFormat="1" ht="12">
      <c r="B356" s="176"/>
      <c r="C356" s="177"/>
      <c r="D356" s="177"/>
      <c r="E356" s="177"/>
    </row>
    <row r="357" spans="2:5" s="172" customFormat="1" ht="12">
      <c r="B357" s="176"/>
      <c r="C357" s="177"/>
      <c r="D357" s="177"/>
      <c r="E357" s="177"/>
    </row>
    <row r="358" spans="2:5" s="172" customFormat="1" ht="12">
      <c r="B358" s="176"/>
      <c r="C358" s="177"/>
      <c r="D358" s="177"/>
      <c r="E358" s="177"/>
    </row>
    <row r="359" spans="2:5" s="172" customFormat="1" ht="12">
      <c r="B359" s="176"/>
      <c r="C359" s="177"/>
      <c r="D359" s="177"/>
      <c r="E359" s="177"/>
    </row>
    <row r="360" spans="2:5" s="172" customFormat="1" ht="12">
      <c r="B360" s="176"/>
      <c r="C360" s="177"/>
      <c r="D360" s="177"/>
      <c r="E360" s="177"/>
    </row>
    <row r="361" spans="2:5" s="172" customFormat="1" ht="12">
      <c r="B361" s="176"/>
      <c r="C361" s="177"/>
      <c r="D361" s="177"/>
      <c r="E361" s="177"/>
    </row>
    <row r="362" spans="2:5" s="172" customFormat="1" ht="12">
      <c r="B362" s="176"/>
      <c r="C362" s="177"/>
      <c r="D362" s="177"/>
      <c r="E362" s="177"/>
    </row>
    <row r="363" spans="2:5" s="172" customFormat="1" ht="12">
      <c r="B363" s="176"/>
      <c r="C363" s="177"/>
      <c r="D363" s="177"/>
      <c r="E363" s="177"/>
    </row>
    <row r="364" spans="2:5" s="172" customFormat="1" ht="12">
      <c r="B364" s="176"/>
      <c r="C364" s="177"/>
      <c r="D364" s="177"/>
      <c r="E364" s="177"/>
    </row>
    <row r="365" spans="2:5" s="172" customFormat="1" ht="12">
      <c r="B365" s="176"/>
      <c r="C365" s="177"/>
      <c r="D365" s="177"/>
      <c r="E365" s="177"/>
    </row>
    <row r="366" spans="2:5" s="172" customFormat="1" ht="12">
      <c r="B366" s="176"/>
      <c r="C366" s="177"/>
      <c r="D366" s="177"/>
      <c r="E366" s="177"/>
    </row>
    <row r="367" spans="2:5" s="172" customFormat="1" ht="12">
      <c r="B367" s="176"/>
      <c r="C367" s="177"/>
      <c r="D367" s="177"/>
      <c r="E367" s="177"/>
    </row>
    <row r="368" spans="2:5" s="172" customFormat="1" ht="12">
      <c r="B368" s="176"/>
      <c r="C368" s="177"/>
      <c r="D368" s="177"/>
      <c r="E368" s="177"/>
    </row>
    <row r="369" spans="2:5" s="172" customFormat="1" ht="12">
      <c r="B369" s="176"/>
      <c r="C369" s="177"/>
      <c r="D369" s="177"/>
      <c r="E369" s="177"/>
    </row>
    <row r="370" spans="2:5" s="172" customFormat="1" ht="12">
      <c r="B370" s="176"/>
      <c r="C370" s="177"/>
      <c r="D370" s="177"/>
      <c r="E370" s="177"/>
    </row>
    <row r="371" spans="2:5" s="172" customFormat="1" ht="12">
      <c r="B371" s="176"/>
      <c r="C371" s="177"/>
      <c r="D371" s="177"/>
      <c r="E371" s="177"/>
    </row>
    <row r="372" spans="2:5" s="172" customFormat="1" ht="12">
      <c r="B372" s="176"/>
      <c r="C372" s="177"/>
      <c r="D372" s="177"/>
      <c r="E372" s="177"/>
    </row>
    <row r="373" spans="2:5" s="172" customFormat="1" ht="12">
      <c r="B373" s="176"/>
      <c r="C373" s="177"/>
      <c r="D373" s="177"/>
      <c r="E373" s="177"/>
    </row>
    <row r="374" spans="2:5" s="172" customFormat="1" ht="12">
      <c r="B374" s="176"/>
      <c r="C374" s="177"/>
      <c r="D374" s="177"/>
      <c r="E374" s="177"/>
    </row>
    <row r="375" spans="2:5" s="172" customFormat="1" ht="12">
      <c r="B375" s="176"/>
      <c r="C375" s="177"/>
      <c r="D375" s="177"/>
      <c r="E375" s="177"/>
    </row>
    <row r="376" spans="2:5" s="172" customFormat="1" ht="12">
      <c r="B376" s="176"/>
      <c r="C376" s="177"/>
      <c r="D376" s="177"/>
      <c r="E376" s="177"/>
    </row>
    <row r="377" spans="2:5" s="172" customFormat="1" ht="12">
      <c r="B377" s="176"/>
      <c r="C377" s="177"/>
      <c r="D377" s="177"/>
      <c r="E377" s="177"/>
    </row>
    <row r="378" spans="2:5" s="172" customFormat="1" ht="12">
      <c r="B378" s="176"/>
      <c r="C378" s="177"/>
      <c r="D378" s="177"/>
      <c r="E378" s="177"/>
    </row>
    <row r="379" spans="2:5" s="172" customFormat="1" ht="12">
      <c r="B379" s="176"/>
      <c r="C379" s="177"/>
      <c r="D379" s="177"/>
      <c r="E379" s="177"/>
    </row>
    <row r="380" spans="2:5" s="172" customFormat="1" ht="12">
      <c r="B380" s="176"/>
      <c r="C380" s="177"/>
      <c r="D380" s="177"/>
      <c r="E380" s="177"/>
    </row>
    <row r="381" spans="2:5" s="172" customFormat="1" ht="12">
      <c r="B381" s="176"/>
      <c r="C381" s="177"/>
      <c r="D381" s="177"/>
      <c r="E381" s="177"/>
    </row>
    <row r="382" spans="2:5" s="172" customFormat="1" ht="12">
      <c r="B382" s="176"/>
      <c r="C382" s="177"/>
      <c r="D382" s="177"/>
      <c r="E382" s="177"/>
    </row>
    <row r="383" spans="2:5" s="172" customFormat="1" ht="12">
      <c r="B383" s="176"/>
      <c r="C383" s="177"/>
      <c r="D383" s="177"/>
      <c r="E383" s="177"/>
    </row>
    <row r="384" spans="2:5" s="172" customFormat="1" ht="12">
      <c r="B384" s="176"/>
      <c r="C384" s="177"/>
      <c r="D384" s="177"/>
      <c r="E384" s="177"/>
    </row>
    <row r="385" spans="2:5" s="172" customFormat="1" ht="12">
      <c r="B385" s="176"/>
      <c r="C385" s="177"/>
      <c r="D385" s="177"/>
      <c r="E385" s="177"/>
    </row>
    <row r="386" spans="2:5" s="172" customFormat="1" ht="12">
      <c r="B386" s="176"/>
      <c r="C386" s="177"/>
      <c r="D386" s="177"/>
      <c r="E386" s="177"/>
    </row>
    <row r="387" spans="2:5" s="172" customFormat="1" ht="12">
      <c r="B387" s="176"/>
      <c r="C387" s="177"/>
      <c r="D387" s="177"/>
      <c r="E387" s="177"/>
    </row>
    <row r="388" spans="2:5" s="172" customFormat="1" ht="12">
      <c r="B388" s="176"/>
      <c r="C388" s="177"/>
      <c r="D388" s="177"/>
      <c r="E388" s="177"/>
    </row>
    <row r="389" spans="2:5" s="172" customFormat="1" ht="12">
      <c r="B389" s="176"/>
      <c r="C389" s="177"/>
      <c r="D389" s="177"/>
      <c r="E389" s="177"/>
    </row>
    <row r="390" spans="2:5" s="172" customFormat="1" ht="12">
      <c r="B390" s="176"/>
      <c r="C390" s="177"/>
      <c r="D390" s="177"/>
      <c r="E390" s="177"/>
    </row>
    <row r="391" spans="2:5" s="172" customFormat="1" ht="12">
      <c r="B391" s="176"/>
      <c r="C391" s="177"/>
      <c r="D391" s="177"/>
      <c r="E391" s="177"/>
    </row>
    <row r="392" spans="2:5" s="172" customFormat="1" ht="12">
      <c r="B392" s="176"/>
      <c r="C392" s="177"/>
      <c r="D392" s="177"/>
      <c r="E392" s="177"/>
    </row>
    <row r="393" spans="2:5" s="172" customFormat="1" ht="12">
      <c r="B393" s="176"/>
      <c r="C393" s="177"/>
      <c r="D393" s="177"/>
      <c r="E393" s="177"/>
    </row>
    <row r="394" spans="2:5" s="172" customFormat="1" ht="12">
      <c r="B394" s="176"/>
      <c r="C394" s="177"/>
      <c r="D394" s="177"/>
      <c r="E394" s="177"/>
    </row>
    <row r="395" spans="2:5" s="172" customFormat="1" ht="12">
      <c r="B395" s="176"/>
      <c r="C395" s="177"/>
      <c r="D395" s="177"/>
      <c r="E395" s="177"/>
    </row>
    <row r="396" spans="2:5" s="172" customFormat="1" ht="12">
      <c r="B396" s="176"/>
      <c r="C396" s="177"/>
      <c r="D396" s="177"/>
      <c r="E396" s="177"/>
    </row>
    <row r="397" spans="2:5" s="172" customFormat="1" ht="12">
      <c r="B397" s="176"/>
      <c r="C397" s="177"/>
      <c r="D397" s="177"/>
      <c r="E397" s="177"/>
    </row>
    <row r="398" spans="1:5" s="277" customFormat="1" ht="12">
      <c r="A398" s="172"/>
      <c r="B398" s="176"/>
      <c r="C398" s="177"/>
      <c r="D398" s="177"/>
      <c r="E398" s="177"/>
    </row>
    <row r="399" spans="1:5" s="277" customFormat="1" ht="12">
      <c r="A399" s="172"/>
      <c r="B399" s="176"/>
      <c r="C399" s="177"/>
      <c r="D399" s="177"/>
      <c r="E399" s="177"/>
    </row>
    <row r="400" spans="2:5" s="172" customFormat="1" ht="12">
      <c r="B400" s="176"/>
      <c r="C400" s="177"/>
      <c r="D400" s="177"/>
      <c r="E400" s="177"/>
    </row>
    <row r="401" spans="2:5" s="172" customFormat="1" ht="12">
      <c r="B401" s="176"/>
      <c r="C401" s="177"/>
      <c r="D401" s="177"/>
      <c r="E401" s="177"/>
    </row>
    <row r="402" spans="2:5" s="172" customFormat="1" ht="12">
      <c r="B402" s="176"/>
      <c r="C402" s="177"/>
      <c r="D402" s="177"/>
      <c r="E402" s="177"/>
    </row>
    <row r="403" spans="2:5" s="172" customFormat="1" ht="12">
      <c r="B403" s="176"/>
      <c r="C403" s="177"/>
      <c r="D403" s="177"/>
      <c r="E403" s="177"/>
    </row>
    <row r="404" spans="2:5" s="172" customFormat="1" ht="12">
      <c r="B404" s="176"/>
      <c r="C404" s="177"/>
      <c r="D404" s="177"/>
      <c r="E404" s="177"/>
    </row>
    <row r="405" spans="2:5" s="172" customFormat="1" ht="12">
      <c r="B405" s="176"/>
      <c r="C405" s="177"/>
      <c r="D405" s="177"/>
      <c r="E405" s="177"/>
    </row>
    <row r="406" spans="2:5" s="172" customFormat="1" ht="12">
      <c r="B406" s="176"/>
      <c r="C406" s="177"/>
      <c r="D406" s="177"/>
      <c r="E406" s="177"/>
    </row>
    <row r="407" spans="1:5" s="277" customFormat="1" ht="12">
      <c r="A407" s="172"/>
      <c r="B407" s="176"/>
      <c r="C407" s="177"/>
      <c r="D407" s="177"/>
      <c r="E407" s="177"/>
    </row>
    <row r="408" spans="1:5" s="277" customFormat="1" ht="12">
      <c r="A408" s="172"/>
      <c r="B408" s="264"/>
      <c r="C408" s="265"/>
      <c r="D408" s="265"/>
      <c r="E408" s="265"/>
    </row>
    <row r="409" spans="2:5" s="172" customFormat="1" ht="12">
      <c r="B409" s="176"/>
      <c r="C409" s="177"/>
      <c r="D409" s="177"/>
      <c r="E409" s="177"/>
    </row>
    <row r="410" spans="2:5" s="172" customFormat="1" ht="12">
      <c r="B410" s="176"/>
      <c r="C410" s="177"/>
      <c r="D410" s="177"/>
      <c r="E410" s="177"/>
    </row>
    <row r="411" spans="2:5" s="172" customFormat="1" ht="12">
      <c r="B411" s="176"/>
      <c r="C411" s="177"/>
      <c r="D411" s="177"/>
      <c r="E411" s="177"/>
    </row>
    <row r="412" spans="2:5" s="172" customFormat="1" ht="12">
      <c r="B412" s="176"/>
      <c r="C412" s="177"/>
      <c r="D412" s="177"/>
      <c r="E412" s="177"/>
    </row>
    <row r="413" spans="2:5" s="172" customFormat="1" ht="12">
      <c r="B413" s="176"/>
      <c r="C413" s="177"/>
      <c r="D413" s="177"/>
      <c r="E413" s="177"/>
    </row>
    <row r="414" spans="2:5" s="172" customFormat="1" ht="12">
      <c r="B414" s="176"/>
      <c r="C414" s="177"/>
      <c r="D414" s="177"/>
      <c r="E414" s="177"/>
    </row>
    <row r="415" spans="2:5" s="172" customFormat="1" ht="12">
      <c r="B415" s="176"/>
      <c r="C415" s="177"/>
      <c r="D415" s="177"/>
      <c r="E415" s="177"/>
    </row>
    <row r="416" spans="1:5" s="277" customFormat="1" ht="12">
      <c r="A416" s="172"/>
      <c r="B416" s="176"/>
      <c r="C416" s="177"/>
      <c r="D416" s="177"/>
      <c r="E416" s="177"/>
    </row>
    <row r="417" spans="1:5" s="277" customFormat="1" ht="12">
      <c r="A417" s="172"/>
      <c r="B417" s="176"/>
      <c r="C417" s="177"/>
      <c r="D417" s="177"/>
      <c r="E417" s="177"/>
    </row>
    <row r="418" spans="2:5" s="172" customFormat="1" ht="12">
      <c r="B418" s="176"/>
      <c r="C418" s="177"/>
      <c r="D418" s="177"/>
      <c r="E418" s="177"/>
    </row>
    <row r="419" spans="2:5" s="172" customFormat="1" ht="12">
      <c r="B419" s="176"/>
      <c r="C419" s="177"/>
      <c r="D419" s="177"/>
      <c r="E419" s="177"/>
    </row>
    <row r="420" spans="2:5" s="172" customFormat="1" ht="12">
      <c r="B420" s="176"/>
      <c r="C420" s="177"/>
      <c r="D420" s="177"/>
      <c r="E420" s="177"/>
    </row>
    <row r="421" spans="2:5" s="172" customFormat="1" ht="12">
      <c r="B421" s="176"/>
      <c r="C421" s="177"/>
      <c r="D421" s="177"/>
      <c r="E421" s="177"/>
    </row>
    <row r="422" spans="2:5" s="172" customFormat="1" ht="12">
      <c r="B422" s="176"/>
      <c r="C422" s="177"/>
      <c r="D422" s="177"/>
      <c r="E422" s="177"/>
    </row>
    <row r="423" spans="2:5" s="172" customFormat="1" ht="12">
      <c r="B423" s="176"/>
      <c r="C423" s="177"/>
      <c r="D423" s="177"/>
      <c r="E423" s="177"/>
    </row>
    <row r="424" spans="2:5" s="172" customFormat="1" ht="12">
      <c r="B424" s="176"/>
      <c r="C424" s="177"/>
      <c r="D424" s="177"/>
      <c r="E424" s="177"/>
    </row>
    <row r="425" spans="2:5" s="172" customFormat="1" ht="12">
      <c r="B425" s="176"/>
      <c r="C425" s="177"/>
      <c r="D425" s="177"/>
      <c r="E425" s="177"/>
    </row>
    <row r="426" spans="1:5" s="277" customFormat="1" ht="12">
      <c r="A426" s="172"/>
      <c r="B426" s="176"/>
      <c r="C426" s="177"/>
      <c r="D426" s="177"/>
      <c r="E426" s="177"/>
    </row>
    <row r="427" spans="1:5" s="277" customFormat="1" ht="12">
      <c r="A427" s="172"/>
      <c r="B427" s="264"/>
      <c r="C427" s="265"/>
      <c r="D427" s="265"/>
      <c r="E427" s="265"/>
    </row>
    <row r="428" spans="2:5" s="172" customFormat="1" ht="12">
      <c r="B428" s="176"/>
      <c r="C428" s="177"/>
      <c r="D428" s="177"/>
      <c r="E428" s="177"/>
    </row>
    <row r="429" spans="2:5" s="172" customFormat="1" ht="12">
      <c r="B429" s="176"/>
      <c r="C429" s="177"/>
      <c r="D429" s="177"/>
      <c r="E429" s="177"/>
    </row>
    <row r="430" spans="2:5" s="172" customFormat="1" ht="12">
      <c r="B430" s="176"/>
      <c r="C430" s="177"/>
      <c r="D430" s="177"/>
      <c r="E430" s="177"/>
    </row>
    <row r="431" spans="2:5" s="172" customFormat="1" ht="12">
      <c r="B431" s="176"/>
      <c r="C431" s="177"/>
      <c r="D431" s="177"/>
      <c r="E431" s="177"/>
    </row>
    <row r="432" spans="2:5" s="172" customFormat="1" ht="12">
      <c r="B432" s="176"/>
      <c r="C432" s="177"/>
      <c r="D432" s="177"/>
      <c r="E432" s="177"/>
    </row>
    <row r="433" spans="2:5" s="172" customFormat="1" ht="12">
      <c r="B433" s="176"/>
      <c r="C433" s="177"/>
      <c r="D433" s="177"/>
      <c r="E433" s="177"/>
    </row>
    <row r="434" spans="2:5" s="172" customFormat="1" ht="12">
      <c r="B434" s="176"/>
      <c r="C434" s="177"/>
      <c r="D434" s="177"/>
      <c r="E434" s="177"/>
    </row>
    <row r="435" spans="2:5" s="172" customFormat="1" ht="12">
      <c r="B435" s="176"/>
      <c r="C435" s="177"/>
      <c r="D435" s="177"/>
      <c r="E435" s="177"/>
    </row>
    <row r="436" spans="2:5" s="172" customFormat="1" ht="12">
      <c r="B436" s="176"/>
      <c r="C436" s="177"/>
      <c r="D436" s="177"/>
      <c r="E436" s="177"/>
    </row>
    <row r="437" spans="2:5" s="172" customFormat="1" ht="12">
      <c r="B437" s="176"/>
      <c r="C437" s="177"/>
      <c r="D437" s="177"/>
      <c r="E437" s="177"/>
    </row>
    <row r="438" spans="2:5" s="172" customFormat="1" ht="12">
      <c r="B438" s="176"/>
      <c r="C438" s="177"/>
      <c r="D438" s="177"/>
      <c r="E438" s="177"/>
    </row>
    <row r="439" spans="1:5" s="277" customFormat="1" ht="12">
      <c r="A439" s="172"/>
      <c r="B439" s="176"/>
      <c r="C439" s="177"/>
      <c r="D439" s="177"/>
      <c r="E439" s="177"/>
    </row>
    <row r="440" spans="1:5" s="277" customFormat="1" ht="12">
      <c r="A440" s="172"/>
      <c r="B440" s="176"/>
      <c r="C440" s="177"/>
      <c r="D440" s="177"/>
      <c r="E440" s="177"/>
    </row>
    <row r="441" spans="2:5" s="172" customFormat="1" ht="12">
      <c r="B441" s="176"/>
      <c r="C441" s="177"/>
      <c r="D441" s="177"/>
      <c r="E441" s="177"/>
    </row>
    <row r="442" spans="2:5" s="172" customFormat="1" ht="12">
      <c r="B442" s="176"/>
      <c r="C442" s="177"/>
      <c r="D442" s="177"/>
      <c r="E442" s="177"/>
    </row>
    <row r="443" spans="2:5" s="172" customFormat="1" ht="12">
      <c r="B443" s="176"/>
      <c r="C443" s="177"/>
      <c r="D443" s="177"/>
      <c r="E443" s="177"/>
    </row>
    <row r="444" spans="2:5" s="172" customFormat="1" ht="12">
      <c r="B444" s="176"/>
      <c r="C444" s="177"/>
      <c r="D444" s="177"/>
      <c r="E444" s="177"/>
    </row>
    <row r="445" spans="2:5" s="172" customFormat="1" ht="12">
      <c r="B445" s="176"/>
      <c r="C445" s="177"/>
      <c r="D445" s="177"/>
      <c r="E445" s="177"/>
    </row>
    <row r="446" spans="2:5" s="172" customFormat="1" ht="12">
      <c r="B446" s="176"/>
      <c r="C446" s="177"/>
      <c r="D446" s="177"/>
      <c r="E446" s="177"/>
    </row>
    <row r="447" spans="2:5" s="172" customFormat="1" ht="12">
      <c r="B447" s="176"/>
      <c r="C447" s="177"/>
      <c r="D447" s="177"/>
      <c r="E447" s="177"/>
    </row>
    <row r="448" spans="1:5" s="277" customFormat="1" ht="12">
      <c r="A448" s="172"/>
      <c r="B448" s="176"/>
      <c r="C448" s="177"/>
      <c r="D448" s="177"/>
      <c r="E448" s="177"/>
    </row>
    <row r="449" spans="1:5" s="277" customFormat="1" ht="12">
      <c r="A449" s="172"/>
      <c r="B449" s="176"/>
      <c r="C449" s="177"/>
      <c r="D449" s="177"/>
      <c r="E449" s="177"/>
    </row>
    <row r="450" spans="2:5" s="172" customFormat="1" ht="12">
      <c r="B450" s="176"/>
      <c r="C450" s="177"/>
      <c r="D450" s="177"/>
      <c r="E450" s="177"/>
    </row>
    <row r="451" spans="2:5" s="172" customFormat="1" ht="12">
      <c r="B451" s="176"/>
      <c r="C451" s="177"/>
      <c r="D451" s="177"/>
      <c r="E451" s="177"/>
    </row>
    <row r="452" spans="2:5" s="172" customFormat="1" ht="12">
      <c r="B452" s="176"/>
      <c r="C452" s="177"/>
      <c r="D452" s="177"/>
      <c r="E452" s="177"/>
    </row>
    <row r="453" spans="2:5" s="172" customFormat="1" ht="12">
      <c r="B453" s="176"/>
      <c r="C453" s="177"/>
      <c r="D453" s="177"/>
      <c r="E453" s="177"/>
    </row>
    <row r="454" spans="2:5" s="172" customFormat="1" ht="12">
      <c r="B454" s="176"/>
      <c r="C454" s="177"/>
      <c r="D454" s="177"/>
      <c r="E454" s="177"/>
    </row>
    <row r="455" spans="2:5" s="172" customFormat="1" ht="12">
      <c r="B455" s="176"/>
      <c r="C455" s="177"/>
      <c r="D455" s="177"/>
      <c r="E455" s="177"/>
    </row>
    <row r="456" spans="2:5" s="172" customFormat="1" ht="12">
      <c r="B456" s="176"/>
      <c r="C456" s="177"/>
      <c r="D456" s="177"/>
      <c r="E456" s="177"/>
    </row>
    <row r="457" spans="1:5" s="277" customFormat="1" ht="12">
      <c r="A457" s="172"/>
      <c r="B457" s="176"/>
      <c r="C457" s="177"/>
      <c r="D457" s="177"/>
      <c r="E457" s="177"/>
    </row>
    <row r="458" spans="1:5" s="277" customFormat="1" ht="12">
      <c r="A458" s="172"/>
      <c r="B458" s="176"/>
      <c r="C458" s="177"/>
      <c r="D458" s="177"/>
      <c r="E458" s="177"/>
    </row>
    <row r="459" spans="2:5" s="172" customFormat="1" ht="12">
      <c r="B459" s="176"/>
      <c r="C459" s="177"/>
      <c r="D459" s="177"/>
      <c r="E459" s="177"/>
    </row>
    <row r="460" spans="2:5" s="172" customFormat="1" ht="12">
      <c r="B460" s="176"/>
      <c r="C460" s="177"/>
      <c r="D460" s="177"/>
      <c r="E460" s="177"/>
    </row>
    <row r="461" spans="2:5" s="172" customFormat="1" ht="12">
      <c r="B461" s="176"/>
      <c r="C461" s="177"/>
      <c r="D461" s="177"/>
      <c r="E461" s="177"/>
    </row>
    <row r="462" spans="2:5" s="172" customFormat="1" ht="12">
      <c r="B462" s="176"/>
      <c r="C462" s="177"/>
      <c r="D462" s="177"/>
      <c r="E462" s="177"/>
    </row>
    <row r="463" spans="2:5" s="172" customFormat="1" ht="12">
      <c r="B463" s="176"/>
      <c r="C463" s="177"/>
      <c r="D463" s="177"/>
      <c r="E463" s="177"/>
    </row>
    <row r="464" spans="2:5" s="172" customFormat="1" ht="12">
      <c r="B464" s="176"/>
      <c r="C464" s="177"/>
      <c r="D464" s="177"/>
      <c r="E464" s="177"/>
    </row>
    <row r="465" spans="2:5" s="172" customFormat="1" ht="12">
      <c r="B465" s="176"/>
      <c r="C465" s="177"/>
      <c r="D465" s="177"/>
      <c r="E465" s="177"/>
    </row>
    <row r="466" spans="1:5" s="277" customFormat="1" ht="12">
      <c r="A466" s="172"/>
      <c r="B466" s="176"/>
      <c r="C466" s="177"/>
      <c r="D466" s="177"/>
      <c r="E466" s="177"/>
    </row>
    <row r="467" spans="1:5" s="277" customFormat="1" ht="12">
      <c r="A467" s="172"/>
      <c r="B467" s="176"/>
      <c r="C467" s="177"/>
      <c r="D467" s="177"/>
      <c r="E467" s="177"/>
    </row>
    <row r="468" spans="1:5" s="277" customFormat="1" ht="12">
      <c r="A468" s="172"/>
      <c r="B468" s="176"/>
      <c r="C468" s="177"/>
      <c r="D468" s="177"/>
      <c r="E468" s="177"/>
    </row>
    <row r="469" spans="1:5" s="277" customFormat="1" ht="12">
      <c r="A469" s="172"/>
      <c r="B469" s="176"/>
      <c r="C469" s="177"/>
      <c r="D469" s="177"/>
      <c r="E469" s="177"/>
    </row>
    <row r="470" spans="1:5" s="277" customFormat="1" ht="12">
      <c r="A470" s="172"/>
      <c r="B470" s="176"/>
      <c r="C470" s="177"/>
      <c r="D470" s="177"/>
      <c r="E470" s="177"/>
    </row>
    <row r="471" spans="1:5" s="277" customFormat="1" ht="12">
      <c r="A471" s="172"/>
      <c r="B471" s="176"/>
      <c r="C471" s="177"/>
      <c r="D471" s="177"/>
      <c r="E471" s="177"/>
    </row>
    <row r="472" spans="1:5" s="277" customFormat="1" ht="12">
      <c r="A472" s="172"/>
      <c r="B472" s="176"/>
      <c r="C472" s="177"/>
      <c r="D472" s="177"/>
      <c r="E472" s="177"/>
    </row>
    <row r="473" spans="1:5" s="277" customFormat="1" ht="12">
      <c r="A473" s="172"/>
      <c r="B473" s="176"/>
      <c r="C473" s="177"/>
      <c r="D473" s="177"/>
      <c r="E473" s="177"/>
    </row>
    <row r="474" spans="1:5" s="277" customFormat="1" ht="12">
      <c r="A474" s="172"/>
      <c r="B474" s="176"/>
      <c r="C474" s="177"/>
      <c r="D474" s="177"/>
      <c r="E474" s="177"/>
    </row>
    <row r="475" spans="1:5" s="277" customFormat="1" ht="12">
      <c r="A475" s="172"/>
      <c r="B475" s="176"/>
      <c r="C475" s="177"/>
      <c r="D475" s="177"/>
      <c r="E475" s="177"/>
    </row>
    <row r="476" spans="1:5" s="277" customFormat="1" ht="12">
      <c r="A476" s="172"/>
      <c r="B476" s="176"/>
      <c r="C476" s="177"/>
      <c r="D476" s="177"/>
      <c r="E476" s="177"/>
    </row>
    <row r="477" spans="1:5" s="277" customFormat="1" ht="12">
      <c r="A477" s="172"/>
      <c r="B477" s="176"/>
      <c r="C477" s="177"/>
      <c r="D477" s="177"/>
      <c r="E477" s="177"/>
    </row>
    <row r="478" spans="1:5" s="277" customFormat="1" ht="12">
      <c r="A478" s="172"/>
      <c r="B478" s="264"/>
      <c r="C478" s="265"/>
      <c r="D478" s="265"/>
      <c r="E478" s="265"/>
    </row>
    <row r="479" spans="1:5" s="277" customFormat="1" ht="12">
      <c r="A479" s="172"/>
      <c r="B479" s="264"/>
      <c r="C479" s="265"/>
      <c r="D479" s="265"/>
      <c r="E479" s="265"/>
    </row>
    <row r="480" spans="1:5" s="277" customFormat="1" ht="12">
      <c r="A480" s="172"/>
      <c r="B480" s="176"/>
      <c r="C480" s="177"/>
      <c r="D480" s="177"/>
      <c r="E480" s="177"/>
    </row>
    <row r="481" spans="1:5" s="277" customFormat="1" ht="12">
      <c r="A481" s="172"/>
      <c r="B481" s="176"/>
      <c r="C481" s="177"/>
      <c r="D481" s="177"/>
      <c r="E481" s="177"/>
    </row>
    <row r="482" spans="1:5" s="277" customFormat="1" ht="12">
      <c r="A482" s="172"/>
      <c r="B482" s="176"/>
      <c r="C482" s="177"/>
      <c r="D482" s="177"/>
      <c r="E482" s="177"/>
    </row>
    <row r="483" spans="1:5" s="277" customFormat="1" ht="12">
      <c r="A483" s="172"/>
      <c r="B483" s="176"/>
      <c r="C483" s="177"/>
      <c r="D483" s="177"/>
      <c r="E483" s="177"/>
    </row>
    <row r="484" spans="1:5" s="277" customFormat="1" ht="12">
      <c r="A484" s="172"/>
      <c r="B484" s="176"/>
      <c r="C484" s="177"/>
      <c r="D484" s="177"/>
      <c r="E484" s="177"/>
    </row>
    <row r="485" spans="1:5" s="277" customFormat="1" ht="12">
      <c r="A485" s="172"/>
      <c r="B485" s="176"/>
      <c r="C485" s="177"/>
      <c r="D485" s="177"/>
      <c r="E485" s="177"/>
    </row>
    <row r="486" spans="1:5" s="277" customFormat="1" ht="12">
      <c r="A486" s="172"/>
      <c r="B486" s="176"/>
      <c r="C486" s="177"/>
      <c r="D486" s="177"/>
      <c r="E486" s="177"/>
    </row>
    <row r="487" spans="1:5" s="277" customFormat="1" ht="12">
      <c r="A487" s="172"/>
      <c r="B487" s="176"/>
      <c r="C487" s="177"/>
      <c r="D487" s="177"/>
      <c r="E487" s="177"/>
    </row>
    <row r="488" spans="1:5" s="277" customFormat="1" ht="12">
      <c r="A488" s="172"/>
      <c r="B488" s="264"/>
      <c r="C488" s="265"/>
      <c r="D488" s="265"/>
      <c r="E488" s="265"/>
    </row>
    <row r="489" spans="1:5" s="277" customFormat="1" ht="12">
      <c r="A489" s="172"/>
      <c r="B489" s="264"/>
      <c r="C489" s="265"/>
      <c r="D489" s="265"/>
      <c r="E489" s="265"/>
    </row>
    <row r="490" spans="1:5" s="277" customFormat="1" ht="12">
      <c r="A490" s="172"/>
      <c r="B490" s="264"/>
      <c r="C490" s="265"/>
      <c r="D490" s="265"/>
      <c r="E490" s="265"/>
    </row>
    <row r="491" spans="1:5" s="277" customFormat="1" ht="12">
      <c r="A491" s="172"/>
      <c r="B491" s="264"/>
      <c r="C491" s="265"/>
      <c r="D491" s="265"/>
      <c r="E491" s="265"/>
    </row>
    <row r="492" spans="1:5" s="277" customFormat="1" ht="12">
      <c r="A492" s="172"/>
      <c r="B492" s="264"/>
      <c r="C492" s="265"/>
      <c r="D492" s="265"/>
      <c r="E492" s="265"/>
    </row>
    <row r="493" spans="1:5" s="277" customFormat="1" ht="12">
      <c r="A493" s="172"/>
      <c r="B493" s="264"/>
      <c r="C493" s="265"/>
      <c r="D493" s="265"/>
      <c r="E493" s="265"/>
    </row>
    <row r="494" spans="1:5" s="277" customFormat="1" ht="12">
      <c r="A494" s="172"/>
      <c r="B494" s="264"/>
      <c r="C494" s="265"/>
      <c r="D494" s="265"/>
      <c r="E494" s="265"/>
    </row>
    <row r="495" spans="1:5" s="277" customFormat="1" ht="12">
      <c r="A495" s="172"/>
      <c r="B495" s="264"/>
      <c r="C495" s="265"/>
      <c r="D495" s="265"/>
      <c r="E495" s="265"/>
    </row>
    <row r="496" spans="1:5" s="277" customFormat="1" ht="12">
      <c r="A496" s="172"/>
      <c r="B496" s="264"/>
      <c r="C496" s="265"/>
      <c r="D496" s="265"/>
      <c r="E496" s="265"/>
    </row>
    <row r="497" spans="1:5" s="277" customFormat="1" ht="12">
      <c r="A497" s="172"/>
      <c r="B497" s="264"/>
      <c r="C497" s="265"/>
      <c r="D497" s="265"/>
      <c r="E497" s="265"/>
    </row>
    <row r="498" spans="1:5" s="277" customFormat="1" ht="12">
      <c r="A498" s="172"/>
      <c r="B498" s="264"/>
      <c r="C498" s="265"/>
      <c r="D498" s="265"/>
      <c r="E498" s="265"/>
    </row>
    <row r="499" spans="1:5" s="277" customFormat="1" ht="12">
      <c r="A499" s="172"/>
      <c r="B499" s="264"/>
      <c r="C499" s="265"/>
      <c r="D499" s="265"/>
      <c r="E499" s="265"/>
    </row>
    <row r="500" spans="1:5" s="277" customFormat="1" ht="12">
      <c r="A500" s="172"/>
      <c r="B500" s="264"/>
      <c r="C500" s="265"/>
      <c r="D500" s="265"/>
      <c r="E500" s="265"/>
    </row>
    <row r="501" spans="1:5" s="277" customFormat="1" ht="12">
      <c r="A501" s="172"/>
      <c r="B501" s="264"/>
      <c r="C501" s="265"/>
      <c r="D501" s="265"/>
      <c r="E501" s="265"/>
    </row>
    <row r="502" spans="1:5" s="277" customFormat="1" ht="12">
      <c r="A502" s="172"/>
      <c r="B502" s="264"/>
      <c r="C502" s="265"/>
      <c r="D502" s="265"/>
      <c r="E502" s="265"/>
    </row>
    <row r="503" spans="1:5" s="277" customFormat="1" ht="12">
      <c r="A503" s="172"/>
      <c r="B503" s="264"/>
      <c r="C503" s="265"/>
      <c r="D503" s="265"/>
      <c r="E503" s="265"/>
    </row>
    <row r="504" spans="1:5" s="277" customFormat="1" ht="12">
      <c r="A504" s="172"/>
      <c r="B504" s="264"/>
      <c r="C504" s="265"/>
      <c r="D504" s="265"/>
      <c r="E504" s="265"/>
    </row>
    <row r="505" spans="1:5" s="277" customFormat="1" ht="12">
      <c r="A505" s="172"/>
      <c r="B505" s="264"/>
      <c r="C505" s="265"/>
      <c r="D505" s="265"/>
      <c r="E505" s="265"/>
    </row>
    <row r="506" spans="1:5" s="277" customFormat="1" ht="12">
      <c r="A506" s="172"/>
      <c r="B506" s="264"/>
      <c r="C506" s="265"/>
      <c r="D506" s="265"/>
      <c r="E506" s="265"/>
    </row>
    <row r="507" spans="1:5" s="277" customFormat="1" ht="12">
      <c r="A507" s="172"/>
      <c r="B507" s="264"/>
      <c r="C507" s="265"/>
      <c r="D507" s="265"/>
      <c r="E507" s="265"/>
    </row>
    <row r="508" spans="1:5" s="277" customFormat="1" ht="12">
      <c r="A508" s="172"/>
      <c r="B508" s="264"/>
      <c r="C508" s="265"/>
      <c r="D508" s="265"/>
      <c r="E508" s="265"/>
    </row>
    <row r="509" spans="1:5" s="277" customFormat="1" ht="12">
      <c r="A509" s="172"/>
      <c r="B509" s="264"/>
      <c r="C509" s="265"/>
      <c r="D509" s="265"/>
      <c r="E509" s="265"/>
    </row>
    <row r="510" spans="1:5" s="277" customFormat="1" ht="12">
      <c r="A510" s="172"/>
      <c r="B510" s="264"/>
      <c r="C510" s="265"/>
      <c r="D510" s="265"/>
      <c r="E510" s="265"/>
    </row>
    <row r="511" spans="1:5" s="277" customFormat="1" ht="12">
      <c r="A511" s="172"/>
      <c r="B511" s="264"/>
      <c r="C511" s="265"/>
      <c r="D511" s="265"/>
      <c r="E511" s="265"/>
    </row>
    <row r="512" spans="1:5" s="277" customFormat="1" ht="12">
      <c r="A512" s="172"/>
      <c r="B512" s="264"/>
      <c r="C512" s="265"/>
      <c r="D512" s="265"/>
      <c r="E512" s="265"/>
    </row>
    <row r="513" spans="1:5" s="277" customFormat="1" ht="12">
      <c r="A513" s="172"/>
      <c r="B513" s="264"/>
      <c r="C513" s="265"/>
      <c r="D513" s="265"/>
      <c r="E513" s="265"/>
    </row>
    <row r="514" spans="1:5" s="277" customFormat="1" ht="12">
      <c r="A514" s="172"/>
      <c r="B514" s="264"/>
      <c r="C514" s="265"/>
      <c r="D514" s="265"/>
      <c r="E514" s="265"/>
    </row>
    <row r="515" spans="1:5" s="277" customFormat="1" ht="12">
      <c r="A515" s="172"/>
      <c r="B515" s="264"/>
      <c r="C515" s="265"/>
      <c r="D515" s="265"/>
      <c r="E515" s="265"/>
    </row>
    <row r="516" spans="1:5" s="277" customFormat="1" ht="12">
      <c r="A516" s="172"/>
      <c r="B516" s="264"/>
      <c r="C516" s="265"/>
      <c r="D516" s="265"/>
      <c r="E516" s="265"/>
    </row>
    <row r="517" spans="1:5" s="277" customFormat="1" ht="12">
      <c r="A517" s="172"/>
      <c r="B517" s="264"/>
      <c r="C517" s="265"/>
      <c r="D517" s="265"/>
      <c r="E517" s="265"/>
    </row>
    <row r="518" spans="1:5" s="277" customFormat="1" ht="12">
      <c r="A518" s="172"/>
      <c r="B518" s="264"/>
      <c r="C518" s="265"/>
      <c r="D518" s="265"/>
      <c r="E518" s="265"/>
    </row>
    <row r="519" spans="1:5" s="277" customFormat="1" ht="12">
      <c r="A519" s="172"/>
      <c r="B519" s="264"/>
      <c r="C519" s="265"/>
      <c r="D519" s="265"/>
      <c r="E519" s="265"/>
    </row>
    <row r="520" spans="1:5" s="277" customFormat="1" ht="12">
      <c r="A520" s="172"/>
      <c r="B520" s="264"/>
      <c r="C520" s="265"/>
      <c r="D520" s="265"/>
      <c r="E520" s="265"/>
    </row>
    <row r="521" spans="1:5" s="277" customFormat="1" ht="12">
      <c r="A521" s="172"/>
      <c r="B521" s="264"/>
      <c r="C521" s="265"/>
      <c r="D521" s="265"/>
      <c r="E521" s="265"/>
    </row>
    <row r="522" spans="1:5" s="277" customFormat="1" ht="12">
      <c r="A522" s="172"/>
      <c r="B522" s="264"/>
      <c r="C522" s="265"/>
      <c r="D522" s="265"/>
      <c r="E522" s="265"/>
    </row>
    <row r="523" spans="1:5" s="277" customFormat="1" ht="12">
      <c r="A523" s="172"/>
      <c r="B523" s="264"/>
      <c r="C523" s="265"/>
      <c r="D523" s="265"/>
      <c r="E523" s="265"/>
    </row>
    <row r="524" spans="1:5" s="277" customFormat="1" ht="12">
      <c r="A524" s="172"/>
      <c r="B524" s="264"/>
      <c r="C524" s="265"/>
      <c r="D524" s="265"/>
      <c r="E524" s="265"/>
    </row>
    <row r="525" spans="1:5" s="277" customFormat="1" ht="12">
      <c r="A525" s="172"/>
      <c r="B525" s="264"/>
      <c r="C525" s="265"/>
      <c r="D525" s="265"/>
      <c r="E525" s="265"/>
    </row>
    <row r="526" spans="1:5" s="277" customFormat="1" ht="12">
      <c r="A526" s="172"/>
      <c r="B526" s="264"/>
      <c r="C526" s="265"/>
      <c r="D526" s="265"/>
      <c r="E526" s="265"/>
    </row>
    <row r="527" spans="1:5" s="277" customFormat="1" ht="12">
      <c r="A527" s="172"/>
      <c r="B527" s="264"/>
      <c r="C527" s="265"/>
      <c r="D527" s="265"/>
      <c r="E527" s="265"/>
    </row>
    <row r="528" spans="1:5" s="277" customFormat="1" ht="12">
      <c r="A528" s="172"/>
      <c r="B528" s="264"/>
      <c r="C528" s="265"/>
      <c r="D528" s="265"/>
      <c r="E528" s="265"/>
    </row>
    <row r="529" spans="1:5" s="277" customFormat="1" ht="12">
      <c r="A529" s="172"/>
      <c r="B529" s="264"/>
      <c r="C529" s="265"/>
      <c r="D529" s="265"/>
      <c r="E529" s="265"/>
    </row>
    <row r="530" spans="1:5" s="277" customFormat="1" ht="12">
      <c r="A530" s="172"/>
      <c r="B530" s="264"/>
      <c r="C530" s="265"/>
      <c r="D530" s="265"/>
      <c r="E530" s="265"/>
    </row>
    <row r="531" spans="1:5" s="277" customFormat="1" ht="12">
      <c r="A531" s="172"/>
      <c r="B531" s="264"/>
      <c r="C531" s="265"/>
      <c r="D531" s="265"/>
      <c r="E531" s="265"/>
    </row>
    <row r="532" spans="1:5" s="277" customFormat="1" ht="12">
      <c r="A532" s="172"/>
      <c r="B532" s="264"/>
      <c r="C532" s="265"/>
      <c r="D532" s="265"/>
      <c r="E532" s="265"/>
    </row>
    <row r="533" spans="1:5" s="277" customFormat="1" ht="12">
      <c r="A533" s="172"/>
      <c r="B533" s="264"/>
      <c r="C533" s="265"/>
      <c r="D533" s="265"/>
      <c r="E533" s="265"/>
    </row>
    <row r="534" spans="1:5" s="277" customFormat="1" ht="12">
      <c r="A534" s="172"/>
      <c r="B534" s="264"/>
      <c r="C534" s="265"/>
      <c r="D534" s="265"/>
      <c r="E534" s="265"/>
    </row>
    <row r="535" spans="1:5" s="277" customFormat="1" ht="12">
      <c r="A535" s="172"/>
      <c r="B535" s="264"/>
      <c r="C535" s="265"/>
      <c r="D535" s="265"/>
      <c r="E535" s="265"/>
    </row>
    <row r="536" spans="1:5" s="277" customFormat="1" ht="12">
      <c r="A536" s="172"/>
      <c r="B536" s="264"/>
      <c r="C536" s="265"/>
      <c r="D536" s="265"/>
      <c r="E536" s="265"/>
    </row>
    <row r="537" spans="1:5" s="277" customFormat="1" ht="12">
      <c r="A537" s="172"/>
      <c r="B537" s="264"/>
      <c r="C537" s="265"/>
      <c r="D537" s="265"/>
      <c r="E537" s="265"/>
    </row>
    <row r="538" spans="1:5" s="277" customFormat="1" ht="12">
      <c r="A538" s="172"/>
      <c r="B538" s="264"/>
      <c r="C538" s="265"/>
      <c r="D538" s="265"/>
      <c r="E538" s="265"/>
    </row>
    <row r="539" spans="1:5" s="277" customFormat="1" ht="12">
      <c r="A539" s="172"/>
      <c r="B539" s="264"/>
      <c r="C539" s="265"/>
      <c r="D539" s="265"/>
      <c r="E539" s="265"/>
    </row>
    <row r="540" spans="1:5" s="277" customFormat="1" ht="12">
      <c r="A540" s="172"/>
      <c r="B540" s="264"/>
      <c r="C540" s="265"/>
      <c r="D540" s="265"/>
      <c r="E540" s="265"/>
    </row>
    <row r="541" spans="1:5" s="277" customFormat="1" ht="12">
      <c r="A541" s="172"/>
      <c r="B541" s="264"/>
      <c r="C541" s="265"/>
      <c r="D541" s="265"/>
      <c r="E541" s="265"/>
    </row>
    <row r="542" spans="1:5" s="277" customFormat="1" ht="12">
      <c r="A542" s="172"/>
      <c r="B542" s="264"/>
      <c r="C542" s="265"/>
      <c r="D542" s="265"/>
      <c r="E542" s="265"/>
    </row>
    <row r="543" spans="1:5" s="277" customFormat="1" ht="12">
      <c r="A543" s="172"/>
      <c r="B543" s="264"/>
      <c r="C543" s="265"/>
      <c r="D543" s="265"/>
      <c r="E543" s="265"/>
    </row>
    <row r="544" spans="1:5" s="277" customFormat="1" ht="12">
      <c r="A544" s="172"/>
      <c r="B544" s="264"/>
      <c r="C544" s="265"/>
      <c r="D544" s="265"/>
      <c r="E544" s="265"/>
    </row>
    <row r="545" spans="1:5" s="277" customFormat="1" ht="12">
      <c r="A545" s="172"/>
      <c r="B545" s="264"/>
      <c r="C545" s="265"/>
      <c r="D545" s="265"/>
      <c r="E545" s="265"/>
    </row>
    <row r="546" spans="1:5" s="277" customFormat="1" ht="12">
      <c r="A546" s="172"/>
      <c r="B546" s="264"/>
      <c r="C546" s="265"/>
      <c r="D546" s="265"/>
      <c r="E546" s="265"/>
    </row>
    <row r="547" spans="1:5" s="277" customFormat="1" ht="12">
      <c r="A547" s="172"/>
      <c r="B547" s="264"/>
      <c r="C547" s="265"/>
      <c r="D547" s="265"/>
      <c r="E547" s="265"/>
    </row>
    <row r="548" spans="1:5" s="277" customFormat="1" ht="12">
      <c r="A548" s="172"/>
      <c r="B548" s="264"/>
      <c r="C548" s="265"/>
      <c r="D548" s="265"/>
      <c r="E548" s="265"/>
    </row>
    <row r="549" spans="1:5" s="277" customFormat="1" ht="12">
      <c r="A549" s="172"/>
      <c r="B549" s="264"/>
      <c r="C549" s="265"/>
      <c r="D549" s="265"/>
      <c r="E549" s="265"/>
    </row>
    <row r="550" spans="1:5" s="277" customFormat="1" ht="12">
      <c r="A550" s="172"/>
      <c r="B550" s="264"/>
      <c r="C550" s="265"/>
      <c r="D550" s="265"/>
      <c r="E550" s="265"/>
    </row>
    <row r="551" spans="1:5" s="277" customFormat="1" ht="12">
      <c r="A551" s="172"/>
      <c r="B551" s="264"/>
      <c r="C551" s="265"/>
      <c r="D551" s="265"/>
      <c r="E551" s="265"/>
    </row>
    <row r="552" spans="1:5" s="277" customFormat="1" ht="12">
      <c r="A552" s="172"/>
      <c r="B552" s="264"/>
      <c r="C552" s="265"/>
      <c r="D552" s="265"/>
      <c r="E552" s="265"/>
    </row>
    <row r="553" spans="1:5" s="277" customFormat="1" ht="12">
      <c r="A553" s="172"/>
      <c r="B553" s="264"/>
      <c r="C553" s="265"/>
      <c r="D553" s="265"/>
      <c r="E553" s="265"/>
    </row>
    <row r="554" spans="1:5" s="277" customFormat="1" ht="12">
      <c r="A554" s="172"/>
      <c r="B554" s="264"/>
      <c r="C554" s="265"/>
      <c r="D554" s="265"/>
      <c r="E554" s="265"/>
    </row>
    <row r="555" spans="1:5" s="277" customFormat="1" ht="12">
      <c r="A555" s="172"/>
      <c r="B555" s="264"/>
      <c r="C555" s="265"/>
      <c r="D555" s="265"/>
      <c r="E555" s="265"/>
    </row>
    <row r="556" spans="1:5" s="277" customFormat="1" ht="12">
      <c r="A556" s="172"/>
      <c r="B556" s="264"/>
      <c r="C556" s="265"/>
      <c r="D556" s="265"/>
      <c r="E556" s="265"/>
    </row>
    <row r="557" spans="1:5" s="277" customFormat="1" ht="12">
      <c r="A557" s="172"/>
      <c r="B557" s="264"/>
      <c r="C557" s="265"/>
      <c r="D557" s="265"/>
      <c r="E557" s="265"/>
    </row>
    <row r="558" spans="1:5" s="277" customFormat="1" ht="12">
      <c r="A558" s="172"/>
      <c r="B558" s="264"/>
      <c r="C558" s="265"/>
      <c r="D558" s="265"/>
      <c r="E558" s="265"/>
    </row>
    <row r="559" spans="1:5" s="277" customFormat="1" ht="12">
      <c r="A559" s="172"/>
      <c r="B559" s="264"/>
      <c r="C559" s="265"/>
      <c r="D559" s="265"/>
      <c r="E559" s="265"/>
    </row>
    <row r="560" spans="1:5" s="277" customFormat="1" ht="12">
      <c r="A560" s="172"/>
      <c r="B560" s="264"/>
      <c r="C560" s="265"/>
      <c r="D560" s="265"/>
      <c r="E560" s="265"/>
    </row>
    <row r="561" spans="1:5" s="277" customFormat="1" ht="12">
      <c r="A561" s="172"/>
      <c r="B561" s="264"/>
      <c r="C561" s="265"/>
      <c r="D561" s="265"/>
      <c r="E561" s="265"/>
    </row>
    <row r="562" spans="1:5" s="277" customFormat="1" ht="12">
      <c r="A562" s="172"/>
      <c r="B562" s="264"/>
      <c r="C562" s="265"/>
      <c r="D562" s="265"/>
      <c r="E562" s="265"/>
    </row>
    <row r="563" spans="1:5" s="277" customFormat="1" ht="12">
      <c r="A563" s="172"/>
      <c r="B563" s="264"/>
      <c r="C563" s="265"/>
      <c r="D563" s="265"/>
      <c r="E563" s="265"/>
    </row>
    <row r="564" spans="1:5" s="277" customFormat="1" ht="12">
      <c r="A564" s="172"/>
      <c r="B564" s="264"/>
      <c r="C564" s="265"/>
      <c r="D564" s="265"/>
      <c r="E564" s="265"/>
    </row>
    <row r="565" spans="1:5" s="277" customFormat="1" ht="12">
      <c r="A565" s="172"/>
      <c r="B565" s="264"/>
      <c r="C565" s="265"/>
      <c r="D565" s="265"/>
      <c r="E565" s="265"/>
    </row>
    <row r="566" spans="1:5" s="277" customFormat="1" ht="12">
      <c r="A566" s="172"/>
      <c r="B566" s="264"/>
      <c r="C566" s="265"/>
      <c r="D566" s="265"/>
      <c r="E566" s="265"/>
    </row>
    <row r="567" spans="1:5" s="277" customFormat="1" ht="12">
      <c r="A567" s="172"/>
      <c r="B567" s="264"/>
      <c r="C567" s="265"/>
      <c r="D567" s="265"/>
      <c r="E567" s="265"/>
    </row>
    <row r="568" spans="1:5" s="277" customFormat="1" ht="12">
      <c r="A568" s="172"/>
      <c r="B568" s="264"/>
      <c r="C568" s="265"/>
      <c r="D568" s="265"/>
      <c r="E568" s="265"/>
    </row>
    <row r="569" spans="1:5" s="277" customFormat="1" ht="12">
      <c r="A569" s="172"/>
      <c r="B569" s="264"/>
      <c r="C569" s="265"/>
      <c r="D569" s="265"/>
      <c r="E569" s="265"/>
    </row>
    <row r="570" spans="1:5" s="277" customFormat="1" ht="12">
      <c r="A570" s="172"/>
      <c r="B570" s="264"/>
      <c r="C570" s="265"/>
      <c r="D570" s="265"/>
      <c r="E570" s="265"/>
    </row>
    <row r="571" spans="1:5" s="277" customFormat="1" ht="12">
      <c r="A571" s="172"/>
      <c r="B571" s="264"/>
      <c r="C571" s="265"/>
      <c r="D571" s="265"/>
      <c r="E571" s="265"/>
    </row>
    <row r="572" spans="1:5" s="277" customFormat="1" ht="12">
      <c r="A572" s="172"/>
      <c r="B572" s="264"/>
      <c r="C572" s="265"/>
      <c r="D572" s="265"/>
      <c r="E572" s="265"/>
    </row>
    <row r="573" spans="1:5" s="277" customFormat="1" ht="12">
      <c r="A573" s="172"/>
      <c r="B573" s="264"/>
      <c r="C573" s="265"/>
      <c r="D573" s="265"/>
      <c r="E573" s="265"/>
    </row>
    <row r="574" spans="1:5" s="277" customFormat="1" ht="12">
      <c r="A574" s="172"/>
      <c r="B574" s="264"/>
      <c r="C574" s="265"/>
      <c r="D574" s="265"/>
      <c r="E574" s="265"/>
    </row>
    <row r="575" spans="1:5" s="277" customFormat="1" ht="12">
      <c r="A575" s="172"/>
      <c r="B575" s="264"/>
      <c r="C575" s="265"/>
      <c r="D575" s="265"/>
      <c r="E575" s="265"/>
    </row>
    <row r="576" spans="1:5" s="277" customFormat="1" ht="12">
      <c r="A576" s="172"/>
      <c r="B576" s="264"/>
      <c r="C576" s="265"/>
      <c r="D576" s="265"/>
      <c r="E576" s="265"/>
    </row>
    <row r="577" spans="1:5" s="277" customFormat="1" ht="12">
      <c r="A577" s="172"/>
      <c r="B577" s="264"/>
      <c r="C577" s="265"/>
      <c r="D577" s="265"/>
      <c r="E577" s="265"/>
    </row>
    <row r="578" spans="1:5" s="277" customFormat="1" ht="12">
      <c r="A578" s="172"/>
      <c r="B578" s="264"/>
      <c r="C578" s="265"/>
      <c r="D578" s="265"/>
      <c r="E578" s="265"/>
    </row>
    <row r="579" spans="1:5" s="277" customFormat="1" ht="12">
      <c r="A579" s="172"/>
      <c r="B579" s="264"/>
      <c r="C579" s="265"/>
      <c r="D579" s="265"/>
      <c r="E579" s="265"/>
    </row>
    <row r="580" spans="1:5" s="277" customFormat="1" ht="12">
      <c r="A580" s="172"/>
      <c r="B580" s="264"/>
      <c r="C580" s="265"/>
      <c r="D580" s="265"/>
      <c r="E580" s="265"/>
    </row>
    <row r="581" spans="1:5" s="277" customFormat="1" ht="12">
      <c r="A581" s="172"/>
      <c r="B581" s="264"/>
      <c r="C581" s="265"/>
      <c r="D581" s="265"/>
      <c r="E581" s="265"/>
    </row>
    <row r="582" spans="1:5" s="277" customFormat="1" ht="12">
      <c r="A582" s="172"/>
      <c r="B582" s="264"/>
      <c r="C582" s="265"/>
      <c r="D582" s="265"/>
      <c r="E582" s="265"/>
    </row>
    <row r="583" spans="1:5" s="277" customFormat="1" ht="12">
      <c r="A583" s="172"/>
      <c r="B583" s="264"/>
      <c r="C583" s="265"/>
      <c r="D583" s="265"/>
      <c r="E583" s="265"/>
    </row>
    <row r="584" spans="1:5" s="277" customFormat="1" ht="12">
      <c r="A584" s="172"/>
      <c r="B584" s="264"/>
      <c r="C584" s="265"/>
      <c r="D584" s="265"/>
      <c r="E584" s="265"/>
    </row>
    <row r="585" spans="1:5" s="277" customFormat="1" ht="12">
      <c r="A585" s="172"/>
      <c r="B585" s="264"/>
      <c r="C585" s="265"/>
      <c r="D585" s="265"/>
      <c r="E585" s="265"/>
    </row>
    <row r="586" spans="1:5" s="277" customFormat="1" ht="12">
      <c r="A586" s="172"/>
      <c r="B586" s="264"/>
      <c r="C586" s="265"/>
      <c r="D586" s="265"/>
      <c r="E586" s="265"/>
    </row>
    <row r="587" spans="1:5" s="277" customFormat="1" ht="12">
      <c r="A587" s="172"/>
      <c r="B587" s="264"/>
      <c r="C587" s="265"/>
      <c r="D587" s="265"/>
      <c r="E587" s="265"/>
    </row>
    <row r="588" spans="1:5" s="277" customFormat="1" ht="12">
      <c r="A588" s="172"/>
      <c r="B588" s="264"/>
      <c r="C588" s="265"/>
      <c r="D588" s="265"/>
      <c r="E588" s="265"/>
    </row>
    <row r="589" spans="1:5" s="277" customFormat="1" ht="12">
      <c r="A589" s="172"/>
      <c r="B589" s="264"/>
      <c r="C589" s="265"/>
      <c r="D589" s="265"/>
      <c r="E589" s="265"/>
    </row>
    <row r="590" spans="1:5" s="277" customFormat="1" ht="12">
      <c r="A590" s="172"/>
      <c r="B590" s="264"/>
      <c r="C590" s="265"/>
      <c r="D590" s="265"/>
      <c r="E590" s="265"/>
    </row>
    <row r="591" spans="1:5" s="277" customFormat="1" ht="12">
      <c r="A591" s="172"/>
      <c r="B591" s="264"/>
      <c r="C591" s="265"/>
      <c r="D591" s="265"/>
      <c r="E591" s="265"/>
    </row>
    <row r="592" spans="1:5" s="277" customFormat="1" ht="12">
      <c r="A592" s="172"/>
      <c r="B592" s="264"/>
      <c r="C592" s="265"/>
      <c r="D592" s="265"/>
      <c r="E592" s="265"/>
    </row>
    <row r="593" spans="1:5" s="277" customFormat="1" ht="12">
      <c r="A593" s="172"/>
      <c r="B593" s="264"/>
      <c r="C593" s="265"/>
      <c r="D593" s="265"/>
      <c r="E593" s="265"/>
    </row>
    <row r="594" spans="1:5" s="277" customFormat="1" ht="12">
      <c r="A594" s="172"/>
      <c r="B594" s="264"/>
      <c r="C594" s="265"/>
      <c r="D594" s="265"/>
      <c r="E594" s="265"/>
    </row>
    <row r="595" spans="1:5" s="277" customFormat="1" ht="12">
      <c r="A595" s="172"/>
      <c r="B595" s="264"/>
      <c r="C595" s="265"/>
      <c r="D595" s="265"/>
      <c r="E595" s="265"/>
    </row>
    <row r="596" spans="1:5" s="277" customFormat="1" ht="12">
      <c r="A596" s="172"/>
      <c r="B596" s="264"/>
      <c r="C596" s="265"/>
      <c r="D596" s="265"/>
      <c r="E596" s="265"/>
    </row>
    <row r="597" spans="1:5" s="277" customFormat="1" ht="12">
      <c r="A597" s="172"/>
      <c r="B597" s="264"/>
      <c r="C597" s="265"/>
      <c r="D597" s="265"/>
      <c r="E597" s="265"/>
    </row>
    <row r="598" spans="1:5" s="277" customFormat="1" ht="12">
      <c r="A598" s="172"/>
      <c r="B598" s="264"/>
      <c r="C598" s="265"/>
      <c r="D598" s="265"/>
      <c r="E598" s="265"/>
    </row>
    <row r="599" spans="1:5" s="277" customFormat="1" ht="12">
      <c r="A599" s="172"/>
      <c r="B599" s="264"/>
      <c r="C599" s="265"/>
      <c r="D599" s="265"/>
      <c r="E599" s="265"/>
    </row>
    <row r="600" spans="1:5" s="277" customFormat="1" ht="12">
      <c r="A600" s="172"/>
      <c r="B600" s="264"/>
      <c r="C600" s="265"/>
      <c r="D600" s="265"/>
      <c r="E600" s="265"/>
    </row>
    <row r="601" spans="1:5" s="277" customFormat="1" ht="12">
      <c r="A601" s="172"/>
      <c r="B601" s="264"/>
      <c r="C601" s="265"/>
      <c r="D601" s="265"/>
      <c r="E601" s="265"/>
    </row>
    <row r="602" spans="1:5" s="277" customFormat="1" ht="12">
      <c r="A602" s="172"/>
      <c r="B602" s="264"/>
      <c r="C602" s="265"/>
      <c r="D602" s="265"/>
      <c r="E602" s="265"/>
    </row>
    <row r="603" spans="1:5" s="277" customFormat="1" ht="12">
      <c r="A603" s="172"/>
      <c r="B603" s="264"/>
      <c r="C603" s="265"/>
      <c r="D603" s="265"/>
      <c r="E603" s="265"/>
    </row>
    <row r="604" spans="1:5" s="277" customFormat="1" ht="12">
      <c r="A604" s="172"/>
      <c r="B604" s="264"/>
      <c r="C604" s="265"/>
      <c r="D604" s="265"/>
      <c r="E604" s="265"/>
    </row>
    <row r="605" spans="1:5" s="277" customFormat="1" ht="12">
      <c r="A605" s="172"/>
      <c r="B605" s="264"/>
      <c r="C605" s="265"/>
      <c r="D605" s="265"/>
      <c r="E605" s="265"/>
    </row>
    <row r="606" spans="1:5" s="277" customFormat="1" ht="12">
      <c r="A606" s="172"/>
      <c r="B606" s="264"/>
      <c r="C606" s="265"/>
      <c r="D606" s="265"/>
      <c r="E606" s="265"/>
    </row>
    <row r="607" spans="1:5" s="277" customFormat="1" ht="12">
      <c r="A607" s="172"/>
      <c r="B607" s="264"/>
      <c r="C607" s="265"/>
      <c r="D607" s="265"/>
      <c r="E607" s="265"/>
    </row>
    <row r="608" spans="1:5" s="277" customFormat="1" ht="12">
      <c r="A608" s="172"/>
      <c r="B608" s="264"/>
      <c r="C608" s="265"/>
      <c r="D608" s="265"/>
      <c r="E608" s="265"/>
    </row>
    <row r="609" spans="1:5" s="277" customFormat="1" ht="12">
      <c r="A609" s="172"/>
      <c r="B609" s="264"/>
      <c r="C609" s="265"/>
      <c r="D609" s="265"/>
      <c r="E609" s="265"/>
    </row>
    <row r="610" spans="1:5" s="277" customFormat="1" ht="12">
      <c r="A610" s="172"/>
      <c r="B610" s="264"/>
      <c r="C610" s="265"/>
      <c r="D610" s="265"/>
      <c r="E610" s="265"/>
    </row>
    <row r="611" spans="1:5" s="277" customFormat="1" ht="12">
      <c r="A611" s="172"/>
      <c r="B611" s="264"/>
      <c r="C611" s="265"/>
      <c r="D611" s="265"/>
      <c r="E611" s="265"/>
    </row>
    <row r="612" spans="1:5" s="277" customFormat="1" ht="12">
      <c r="A612" s="172"/>
      <c r="B612" s="264"/>
      <c r="C612" s="265"/>
      <c r="D612" s="265"/>
      <c r="E612" s="265"/>
    </row>
    <row r="613" spans="1:5" s="277" customFormat="1" ht="12">
      <c r="A613" s="172"/>
      <c r="B613" s="264"/>
      <c r="C613" s="265"/>
      <c r="D613" s="265"/>
      <c r="E613" s="265"/>
    </row>
    <row r="614" spans="1:5" s="277" customFormat="1" ht="12">
      <c r="A614" s="172"/>
      <c r="B614" s="264"/>
      <c r="C614" s="265"/>
      <c r="D614" s="265"/>
      <c r="E614" s="265"/>
    </row>
    <row r="615" spans="1:5" s="277" customFormat="1" ht="12">
      <c r="A615" s="172"/>
      <c r="B615" s="264"/>
      <c r="C615" s="265"/>
      <c r="D615" s="265"/>
      <c r="E615" s="265"/>
    </row>
    <row r="616" spans="1:5" s="277" customFormat="1" ht="12">
      <c r="A616" s="172"/>
      <c r="B616" s="264"/>
      <c r="C616" s="265"/>
      <c r="D616" s="265"/>
      <c r="E616" s="265"/>
    </row>
    <row r="617" spans="1:5" s="277" customFormat="1" ht="12">
      <c r="A617" s="172"/>
      <c r="B617" s="264"/>
      <c r="C617" s="265"/>
      <c r="D617" s="265"/>
      <c r="E617" s="265"/>
    </row>
    <row r="618" spans="1:5" s="277" customFormat="1" ht="12">
      <c r="A618" s="172"/>
      <c r="B618" s="264"/>
      <c r="C618" s="265"/>
      <c r="D618" s="265"/>
      <c r="E618" s="265"/>
    </row>
    <row r="619" spans="1:5" s="277" customFormat="1" ht="12">
      <c r="A619" s="172"/>
      <c r="B619" s="264"/>
      <c r="C619" s="265"/>
      <c r="D619" s="265"/>
      <c r="E619" s="265"/>
    </row>
    <row r="620" spans="1:5" s="277" customFormat="1" ht="12">
      <c r="A620" s="172"/>
      <c r="B620" s="264"/>
      <c r="C620" s="265"/>
      <c r="D620" s="265"/>
      <c r="E620" s="265"/>
    </row>
    <row r="621" spans="1:5" s="277" customFormat="1" ht="12">
      <c r="A621" s="172"/>
      <c r="B621" s="264"/>
      <c r="C621" s="265"/>
      <c r="D621" s="265"/>
      <c r="E621" s="265"/>
    </row>
    <row r="622" spans="1:5" s="277" customFormat="1" ht="12">
      <c r="A622" s="172"/>
      <c r="B622" s="264"/>
      <c r="C622" s="265"/>
      <c r="D622" s="265"/>
      <c r="E622" s="265"/>
    </row>
    <row r="623" spans="1:5" s="277" customFormat="1" ht="12">
      <c r="A623" s="172"/>
      <c r="B623" s="264"/>
      <c r="C623" s="265"/>
      <c r="D623" s="265"/>
      <c r="E623" s="265"/>
    </row>
    <row r="624" spans="1:5" s="277" customFormat="1" ht="12">
      <c r="A624" s="172"/>
      <c r="B624" s="264"/>
      <c r="C624" s="265"/>
      <c r="D624" s="265"/>
      <c r="E624" s="265"/>
    </row>
    <row r="625" spans="1:5" s="277" customFormat="1" ht="12">
      <c r="A625" s="172"/>
      <c r="B625" s="264"/>
      <c r="C625" s="265"/>
      <c r="D625" s="265"/>
      <c r="E625" s="265"/>
    </row>
    <row r="626" spans="1:5" s="277" customFormat="1" ht="12">
      <c r="A626" s="172"/>
      <c r="B626" s="264"/>
      <c r="C626" s="265"/>
      <c r="D626" s="265"/>
      <c r="E626" s="265"/>
    </row>
    <row r="627" spans="1:5" s="277" customFormat="1" ht="12">
      <c r="A627" s="172"/>
      <c r="B627" s="264"/>
      <c r="C627" s="265"/>
      <c r="D627" s="265"/>
      <c r="E627" s="265"/>
    </row>
    <row r="628" spans="1:5" s="277" customFormat="1" ht="12">
      <c r="A628" s="172"/>
      <c r="B628" s="264"/>
      <c r="C628" s="265"/>
      <c r="D628" s="265"/>
      <c r="E628" s="265"/>
    </row>
    <row r="629" spans="1:5" s="277" customFormat="1" ht="12">
      <c r="A629" s="172"/>
      <c r="B629" s="264"/>
      <c r="C629" s="265"/>
      <c r="D629" s="265"/>
      <c r="E629" s="265"/>
    </row>
    <row r="630" spans="1:5" s="277" customFormat="1" ht="12">
      <c r="A630" s="172"/>
      <c r="B630" s="264"/>
      <c r="C630" s="265"/>
      <c r="D630" s="265"/>
      <c r="E630" s="265"/>
    </row>
    <row r="631" spans="1:5" s="277" customFormat="1" ht="12">
      <c r="A631" s="172"/>
      <c r="B631" s="264"/>
      <c r="C631" s="265"/>
      <c r="D631" s="265"/>
      <c r="E631" s="265"/>
    </row>
    <row r="632" spans="1:5" s="277" customFormat="1" ht="12">
      <c r="A632" s="172"/>
      <c r="B632" s="264"/>
      <c r="C632" s="265"/>
      <c r="D632" s="265"/>
      <c r="E632" s="265"/>
    </row>
    <row r="633" spans="1:5" s="277" customFormat="1" ht="12">
      <c r="A633" s="172"/>
      <c r="B633" s="264"/>
      <c r="C633" s="265"/>
      <c r="D633" s="265"/>
      <c r="E633" s="265"/>
    </row>
    <row r="634" spans="1:5" s="277" customFormat="1" ht="12">
      <c r="A634" s="172"/>
      <c r="B634" s="264"/>
      <c r="C634" s="265"/>
      <c r="D634" s="265"/>
      <c r="E634" s="265"/>
    </row>
    <row r="635" spans="1:5" s="277" customFormat="1" ht="12">
      <c r="A635" s="172"/>
      <c r="B635" s="264"/>
      <c r="C635" s="265"/>
      <c r="D635" s="265"/>
      <c r="E635" s="265"/>
    </row>
    <row r="636" spans="1:5" s="277" customFormat="1" ht="12">
      <c r="A636" s="172"/>
      <c r="B636" s="264"/>
      <c r="C636" s="265"/>
      <c r="D636" s="265"/>
      <c r="E636" s="265"/>
    </row>
    <row r="637" spans="1:5" s="277" customFormat="1" ht="12">
      <c r="A637" s="172"/>
      <c r="B637" s="264"/>
      <c r="C637" s="265"/>
      <c r="D637" s="265"/>
      <c r="E637" s="265"/>
    </row>
    <row r="638" spans="1:5" s="277" customFormat="1" ht="12">
      <c r="A638" s="172"/>
      <c r="B638" s="264"/>
      <c r="C638" s="265"/>
      <c r="D638" s="265"/>
      <c r="E638" s="265"/>
    </row>
    <row r="639" spans="1:5" s="277" customFormat="1" ht="12">
      <c r="A639" s="172"/>
      <c r="B639" s="264"/>
      <c r="C639" s="265"/>
      <c r="D639" s="265"/>
      <c r="E639" s="265"/>
    </row>
    <row r="640" spans="1:5" s="277" customFormat="1" ht="12">
      <c r="A640" s="172"/>
      <c r="B640" s="264"/>
      <c r="C640" s="265"/>
      <c r="D640" s="265"/>
      <c r="E640" s="265"/>
    </row>
    <row r="641" spans="1:5" s="277" customFormat="1" ht="12">
      <c r="A641" s="172"/>
      <c r="B641" s="264"/>
      <c r="C641" s="265"/>
      <c r="D641" s="265"/>
      <c r="E641" s="265"/>
    </row>
    <row r="642" spans="1:5" s="277" customFormat="1" ht="12">
      <c r="A642" s="172"/>
      <c r="B642" s="264"/>
      <c r="C642" s="265"/>
      <c r="D642" s="265"/>
      <c r="E642" s="265"/>
    </row>
    <row r="643" spans="1:5" s="277" customFormat="1" ht="12">
      <c r="A643" s="172"/>
      <c r="B643" s="264"/>
      <c r="C643" s="265"/>
      <c r="D643" s="265"/>
      <c r="E643" s="265"/>
    </row>
    <row r="644" spans="1:5" s="277" customFormat="1" ht="12">
      <c r="A644" s="172"/>
      <c r="B644" s="264"/>
      <c r="C644" s="265"/>
      <c r="D644" s="265"/>
      <c r="E644" s="265"/>
    </row>
    <row r="645" spans="1:5" s="277" customFormat="1" ht="12">
      <c r="A645" s="172"/>
      <c r="B645" s="264"/>
      <c r="C645" s="265"/>
      <c r="D645" s="265"/>
      <c r="E645" s="265"/>
    </row>
    <row r="646" spans="1:5" s="277" customFormat="1" ht="12">
      <c r="A646" s="172"/>
      <c r="B646" s="264"/>
      <c r="C646" s="265"/>
      <c r="D646" s="265"/>
      <c r="E646" s="265"/>
    </row>
    <row r="647" spans="1:5" s="277" customFormat="1" ht="12">
      <c r="A647" s="172"/>
      <c r="B647" s="264"/>
      <c r="C647" s="265"/>
      <c r="D647" s="265"/>
      <c r="E647" s="265"/>
    </row>
    <row r="648" spans="1:5" s="277" customFormat="1" ht="12">
      <c r="A648" s="172"/>
      <c r="B648" s="264"/>
      <c r="C648" s="265"/>
      <c r="D648" s="265"/>
      <c r="E648" s="265"/>
    </row>
    <row r="649" spans="1:5" s="277" customFormat="1" ht="12">
      <c r="A649" s="172"/>
      <c r="B649" s="264"/>
      <c r="C649" s="265"/>
      <c r="D649" s="265"/>
      <c r="E649" s="265"/>
    </row>
    <row r="650" spans="1:5" s="277" customFormat="1" ht="12">
      <c r="A650" s="172"/>
      <c r="B650" s="264"/>
      <c r="C650" s="265"/>
      <c r="D650" s="265"/>
      <c r="E650" s="265"/>
    </row>
    <row r="651" spans="1:5" s="277" customFormat="1" ht="12">
      <c r="A651" s="172"/>
      <c r="B651" s="264"/>
      <c r="C651" s="265"/>
      <c r="D651" s="265"/>
      <c r="E651" s="265"/>
    </row>
    <row r="652" spans="1:5" s="277" customFormat="1" ht="12">
      <c r="A652" s="172"/>
      <c r="B652" s="264"/>
      <c r="C652" s="265"/>
      <c r="D652" s="265"/>
      <c r="E652" s="265"/>
    </row>
    <row r="653" spans="1:5" s="277" customFormat="1" ht="12">
      <c r="A653" s="172"/>
      <c r="B653" s="264"/>
      <c r="C653" s="265"/>
      <c r="D653" s="265"/>
      <c r="E653" s="265"/>
    </row>
    <row r="654" spans="1:5" s="277" customFormat="1" ht="12">
      <c r="A654" s="172"/>
      <c r="B654" s="264"/>
      <c r="C654" s="265"/>
      <c r="D654" s="265"/>
      <c r="E654" s="265"/>
    </row>
    <row r="655" spans="1:5" s="277" customFormat="1" ht="12">
      <c r="A655" s="172"/>
      <c r="B655" s="264"/>
      <c r="C655" s="265"/>
      <c r="D655" s="265"/>
      <c r="E655" s="265"/>
    </row>
    <row r="656" spans="1:5" s="277" customFormat="1" ht="12">
      <c r="A656" s="172"/>
      <c r="B656" s="264"/>
      <c r="C656" s="265"/>
      <c r="D656" s="265"/>
      <c r="E656" s="265"/>
    </row>
    <row r="657" spans="1:5" s="277" customFormat="1" ht="12">
      <c r="A657" s="172"/>
      <c r="B657" s="264"/>
      <c r="C657" s="265"/>
      <c r="D657" s="265"/>
      <c r="E657" s="265"/>
    </row>
    <row r="658" spans="1:5" s="277" customFormat="1" ht="12">
      <c r="A658" s="172"/>
      <c r="B658" s="264"/>
      <c r="C658" s="265"/>
      <c r="D658" s="265"/>
      <c r="E658" s="265"/>
    </row>
    <row r="659" spans="1:5" s="277" customFormat="1" ht="12">
      <c r="A659" s="172"/>
      <c r="B659" s="264"/>
      <c r="C659" s="265"/>
      <c r="D659" s="265"/>
      <c r="E659" s="265"/>
    </row>
    <row r="660" spans="1:5" s="277" customFormat="1" ht="12">
      <c r="A660" s="172"/>
      <c r="B660" s="264"/>
      <c r="C660" s="265"/>
      <c r="D660" s="265"/>
      <c r="E660" s="265"/>
    </row>
    <row r="661" spans="1:5" s="277" customFormat="1" ht="12">
      <c r="A661" s="172"/>
      <c r="B661" s="264"/>
      <c r="C661" s="265"/>
      <c r="D661" s="265"/>
      <c r="E661" s="265"/>
    </row>
    <row r="662" spans="1:5" s="277" customFormat="1" ht="12">
      <c r="A662" s="172"/>
      <c r="B662" s="264"/>
      <c r="C662" s="265"/>
      <c r="D662" s="265"/>
      <c r="E662" s="265"/>
    </row>
    <row r="663" spans="1:5" s="277" customFormat="1" ht="12">
      <c r="A663" s="172"/>
      <c r="B663" s="264"/>
      <c r="C663" s="265"/>
      <c r="D663" s="265"/>
      <c r="E663" s="265"/>
    </row>
    <row r="664" spans="1:5" s="277" customFormat="1" ht="12">
      <c r="A664" s="172"/>
      <c r="B664" s="264"/>
      <c r="C664" s="265"/>
      <c r="D664" s="265"/>
      <c r="E664" s="265"/>
    </row>
    <row r="665" spans="1:5" s="277" customFormat="1" ht="12">
      <c r="A665" s="172"/>
      <c r="B665" s="264"/>
      <c r="C665" s="265"/>
      <c r="D665" s="265"/>
      <c r="E665" s="265"/>
    </row>
    <row r="666" spans="1:5" s="277" customFormat="1" ht="12">
      <c r="A666" s="172"/>
      <c r="B666" s="264"/>
      <c r="C666" s="265"/>
      <c r="D666" s="265"/>
      <c r="E666" s="265"/>
    </row>
    <row r="667" spans="1:5" s="277" customFormat="1" ht="12">
      <c r="A667" s="172"/>
      <c r="B667" s="264"/>
      <c r="C667" s="265"/>
      <c r="D667" s="265"/>
      <c r="E667" s="265"/>
    </row>
    <row r="668" spans="1:5" s="277" customFormat="1" ht="12">
      <c r="A668" s="172"/>
      <c r="B668" s="264"/>
      <c r="C668" s="265"/>
      <c r="D668" s="265"/>
      <c r="E668" s="265"/>
    </row>
    <row r="669" spans="1:5" s="277" customFormat="1" ht="12">
      <c r="A669" s="172"/>
      <c r="B669" s="264"/>
      <c r="C669" s="265"/>
      <c r="D669" s="265"/>
      <c r="E669" s="265"/>
    </row>
    <row r="670" spans="1:5" s="277" customFormat="1" ht="12">
      <c r="A670" s="172"/>
      <c r="B670" s="264"/>
      <c r="C670" s="265"/>
      <c r="D670" s="265"/>
      <c r="E670" s="265"/>
    </row>
    <row r="671" spans="1:5" s="277" customFormat="1" ht="12">
      <c r="A671" s="172"/>
      <c r="B671" s="264"/>
      <c r="C671" s="265"/>
      <c r="D671" s="265"/>
      <c r="E671" s="265"/>
    </row>
    <row r="672" spans="1:5" s="277" customFormat="1" ht="12">
      <c r="A672" s="172"/>
      <c r="B672" s="264"/>
      <c r="C672" s="265"/>
      <c r="D672" s="265"/>
      <c r="E672" s="265"/>
    </row>
    <row r="673" spans="1:5" s="277" customFormat="1" ht="12">
      <c r="A673" s="172"/>
      <c r="B673" s="264"/>
      <c r="C673" s="265"/>
      <c r="D673" s="265"/>
      <c r="E673" s="265"/>
    </row>
    <row r="674" spans="1:5" s="277" customFormat="1" ht="12">
      <c r="A674" s="172"/>
      <c r="B674" s="264"/>
      <c r="C674" s="265"/>
      <c r="D674" s="265"/>
      <c r="E674" s="265"/>
    </row>
    <row r="675" spans="1:5" s="277" customFormat="1" ht="12">
      <c r="A675" s="172"/>
      <c r="B675" s="264"/>
      <c r="C675" s="265"/>
      <c r="D675" s="265"/>
      <c r="E675" s="265"/>
    </row>
    <row r="676" spans="1:5" s="277" customFormat="1" ht="12">
      <c r="A676" s="172"/>
      <c r="B676" s="264"/>
      <c r="C676" s="265"/>
      <c r="D676" s="265"/>
      <c r="E676" s="265"/>
    </row>
    <row r="677" spans="1:5" s="277" customFormat="1" ht="12">
      <c r="A677" s="172"/>
      <c r="B677" s="264"/>
      <c r="C677" s="265"/>
      <c r="D677" s="265"/>
      <c r="E677" s="265"/>
    </row>
    <row r="678" spans="1:5" s="277" customFormat="1" ht="12">
      <c r="A678" s="172"/>
      <c r="B678" s="264"/>
      <c r="C678" s="265"/>
      <c r="D678" s="265"/>
      <c r="E678" s="265"/>
    </row>
    <row r="679" spans="1:5" s="277" customFormat="1" ht="12">
      <c r="A679" s="172"/>
      <c r="B679" s="264"/>
      <c r="C679" s="265"/>
      <c r="D679" s="265"/>
      <c r="E679" s="265"/>
    </row>
    <row r="680" spans="1:5" s="277" customFormat="1" ht="12">
      <c r="A680" s="172"/>
      <c r="B680" s="264"/>
      <c r="C680" s="265"/>
      <c r="D680" s="265"/>
      <c r="E680" s="265"/>
    </row>
    <row r="681" spans="1:5" s="277" customFormat="1" ht="12">
      <c r="A681" s="172"/>
      <c r="B681" s="264"/>
      <c r="C681" s="265"/>
      <c r="D681" s="265"/>
      <c r="E681" s="265"/>
    </row>
    <row r="682" spans="1:5" s="277" customFormat="1" ht="12">
      <c r="A682" s="172"/>
      <c r="B682" s="264"/>
      <c r="C682" s="265"/>
      <c r="D682" s="265"/>
      <c r="E682" s="265"/>
    </row>
    <row r="683" spans="1:5" s="277" customFormat="1" ht="12">
      <c r="A683" s="172"/>
      <c r="B683" s="264"/>
      <c r="C683" s="265"/>
      <c r="D683" s="265"/>
      <c r="E683" s="265"/>
    </row>
    <row r="684" spans="1:5" s="277" customFormat="1" ht="12">
      <c r="A684" s="172"/>
      <c r="B684" s="264"/>
      <c r="C684" s="265"/>
      <c r="D684" s="265"/>
      <c r="E684" s="265"/>
    </row>
    <row r="685" spans="1:5" s="277" customFormat="1" ht="12">
      <c r="A685" s="172"/>
      <c r="B685" s="264"/>
      <c r="C685" s="265"/>
      <c r="D685" s="265"/>
      <c r="E685" s="265"/>
    </row>
    <row r="686" spans="1:5" s="277" customFormat="1" ht="12">
      <c r="A686" s="172"/>
      <c r="B686" s="264"/>
      <c r="C686" s="265"/>
      <c r="D686" s="265"/>
      <c r="E686" s="265"/>
    </row>
    <row r="687" spans="1:5" s="277" customFormat="1" ht="12">
      <c r="A687" s="172"/>
      <c r="B687" s="264"/>
      <c r="C687" s="265"/>
      <c r="D687" s="265"/>
      <c r="E687" s="265"/>
    </row>
    <row r="688" spans="1:5" s="277" customFormat="1" ht="12">
      <c r="A688" s="172"/>
      <c r="B688" s="264"/>
      <c r="C688" s="265"/>
      <c r="D688" s="265"/>
      <c r="E688" s="265"/>
    </row>
    <row r="689" spans="1:5" s="277" customFormat="1" ht="12">
      <c r="A689" s="172"/>
      <c r="B689" s="264"/>
      <c r="C689" s="265"/>
      <c r="D689" s="265"/>
      <c r="E689" s="265"/>
    </row>
    <row r="690" spans="1:5" s="277" customFormat="1" ht="12">
      <c r="A690" s="172"/>
      <c r="B690" s="264"/>
      <c r="C690" s="265"/>
      <c r="D690" s="265"/>
      <c r="E690" s="265"/>
    </row>
    <row r="691" spans="1:5" s="277" customFormat="1" ht="12">
      <c r="A691" s="172"/>
      <c r="B691" s="264"/>
      <c r="C691" s="265"/>
      <c r="D691" s="265"/>
      <c r="E691" s="265"/>
    </row>
    <row r="692" spans="1:5" s="277" customFormat="1" ht="12">
      <c r="A692" s="172"/>
      <c r="B692" s="264"/>
      <c r="C692" s="265"/>
      <c r="D692" s="265"/>
      <c r="E692" s="265"/>
    </row>
    <row r="693" spans="1:5" s="277" customFormat="1" ht="12">
      <c r="A693" s="172"/>
      <c r="B693" s="264"/>
      <c r="C693" s="265"/>
      <c r="D693" s="265"/>
      <c r="E693" s="265"/>
    </row>
    <row r="694" spans="1:5" s="277" customFormat="1" ht="12">
      <c r="A694" s="172"/>
      <c r="B694" s="264"/>
      <c r="C694" s="265"/>
      <c r="D694" s="265"/>
      <c r="E694" s="265"/>
    </row>
    <row r="695" spans="1:5" s="277" customFormat="1" ht="12">
      <c r="A695" s="172"/>
      <c r="B695" s="264"/>
      <c r="C695" s="265"/>
      <c r="D695" s="265"/>
      <c r="E695" s="265"/>
    </row>
    <row r="696" spans="1:5" s="277" customFormat="1" ht="12">
      <c r="A696" s="172"/>
      <c r="B696" s="264"/>
      <c r="C696" s="265"/>
      <c r="D696" s="265"/>
      <c r="E696" s="265"/>
    </row>
    <row r="697" spans="1:5" s="277" customFormat="1" ht="12">
      <c r="A697" s="172"/>
      <c r="B697" s="264"/>
      <c r="C697" s="265"/>
      <c r="D697" s="265"/>
      <c r="E697" s="265"/>
    </row>
    <row r="698" spans="1:5" s="277" customFormat="1" ht="12">
      <c r="A698" s="172"/>
      <c r="B698" s="264"/>
      <c r="C698" s="265"/>
      <c r="D698" s="265"/>
      <c r="E698" s="265"/>
    </row>
    <row r="699" spans="1:5" s="277" customFormat="1" ht="12">
      <c r="A699" s="172"/>
      <c r="B699" s="264"/>
      <c r="C699" s="265"/>
      <c r="D699" s="265"/>
      <c r="E699" s="265"/>
    </row>
    <row r="700" spans="1:5" s="277" customFormat="1" ht="12">
      <c r="A700" s="172"/>
      <c r="B700" s="264"/>
      <c r="C700" s="265"/>
      <c r="D700" s="265"/>
      <c r="E700" s="265"/>
    </row>
    <row r="701" spans="1:5" s="277" customFormat="1" ht="12">
      <c r="A701" s="172"/>
      <c r="B701" s="264"/>
      <c r="C701" s="265"/>
      <c r="D701" s="265"/>
      <c r="E701" s="265"/>
    </row>
    <row r="702" spans="1:5" s="277" customFormat="1" ht="12">
      <c r="A702" s="172"/>
      <c r="B702" s="264"/>
      <c r="C702" s="265"/>
      <c r="D702" s="265"/>
      <c r="E702" s="265"/>
    </row>
    <row r="703" spans="1:5" s="277" customFormat="1" ht="12">
      <c r="A703" s="172"/>
      <c r="B703" s="264"/>
      <c r="C703" s="265"/>
      <c r="D703" s="265"/>
      <c r="E703" s="265"/>
    </row>
    <row r="704" spans="1:5" s="277" customFormat="1" ht="12">
      <c r="A704" s="172"/>
      <c r="B704" s="264"/>
      <c r="C704" s="265"/>
      <c r="D704" s="265"/>
      <c r="E704" s="265"/>
    </row>
    <row r="705" spans="1:5" s="277" customFormat="1" ht="12">
      <c r="A705" s="172"/>
      <c r="B705" s="264"/>
      <c r="C705" s="265"/>
      <c r="D705" s="265"/>
      <c r="E705" s="265"/>
    </row>
    <row r="706" spans="1:5" s="277" customFormat="1" ht="12">
      <c r="A706" s="172"/>
      <c r="B706" s="264"/>
      <c r="C706" s="265"/>
      <c r="D706" s="265"/>
      <c r="E706" s="265"/>
    </row>
    <row r="707" spans="1:5" s="277" customFormat="1" ht="12">
      <c r="A707" s="172"/>
      <c r="B707" s="264"/>
      <c r="C707" s="265"/>
      <c r="D707" s="265"/>
      <c r="E707" s="265"/>
    </row>
    <row r="708" spans="1:5" s="277" customFormat="1" ht="12">
      <c r="A708" s="172"/>
      <c r="B708" s="264"/>
      <c r="C708" s="265"/>
      <c r="D708" s="265"/>
      <c r="E708" s="265"/>
    </row>
    <row r="709" spans="1:5" s="277" customFormat="1" ht="12">
      <c r="A709" s="172"/>
      <c r="B709" s="264"/>
      <c r="C709" s="265"/>
      <c r="D709" s="265"/>
      <c r="E709" s="265"/>
    </row>
    <row r="710" spans="1:5" s="277" customFormat="1" ht="12">
      <c r="A710" s="172"/>
      <c r="B710" s="264"/>
      <c r="C710" s="265"/>
      <c r="D710" s="265"/>
      <c r="E710" s="265"/>
    </row>
    <row r="711" spans="1:5" s="277" customFormat="1" ht="12">
      <c r="A711" s="172"/>
      <c r="B711" s="264"/>
      <c r="C711" s="265"/>
      <c r="D711" s="265"/>
      <c r="E711" s="265"/>
    </row>
    <row r="712" spans="1:5" s="277" customFormat="1" ht="12">
      <c r="A712" s="172"/>
      <c r="B712" s="264"/>
      <c r="C712" s="265"/>
      <c r="D712" s="265"/>
      <c r="E712" s="265"/>
    </row>
    <row r="713" spans="1:5" s="277" customFormat="1" ht="12">
      <c r="A713" s="172"/>
      <c r="B713" s="264"/>
      <c r="C713" s="265"/>
      <c r="D713" s="265"/>
      <c r="E713" s="265"/>
    </row>
    <row r="714" spans="1:5" s="277" customFormat="1" ht="12">
      <c r="A714" s="172"/>
      <c r="B714" s="264"/>
      <c r="C714" s="265"/>
      <c r="D714" s="265"/>
      <c r="E714" s="265"/>
    </row>
    <row r="715" spans="1:5" s="277" customFormat="1" ht="12">
      <c r="A715" s="172"/>
      <c r="B715" s="264"/>
      <c r="C715" s="265"/>
      <c r="D715" s="265"/>
      <c r="E715" s="265"/>
    </row>
    <row r="716" spans="1:5" s="277" customFormat="1" ht="12">
      <c r="A716" s="172"/>
      <c r="B716" s="264"/>
      <c r="C716" s="265"/>
      <c r="D716" s="265"/>
      <c r="E716" s="265"/>
    </row>
    <row r="717" spans="1:5" s="277" customFormat="1" ht="12">
      <c r="A717" s="172"/>
      <c r="B717" s="264"/>
      <c r="C717" s="265"/>
      <c r="D717" s="265"/>
      <c r="E717" s="265"/>
    </row>
    <row r="718" spans="1:5" s="277" customFormat="1" ht="12">
      <c r="A718" s="172"/>
      <c r="B718" s="264"/>
      <c r="C718" s="265"/>
      <c r="D718" s="265"/>
      <c r="E718" s="265"/>
    </row>
    <row r="719" spans="1:5" s="277" customFormat="1" ht="12">
      <c r="A719" s="172"/>
      <c r="B719" s="264"/>
      <c r="C719" s="265"/>
      <c r="D719" s="265"/>
      <c r="E719" s="265"/>
    </row>
    <row r="720" spans="1:5" s="277" customFormat="1" ht="12">
      <c r="A720" s="172"/>
      <c r="B720" s="264"/>
      <c r="C720" s="265"/>
      <c r="D720" s="265"/>
      <c r="E720" s="265"/>
    </row>
    <row r="721" spans="1:5" s="277" customFormat="1" ht="12">
      <c r="A721" s="172"/>
      <c r="B721" s="264"/>
      <c r="C721" s="265"/>
      <c r="D721" s="265"/>
      <c r="E721" s="265"/>
    </row>
    <row r="722" spans="1:5" s="277" customFormat="1" ht="12">
      <c r="A722" s="172"/>
      <c r="B722" s="264"/>
      <c r="C722" s="265"/>
      <c r="D722" s="265"/>
      <c r="E722" s="265"/>
    </row>
    <row r="723" spans="1:5" s="277" customFormat="1" ht="12">
      <c r="A723" s="172"/>
      <c r="B723" s="264"/>
      <c r="C723" s="265"/>
      <c r="D723" s="265"/>
      <c r="E723" s="265"/>
    </row>
    <row r="724" spans="1:5" s="277" customFormat="1" ht="12">
      <c r="A724" s="172"/>
      <c r="B724" s="264"/>
      <c r="C724" s="265"/>
      <c r="D724" s="265"/>
      <c r="E724" s="265"/>
    </row>
    <row r="725" spans="1:5" s="277" customFormat="1" ht="12">
      <c r="A725" s="172"/>
      <c r="B725" s="264"/>
      <c r="C725" s="265"/>
      <c r="D725" s="265"/>
      <c r="E725" s="265"/>
    </row>
    <row r="726" spans="1:5" s="277" customFormat="1" ht="12">
      <c r="A726" s="172"/>
      <c r="B726" s="264"/>
      <c r="C726" s="265"/>
      <c r="D726" s="265"/>
      <c r="E726" s="265"/>
    </row>
    <row r="727" spans="1:5" s="277" customFormat="1" ht="12">
      <c r="A727" s="172"/>
      <c r="B727" s="264"/>
      <c r="C727" s="265"/>
      <c r="D727" s="265"/>
      <c r="E727" s="265"/>
    </row>
    <row r="728" spans="1:5" s="277" customFormat="1" ht="12">
      <c r="A728" s="172"/>
      <c r="B728" s="264"/>
      <c r="C728" s="265"/>
      <c r="D728" s="265"/>
      <c r="E728" s="265"/>
    </row>
    <row r="729" spans="1:5" s="277" customFormat="1" ht="12">
      <c r="A729" s="172"/>
      <c r="B729" s="264"/>
      <c r="C729" s="265"/>
      <c r="D729" s="265"/>
      <c r="E729" s="265"/>
    </row>
    <row r="730" spans="1:5" s="277" customFormat="1" ht="12">
      <c r="A730" s="172"/>
      <c r="B730" s="264"/>
      <c r="C730" s="265"/>
      <c r="D730" s="265"/>
      <c r="E730" s="265"/>
    </row>
    <row r="731" spans="1:5" s="277" customFormat="1" ht="12">
      <c r="A731" s="172"/>
      <c r="B731" s="264"/>
      <c r="C731" s="265"/>
      <c r="D731" s="265"/>
      <c r="E731" s="265"/>
    </row>
    <row r="732" spans="1:5" s="277" customFormat="1" ht="12">
      <c r="A732" s="172"/>
      <c r="B732" s="264"/>
      <c r="C732" s="265"/>
      <c r="D732" s="265"/>
      <c r="E732" s="265"/>
    </row>
    <row r="733" spans="1:5" s="277" customFormat="1" ht="12">
      <c r="A733" s="172"/>
      <c r="B733" s="264"/>
      <c r="C733" s="265"/>
      <c r="D733" s="265"/>
      <c r="E733" s="265"/>
    </row>
    <row r="734" spans="1:5" s="277" customFormat="1" ht="12">
      <c r="A734" s="172"/>
      <c r="B734" s="264"/>
      <c r="C734" s="265"/>
      <c r="D734" s="265"/>
      <c r="E734" s="265"/>
    </row>
    <row r="735" spans="1:5" s="277" customFormat="1" ht="12">
      <c r="A735" s="172"/>
      <c r="B735" s="264"/>
      <c r="C735" s="265"/>
      <c r="D735" s="265"/>
      <c r="E735" s="265"/>
    </row>
    <row r="736" spans="1:5" s="277" customFormat="1" ht="12">
      <c r="A736" s="172"/>
      <c r="B736" s="264"/>
      <c r="C736" s="265"/>
      <c r="D736" s="265"/>
      <c r="E736" s="265"/>
    </row>
    <row r="737" spans="1:5" s="277" customFormat="1" ht="12">
      <c r="A737" s="172"/>
      <c r="B737" s="264"/>
      <c r="C737" s="265"/>
      <c r="D737" s="265"/>
      <c r="E737" s="265"/>
    </row>
    <row r="738" spans="1:5" s="277" customFormat="1" ht="12">
      <c r="A738" s="172"/>
      <c r="B738" s="264"/>
      <c r="C738" s="265"/>
      <c r="D738" s="265"/>
      <c r="E738" s="265"/>
    </row>
    <row r="739" spans="1:5" s="277" customFormat="1" ht="12">
      <c r="A739" s="172"/>
      <c r="B739" s="264"/>
      <c r="C739" s="265"/>
      <c r="D739" s="265"/>
      <c r="E739" s="265"/>
    </row>
    <row r="740" spans="1:5" s="277" customFormat="1" ht="12">
      <c r="A740" s="172"/>
      <c r="B740" s="264"/>
      <c r="C740" s="265"/>
      <c r="D740" s="265"/>
      <c r="E740" s="265"/>
    </row>
    <row r="741" spans="1:5" s="277" customFormat="1" ht="12">
      <c r="A741" s="172"/>
      <c r="B741" s="264"/>
      <c r="C741" s="265"/>
      <c r="D741" s="265"/>
      <c r="E741" s="265"/>
    </row>
    <row r="742" spans="1:5" s="277" customFormat="1" ht="12">
      <c r="A742" s="172"/>
      <c r="B742" s="264"/>
      <c r="C742" s="265"/>
      <c r="D742" s="265"/>
      <c r="E742" s="265"/>
    </row>
    <row r="743" spans="1:5" s="277" customFormat="1" ht="12">
      <c r="A743" s="172"/>
      <c r="B743" s="264"/>
      <c r="C743" s="265"/>
      <c r="D743" s="265"/>
      <c r="E743" s="265"/>
    </row>
    <row r="744" spans="1:5" s="277" customFormat="1" ht="12">
      <c r="A744" s="172"/>
      <c r="B744" s="264"/>
      <c r="C744" s="265"/>
      <c r="D744" s="265"/>
      <c r="E744" s="265"/>
    </row>
    <row r="745" spans="1:5" s="277" customFormat="1" ht="12">
      <c r="A745" s="172"/>
      <c r="B745" s="264"/>
      <c r="C745" s="265"/>
      <c r="D745" s="265"/>
      <c r="E745" s="265"/>
    </row>
    <row r="746" spans="1:5" s="277" customFormat="1" ht="12">
      <c r="A746" s="172"/>
      <c r="B746" s="264"/>
      <c r="C746" s="265"/>
      <c r="D746" s="265"/>
      <c r="E746" s="265"/>
    </row>
    <row r="747" spans="1:5" s="277" customFormat="1" ht="12">
      <c r="A747" s="172"/>
      <c r="B747" s="264"/>
      <c r="C747" s="265"/>
      <c r="D747" s="265"/>
      <c r="E747" s="265"/>
    </row>
    <row r="748" spans="1:5" s="277" customFormat="1" ht="12">
      <c r="A748" s="172"/>
      <c r="B748" s="264"/>
      <c r="C748" s="265"/>
      <c r="D748" s="265"/>
      <c r="E748" s="265"/>
    </row>
    <row r="749" spans="1:5" s="277" customFormat="1" ht="12">
      <c r="A749" s="172"/>
      <c r="B749" s="264"/>
      <c r="C749" s="265"/>
      <c r="D749" s="265"/>
      <c r="E749" s="265"/>
    </row>
    <row r="750" spans="1:5" s="277" customFormat="1" ht="12">
      <c r="A750" s="172"/>
      <c r="B750" s="264"/>
      <c r="C750" s="265"/>
      <c r="D750" s="265"/>
      <c r="E750" s="265"/>
    </row>
    <row r="751" spans="1:5" s="277" customFormat="1" ht="12">
      <c r="A751" s="172"/>
      <c r="B751" s="264"/>
      <c r="C751" s="265"/>
      <c r="D751" s="265"/>
      <c r="E751" s="265"/>
    </row>
    <row r="752" spans="1:5" s="277" customFormat="1" ht="12">
      <c r="A752" s="172"/>
      <c r="B752" s="264"/>
      <c r="C752" s="265"/>
      <c r="D752" s="265"/>
      <c r="E752" s="265"/>
    </row>
    <row r="753" spans="1:5" s="277" customFormat="1" ht="12">
      <c r="A753" s="172"/>
      <c r="B753" s="264"/>
      <c r="C753" s="265"/>
      <c r="D753" s="265"/>
      <c r="E753" s="265"/>
    </row>
    <row r="754" spans="1:5" s="277" customFormat="1" ht="12">
      <c r="A754" s="172"/>
      <c r="B754" s="264"/>
      <c r="C754" s="265"/>
      <c r="D754" s="265"/>
      <c r="E754" s="265"/>
    </row>
    <row r="755" spans="1:5" s="277" customFormat="1" ht="12">
      <c r="A755" s="172"/>
      <c r="B755" s="264"/>
      <c r="C755" s="265"/>
      <c r="D755" s="265"/>
      <c r="E755" s="265"/>
    </row>
    <row r="756" spans="1:5" s="277" customFormat="1" ht="12">
      <c r="A756" s="172"/>
      <c r="B756" s="264"/>
      <c r="C756" s="265"/>
      <c r="D756" s="265"/>
      <c r="E756" s="265"/>
    </row>
    <row r="757" spans="1:5" s="277" customFormat="1" ht="12">
      <c r="A757" s="172"/>
      <c r="B757" s="264"/>
      <c r="C757" s="265"/>
      <c r="D757" s="265"/>
      <c r="E757" s="265"/>
    </row>
    <row r="758" spans="1:5" s="277" customFormat="1" ht="12">
      <c r="A758" s="172"/>
      <c r="B758" s="264"/>
      <c r="C758" s="265"/>
      <c r="D758" s="265"/>
      <c r="E758" s="265"/>
    </row>
    <row r="759" spans="1:5" s="277" customFormat="1" ht="12">
      <c r="A759" s="172"/>
      <c r="B759" s="264"/>
      <c r="C759" s="265"/>
      <c r="D759" s="265"/>
      <c r="E759" s="265"/>
    </row>
    <row r="760" spans="1:5" s="277" customFormat="1" ht="12">
      <c r="A760" s="172"/>
      <c r="B760" s="264"/>
      <c r="C760" s="265"/>
      <c r="D760" s="265"/>
      <c r="E760" s="265"/>
    </row>
    <row r="761" spans="1:5" s="277" customFormat="1" ht="12">
      <c r="A761" s="172"/>
      <c r="B761" s="264"/>
      <c r="C761" s="265"/>
      <c r="D761" s="265"/>
      <c r="E761" s="265"/>
    </row>
    <row r="762" spans="1:5" s="277" customFormat="1" ht="12">
      <c r="A762" s="172"/>
      <c r="B762" s="264"/>
      <c r="C762" s="265"/>
      <c r="D762" s="265"/>
      <c r="E762" s="265"/>
    </row>
    <row r="763" spans="1:5" s="277" customFormat="1" ht="12">
      <c r="A763" s="172"/>
      <c r="B763" s="264"/>
      <c r="C763" s="265"/>
      <c r="D763" s="265"/>
      <c r="E763" s="265"/>
    </row>
    <row r="764" spans="1:5" s="277" customFormat="1" ht="12">
      <c r="A764" s="172"/>
      <c r="B764" s="264"/>
      <c r="C764" s="265"/>
      <c r="D764" s="265"/>
      <c r="E764" s="265"/>
    </row>
    <row r="765" spans="1:5" s="277" customFormat="1" ht="12">
      <c r="A765" s="172"/>
      <c r="B765" s="264"/>
      <c r="C765" s="265"/>
      <c r="D765" s="265"/>
      <c r="E765" s="265"/>
    </row>
    <row r="766" spans="1:5" s="277" customFormat="1" ht="12">
      <c r="A766" s="172"/>
      <c r="B766" s="264"/>
      <c r="C766" s="265"/>
      <c r="D766" s="265"/>
      <c r="E766" s="265"/>
    </row>
    <row r="767" spans="1:5" s="277" customFormat="1" ht="12">
      <c r="A767" s="172"/>
      <c r="B767" s="264"/>
      <c r="C767" s="265"/>
      <c r="D767" s="265"/>
      <c r="E767" s="265"/>
    </row>
    <row r="768" spans="1:5" s="277" customFormat="1" ht="12">
      <c r="A768" s="172"/>
      <c r="B768" s="264"/>
      <c r="C768" s="265"/>
      <c r="D768" s="265"/>
      <c r="E768" s="265"/>
    </row>
    <row r="769" spans="1:5" s="277" customFormat="1" ht="12">
      <c r="A769" s="172"/>
      <c r="B769" s="264"/>
      <c r="C769" s="265"/>
      <c r="D769" s="265"/>
      <c r="E769" s="265"/>
    </row>
    <row r="770" spans="1:5" s="277" customFormat="1" ht="12">
      <c r="A770" s="172"/>
      <c r="B770" s="264"/>
      <c r="C770" s="265"/>
      <c r="D770" s="265"/>
      <c r="E770" s="265"/>
    </row>
    <row r="771" spans="1:5" s="277" customFormat="1" ht="12">
      <c r="A771" s="172"/>
      <c r="B771" s="264"/>
      <c r="C771" s="265"/>
      <c r="D771" s="265"/>
      <c r="E771" s="265"/>
    </row>
    <row r="772" spans="1:5" s="277" customFormat="1" ht="12">
      <c r="A772" s="172"/>
      <c r="B772" s="264"/>
      <c r="C772" s="265"/>
      <c r="D772" s="265"/>
      <c r="E772" s="265"/>
    </row>
    <row r="773" spans="1:5" s="277" customFormat="1" ht="12">
      <c r="A773" s="172"/>
      <c r="B773" s="264"/>
      <c r="C773" s="265"/>
      <c r="D773" s="265"/>
      <c r="E773" s="265"/>
    </row>
    <row r="774" spans="1:5" s="277" customFormat="1" ht="12">
      <c r="A774" s="172"/>
      <c r="B774" s="264"/>
      <c r="C774" s="265"/>
      <c r="D774" s="265"/>
      <c r="E774" s="265"/>
    </row>
    <row r="775" spans="1:5" s="277" customFormat="1" ht="12">
      <c r="A775" s="172"/>
      <c r="B775" s="264"/>
      <c r="C775" s="265"/>
      <c r="D775" s="265"/>
      <c r="E775" s="265"/>
    </row>
    <row r="776" spans="1:5" s="277" customFormat="1" ht="12">
      <c r="A776" s="172"/>
      <c r="B776" s="264"/>
      <c r="C776" s="265"/>
      <c r="D776" s="265"/>
      <c r="E776" s="265"/>
    </row>
    <row r="777" spans="1:5" s="277" customFormat="1" ht="12">
      <c r="A777" s="172"/>
      <c r="B777" s="264"/>
      <c r="C777" s="265"/>
      <c r="D777" s="265"/>
      <c r="E777" s="265"/>
    </row>
    <row r="778" spans="1:5" s="277" customFormat="1" ht="12">
      <c r="A778" s="172"/>
      <c r="B778" s="264"/>
      <c r="C778" s="265"/>
      <c r="D778" s="265"/>
      <c r="E778" s="265"/>
    </row>
    <row r="779" spans="1:5" s="277" customFormat="1" ht="12">
      <c r="A779" s="172"/>
      <c r="B779" s="264"/>
      <c r="C779" s="265"/>
      <c r="D779" s="265"/>
      <c r="E779" s="265"/>
    </row>
    <row r="780" spans="1:5" s="277" customFormat="1" ht="12">
      <c r="A780" s="172"/>
      <c r="B780" s="264"/>
      <c r="C780" s="265"/>
      <c r="D780" s="265"/>
      <c r="E780" s="265"/>
    </row>
    <row r="781" spans="1:5" s="277" customFormat="1" ht="12">
      <c r="A781" s="172"/>
      <c r="B781" s="264"/>
      <c r="C781" s="265"/>
      <c r="D781" s="265"/>
      <c r="E781" s="265"/>
    </row>
    <row r="782" spans="1:5" s="277" customFormat="1" ht="12">
      <c r="A782" s="172"/>
      <c r="B782" s="264"/>
      <c r="C782" s="265"/>
      <c r="D782" s="265"/>
      <c r="E782" s="265"/>
    </row>
    <row r="783" spans="1:5" s="277" customFormat="1" ht="12">
      <c r="A783" s="172"/>
      <c r="B783" s="264"/>
      <c r="C783" s="265"/>
      <c r="D783" s="265"/>
      <c r="E783" s="265"/>
    </row>
    <row r="784" spans="1:5" s="277" customFormat="1" ht="12">
      <c r="A784" s="172"/>
      <c r="B784" s="264"/>
      <c r="C784" s="265"/>
      <c r="D784" s="265"/>
      <c r="E784" s="265"/>
    </row>
    <row r="785" spans="1:5" s="277" customFormat="1" ht="12">
      <c r="A785" s="172"/>
      <c r="B785" s="264"/>
      <c r="C785" s="265"/>
      <c r="D785" s="265"/>
      <c r="E785" s="265"/>
    </row>
    <row r="786" spans="1:5" s="277" customFormat="1" ht="12">
      <c r="A786" s="172"/>
      <c r="B786" s="264"/>
      <c r="C786" s="265"/>
      <c r="D786" s="265"/>
      <c r="E786" s="265"/>
    </row>
    <row r="787" spans="1:5" s="277" customFormat="1" ht="12">
      <c r="A787" s="172"/>
      <c r="B787" s="264"/>
      <c r="C787" s="265"/>
      <c r="D787" s="265"/>
      <c r="E787" s="265"/>
    </row>
    <row r="788" spans="1:5" s="277" customFormat="1" ht="12">
      <c r="A788" s="172"/>
      <c r="B788" s="264"/>
      <c r="C788" s="265"/>
      <c r="D788" s="265"/>
      <c r="E788" s="265"/>
    </row>
    <row r="789" spans="1:5" s="277" customFormat="1" ht="12">
      <c r="A789" s="172"/>
      <c r="B789" s="264"/>
      <c r="C789" s="265"/>
      <c r="D789" s="265"/>
      <c r="E789" s="265"/>
    </row>
    <row r="790" spans="1:5" s="277" customFormat="1" ht="12">
      <c r="A790" s="172"/>
      <c r="B790" s="264"/>
      <c r="C790" s="265"/>
      <c r="D790" s="265"/>
      <c r="E790" s="265"/>
    </row>
    <row r="791" spans="1:5" s="277" customFormat="1" ht="12">
      <c r="A791" s="172"/>
      <c r="B791" s="264"/>
      <c r="C791" s="265"/>
      <c r="D791" s="265"/>
      <c r="E791" s="265"/>
    </row>
    <row r="792" spans="1:5" s="277" customFormat="1" ht="12">
      <c r="A792" s="172"/>
      <c r="B792" s="264"/>
      <c r="C792" s="265"/>
      <c r="D792" s="265"/>
      <c r="E792" s="265"/>
    </row>
    <row r="793" spans="1:5" s="277" customFormat="1" ht="12">
      <c r="A793" s="172"/>
      <c r="B793" s="264"/>
      <c r="C793" s="265"/>
      <c r="D793" s="265"/>
      <c r="E793" s="265"/>
    </row>
    <row r="794" spans="1:5" s="277" customFormat="1" ht="12">
      <c r="A794" s="172"/>
      <c r="B794" s="264"/>
      <c r="C794" s="265"/>
      <c r="D794" s="265"/>
      <c r="E794" s="265"/>
    </row>
    <row r="795" spans="1:5" s="277" customFormat="1" ht="12">
      <c r="A795" s="172"/>
      <c r="B795" s="264"/>
      <c r="C795" s="265"/>
      <c r="D795" s="265"/>
      <c r="E795" s="265"/>
    </row>
    <row r="796" spans="1:5" s="277" customFormat="1" ht="12">
      <c r="A796" s="172"/>
      <c r="B796" s="264"/>
      <c r="C796" s="265"/>
      <c r="D796" s="265"/>
      <c r="E796" s="265"/>
    </row>
    <row r="797" spans="1:5" s="277" customFormat="1" ht="12">
      <c r="A797" s="172"/>
      <c r="B797" s="264"/>
      <c r="C797" s="265"/>
      <c r="D797" s="265"/>
      <c r="E797" s="265"/>
    </row>
    <row r="798" spans="1:5" s="277" customFormat="1" ht="12">
      <c r="A798" s="172"/>
      <c r="B798" s="264"/>
      <c r="C798" s="265"/>
      <c r="D798" s="265"/>
      <c r="E798" s="265"/>
    </row>
    <row r="799" spans="1:5" s="277" customFormat="1" ht="12">
      <c r="A799" s="172"/>
      <c r="B799" s="264"/>
      <c r="C799" s="265"/>
      <c r="D799" s="265"/>
      <c r="E799" s="265"/>
    </row>
    <row r="800" spans="1:5" s="277" customFormat="1" ht="12">
      <c r="A800" s="172"/>
      <c r="B800" s="264"/>
      <c r="C800" s="265"/>
      <c r="D800" s="265"/>
      <c r="E800" s="265"/>
    </row>
    <row r="801" spans="1:5" s="277" customFormat="1" ht="12">
      <c r="A801" s="172"/>
      <c r="B801" s="264"/>
      <c r="C801" s="265"/>
      <c r="D801" s="265"/>
      <c r="E801" s="265"/>
    </row>
    <row r="802" spans="1:5" s="277" customFormat="1" ht="12">
      <c r="A802" s="172"/>
      <c r="B802" s="264"/>
      <c r="C802" s="265"/>
      <c r="D802" s="265"/>
      <c r="E802" s="265"/>
    </row>
    <row r="803" spans="1:5" s="277" customFormat="1" ht="12">
      <c r="A803" s="172"/>
      <c r="B803" s="264"/>
      <c r="C803" s="265"/>
      <c r="D803" s="265"/>
      <c r="E803" s="265"/>
    </row>
    <row r="804" spans="1:5" s="277" customFormat="1" ht="12">
      <c r="A804" s="172"/>
      <c r="B804" s="264"/>
      <c r="C804" s="265"/>
      <c r="D804" s="265"/>
      <c r="E804" s="265"/>
    </row>
    <row r="805" spans="1:5" s="277" customFormat="1" ht="12">
      <c r="A805" s="172"/>
      <c r="B805" s="264"/>
      <c r="C805" s="265"/>
      <c r="D805" s="265"/>
      <c r="E805" s="265"/>
    </row>
    <row r="806" spans="1:5" s="277" customFormat="1" ht="12">
      <c r="A806" s="172"/>
      <c r="B806" s="264"/>
      <c r="C806" s="265"/>
      <c r="D806" s="265"/>
      <c r="E806" s="265"/>
    </row>
    <row r="807" spans="1:5" s="277" customFormat="1" ht="12">
      <c r="A807" s="172"/>
      <c r="B807" s="264"/>
      <c r="C807" s="265"/>
      <c r="D807" s="265"/>
      <c r="E807" s="265"/>
    </row>
    <row r="808" spans="1:5" s="277" customFormat="1" ht="12">
      <c r="A808" s="172"/>
      <c r="B808" s="264"/>
      <c r="C808" s="265"/>
      <c r="D808" s="265"/>
      <c r="E808" s="265"/>
    </row>
    <row r="809" spans="1:5" s="277" customFormat="1" ht="12">
      <c r="A809" s="172"/>
      <c r="B809" s="264"/>
      <c r="C809" s="265"/>
      <c r="D809" s="265"/>
      <c r="E809" s="265"/>
    </row>
    <row r="810" spans="1:5" s="277" customFormat="1" ht="12">
      <c r="A810" s="172"/>
      <c r="B810" s="264"/>
      <c r="C810" s="265"/>
      <c r="D810" s="265"/>
      <c r="E810" s="265"/>
    </row>
    <row r="811" spans="1:5" s="277" customFormat="1" ht="12">
      <c r="A811" s="172"/>
      <c r="B811" s="264"/>
      <c r="C811" s="265"/>
      <c r="D811" s="265"/>
      <c r="E811" s="265"/>
    </row>
    <row r="812" spans="1:5" s="277" customFormat="1" ht="12">
      <c r="A812" s="172"/>
      <c r="B812" s="264"/>
      <c r="C812" s="265"/>
      <c r="D812" s="265"/>
      <c r="E812" s="265"/>
    </row>
    <row r="813" spans="1:5" s="277" customFormat="1" ht="12">
      <c r="A813" s="172"/>
      <c r="B813" s="264"/>
      <c r="C813" s="265"/>
      <c r="D813" s="265"/>
      <c r="E813" s="265"/>
    </row>
    <row r="814" spans="1:5" s="277" customFormat="1" ht="12">
      <c r="A814" s="172"/>
      <c r="B814" s="264"/>
      <c r="C814" s="265"/>
      <c r="D814" s="265"/>
      <c r="E814" s="265"/>
    </row>
    <row r="815" spans="1:5" s="277" customFormat="1" ht="12">
      <c r="A815" s="172"/>
      <c r="B815" s="264"/>
      <c r="C815" s="265"/>
      <c r="D815" s="265"/>
      <c r="E815" s="265"/>
    </row>
    <row r="816" spans="1:5" s="277" customFormat="1" ht="12">
      <c r="A816" s="172"/>
      <c r="B816" s="264"/>
      <c r="C816" s="265"/>
      <c r="D816" s="265"/>
      <c r="E816" s="265"/>
    </row>
    <row r="817" spans="1:5" s="277" customFormat="1" ht="12">
      <c r="A817" s="172"/>
      <c r="B817" s="264"/>
      <c r="C817" s="265"/>
      <c r="D817" s="265"/>
      <c r="E817" s="265"/>
    </row>
    <row r="818" spans="1:5" s="277" customFormat="1" ht="12">
      <c r="A818" s="172"/>
      <c r="B818" s="264"/>
      <c r="C818" s="265"/>
      <c r="D818" s="265"/>
      <c r="E818" s="265"/>
    </row>
    <row r="819" spans="1:5" s="277" customFormat="1" ht="12">
      <c r="A819" s="172"/>
      <c r="B819" s="264"/>
      <c r="C819" s="265"/>
      <c r="D819" s="265"/>
      <c r="E819" s="265"/>
    </row>
    <row r="820" spans="1:5" s="277" customFormat="1" ht="12">
      <c r="A820" s="172"/>
      <c r="B820" s="264"/>
      <c r="C820" s="265"/>
      <c r="D820" s="265"/>
      <c r="E820" s="265"/>
    </row>
    <row r="821" spans="1:5" s="277" customFormat="1" ht="12">
      <c r="A821" s="172"/>
      <c r="B821" s="264"/>
      <c r="C821" s="265"/>
      <c r="D821" s="265"/>
      <c r="E821" s="265"/>
    </row>
    <row r="822" spans="1:5" s="277" customFormat="1" ht="12">
      <c r="A822" s="172"/>
      <c r="B822" s="264"/>
      <c r="C822" s="265"/>
      <c r="D822" s="265"/>
      <c r="E822" s="265"/>
    </row>
    <row r="823" spans="1:5" s="277" customFormat="1" ht="12">
      <c r="A823" s="172"/>
      <c r="B823" s="264"/>
      <c r="C823" s="265"/>
      <c r="D823" s="265"/>
      <c r="E823" s="265"/>
    </row>
    <row r="824" spans="1:5" s="277" customFormat="1" ht="12">
      <c r="A824" s="172"/>
      <c r="B824" s="264"/>
      <c r="C824" s="265"/>
      <c r="D824" s="265"/>
      <c r="E824" s="265"/>
    </row>
    <row r="825" spans="1:5" s="277" customFormat="1" ht="12">
      <c r="A825" s="172"/>
      <c r="B825" s="264"/>
      <c r="C825" s="265"/>
      <c r="D825" s="265"/>
      <c r="E825" s="265"/>
    </row>
    <row r="826" spans="1:5" s="277" customFormat="1" ht="12">
      <c r="A826" s="172"/>
      <c r="B826" s="264"/>
      <c r="C826" s="265"/>
      <c r="D826" s="265"/>
      <c r="E826" s="265"/>
    </row>
    <row r="827" spans="1:5" s="277" customFormat="1" ht="12">
      <c r="A827" s="172"/>
      <c r="B827" s="264"/>
      <c r="C827" s="265"/>
      <c r="D827" s="265"/>
      <c r="E827" s="265"/>
    </row>
    <row r="828" spans="1:5" s="277" customFormat="1" ht="12">
      <c r="A828" s="172"/>
      <c r="B828" s="264"/>
      <c r="C828" s="265"/>
      <c r="D828" s="265"/>
      <c r="E828" s="265"/>
    </row>
    <row r="829" spans="1:5" s="277" customFormat="1" ht="12">
      <c r="A829" s="172"/>
      <c r="B829" s="264"/>
      <c r="C829" s="265"/>
      <c r="D829" s="265"/>
      <c r="E829" s="265"/>
    </row>
    <row r="830" spans="1:5" s="277" customFormat="1" ht="12">
      <c r="A830" s="172"/>
      <c r="B830" s="264"/>
      <c r="C830" s="265"/>
      <c r="D830" s="265"/>
      <c r="E830" s="265"/>
    </row>
    <row r="831" spans="1:5" s="277" customFormat="1" ht="12">
      <c r="A831" s="172"/>
      <c r="B831" s="264"/>
      <c r="C831" s="265"/>
      <c r="D831" s="265"/>
      <c r="E831" s="265"/>
    </row>
    <row r="832" spans="1:5" s="277" customFormat="1" ht="12">
      <c r="A832" s="172"/>
      <c r="B832" s="264"/>
      <c r="C832" s="265"/>
      <c r="D832" s="265"/>
      <c r="E832" s="265"/>
    </row>
    <row r="833" spans="1:5" s="277" customFormat="1" ht="12">
      <c r="A833" s="172"/>
      <c r="B833" s="264"/>
      <c r="C833" s="265"/>
      <c r="D833" s="265"/>
      <c r="E833" s="265"/>
    </row>
    <row r="834" spans="1:5" s="277" customFormat="1" ht="12">
      <c r="A834" s="172"/>
      <c r="B834" s="264"/>
      <c r="C834" s="265"/>
      <c r="D834" s="265"/>
      <c r="E834" s="265"/>
    </row>
    <row r="835" spans="1:5" s="277" customFormat="1" ht="12">
      <c r="A835" s="172"/>
      <c r="B835" s="264"/>
      <c r="C835" s="265"/>
      <c r="D835" s="265"/>
      <c r="E835" s="265"/>
    </row>
    <row r="836" spans="1:5" s="277" customFormat="1" ht="12">
      <c r="A836" s="172"/>
      <c r="B836" s="264"/>
      <c r="C836" s="265"/>
      <c r="D836" s="265"/>
      <c r="E836" s="265"/>
    </row>
    <row r="837" spans="1:5" s="277" customFormat="1" ht="12">
      <c r="A837" s="172"/>
      <c r="B837" s="264"/>
      <c r="C837" s="265"/>
      <c r="D837" s="265"/>
      <c r="E837" s="265"/>
    </row>
    <row r="838" spans="1:5" s="277" customFormat="1" ht="12">
      <c r="A838" s="172"/>
      <c r="B838" s="264"/>
      <c r="C838" s="265"/>
      <c r="D838" s="265"/>
      <c r="E838" s="265"/>
    </row>
    <row r="839" spans="1:5" s="277" customFormat="1" ht="12">
      <c r="A839" s="172"/>
      <c r="B839" s="264"/>
      <c r="C839" s="265"/>
      <c r="D839" s="265"/>
      <c r="E839" s="265"/>
    </row>
    <row r="840" spans="1:5" s="277" customFormat="1" ht="12">
      <c r="A840" s="172"/>
      <c r="B840" s="264"/>
      <c r="C840" s="265"/>
      <c r="D840" s="265"/>
      <c r="E840" s="265"/>
    </row>
    <row r="841" spans="1:5" s="277" customFormat="1" ht="12">
      <c r="A841" s="172"/>
      <c r="B841" s="264"/>
      <c r="C841" s="265"/>
      <c r="D841" s="265"/>
      <c r="E841" s="265"/>
    </row>
    <row r="842" spans="1:5" s="277" customFormat="1" ht="12">
      <c r="A842" s="172"/>
      <c r="B842" s="264"/>
      <c r="C842" s="265"/>
      <c r="D842" s="265"/>
      <c r="E842" s="265"/>
    </row>
    <row r="843" spans="1:5" s="277" customFormat="1" ht="12">
      <c r="A843" s="172"/>
      <c r="B843" s="264"/>
      <c r="C843" s="265"/>
      <c r="D843" s="265"/>
      <c r="E843" s="265"/>
    </row>
    <row r="844" spans="1:5" s="277" customFormat="1" ht="12">
      <c r="A844" s="172"/>
      <c r="B844" s="264"/>
      <c r="C844" s="265"/>
      <c r="D844" s="265"/>
      <c r="E844" s="265"/>
    </row>
    <row r="845" spans="1:5" s="277" customFormat="1" ht="12">
      <c r="A845" s="172"/>
      <c r="B845" s="264"/>
      <c r="C845" s="265"/>
      <c r="D845" s="265"/>
      <c r="E845" s="265"/>
    </row>
    <row r="846" spans="1:5" s="277" customFormat="1" ht="12">
      <c r="A846" s="172"/>
      <c r="B846" s="264"/>
      <c r="C846" s="265"/>
      <c r="D846" s="265"/>
      <c r="E846" s="265"/>
    </row>
    <row r="847" spans="1:5" s="277" customFormat="1" ht="12">
      <c r="A847" s="172"/>
      <c r="B847" s="264"/>
      <c r="C847" s="265"/>
      <c r="D847" s="265"/>
      <c r="E847" s="265"/>
    </row>
    <row r="848" spans="1:5" s="277" customFormat="1" ht="12">
      <c r="A848" s="172"/>
      <c r="B848" s="264"/>
      <c r="C848" s="265"/>
      <c r="D848" s="265"/>
      <c r="E848" s="265"/>
    </row>
    <row r="849" spans="1:5" s="277" customFormat="1" ht="12">
      <c r="A849" s="172"/>
      <c r="B849" s="264"/>
      <c r="C849" s="265"/>
      <c r="D849" s="265"/>
      <c r="E849" s="265"/>
    </row>
    <row r="850" spans="1:5" s="277" customFormat="1" ht="12">
      <c r="A850" s="172"/>
      <c r="B850" s="264"/>
      <c r="C850" s="265"/>
      <c r="D850" s="265"/>
      <c r="E850" s="265"/>
    </row>
    <row r="851" spans="1:5" s="277" customFormat="1" ht="12">
      <c r="A851" s="172"/>
      <c r="B851" s="264"/>
      <c r="C851" s="265"/>
      <c r="D851" s="265"/>
      <c r="E851" s="265"/>
    </row>
    <row r="852" spans="1:5" s="277" customFormat="1" ht="12">
      <c r="A852" s="172"/>
      <c r="B852" s="264"/>
      <c r="C852" s="265"/>
      <c r="D852" s="265"/>
      <c r="E852" s="265"/>
    </row>
    <row r="853" spans="1:5" s="277" customFormat="1" ht="12">
      <c r="A853" s="172"/>
      <c r="B853" s="264"/>
      <c r="C853" s="265"/>
      <c r="D853" s="265"/>
      <c r="E853" s="265"/>
    </row>
    <row r="854" spans="1:5" s="277" customFormat="1" ht="12">
      <c r="A854" s="172"/>
      <c r="B854" s="264"/>
      <c r="C854" s="265"/>
      <c r="D854" s="265"/>
      <c r="E854" s="265"/>
    </row>
    <row r="855" spans="1:5" s="277" customFormat="1" ht="12">
      <c r="A855" s="172"/>
      <c r="B855" s="264"/>
      <c r="C855" s="265"/>
      <c r="D855" s="265"/>
      <c r="E855" s="265"/>
    </row>
    <row r="856" spans="1:5" s="277" customFormat="1" ht="12">
      <c r="A856" s="172"/>
      <c r="B856" s="264"/>
      <c r="C856" s="265"/>
      <c r="D856" s="265"/>
      <c r="E856" s="265"/>
    </row>
    <row r="857" spans="1:5" s="277" customFormat="1" ht="12">
      <c r="A857" s="172"/>
      <c r="B857" s="264"/>
      <c r="C857" s="265"/>
      <c r="D857" s="265"/>
      <c r="E857" s="265"/>
    </row>
    <row r="858" spans="1:5" s="277" customFormat="1" ht="12">
      <c r="A858" s="172"/>
      <c r="B858" s="264"/>
      <c r="C858" s="265"/>
      <c r="D858" s="265"/>
      <c r="E858" s="265"/>
    </row>
    <row r="859" spans="1:5" s="277" customFormat="1" ht="12">
      <c r="A859" s="172"/>
      <c r="B859" s="264"/>
      <c r="C859" s="265"/>
      <c r="D859" s="265"/>
      <c r="E859" s="265"/>
    </row>
    <row r="860" spans="1:5" s="277" customFormat="1" ht="12">
      <c r="A860" s="172"/>
      <c r="B860" s="264"/>
      <c r="C860" s="265"/>
      <c r="D860" s="265"/>
      <c r="E860" s="265"/>
    </row>
    <row r="861" spans="1:5" s="277" customFormat="1" ht="12">
      <c r="A861" s="172"/>
      <c r="B861" s="264"/>
      <c r="C861" s="265"/>
      <c r="D861" s="265"/>
      <c r="E861" s="265"/>
    </row>
    <row r="862" spans="1:5" s="277" customFormat="1" ht="12">
      <c r="A862" s="172"/>
      <c r="B862" s="264"/>
      <c r="C862" s="265"/>
      <c r="D862" s="265"/>
      <c r="E862" s="265"/>
    </row>
    <row r="863" spans="1:5" s="277" customFormat="1" ht="12">
      <c r="A863" s="172"/>
      <c r="B863" s="264"/>
      <c r="C863" s="265"/>
      <c r="D863" s="265"/>
      <c r="E863" s="265"/>
    </row>
    <row r="864" spans="1:5" s="277" customFormat="1" ht="12">
      <c r="A864" s="172"/>
      <c r="B864" s="264"/>
      <c r="C864" s="265"/>
      <c r="D864" s="265"/>
      <c r="E864" s="265"/>
    </row>
    <row r="865" spans="1:5" s="277" customFormat="1" ht="12">
      <c r="A865" s="172"/>
      <c r="B865" s="264"/>
      <c r="C865" s="265"/>
      <c r="D865" s="265"/>
      <c r="E865" s="265"/>
    </row>
    <row r="866" spans="1:5" s="277" customFormat="1" ht="12">
      <c r="A866" s="172"/>
      <c r="B866" s="264"/>
      <c r="C866" s="265"/>
      <c r="D866" s="265"/>
      <c r="E866" s="265"/>
    </row>
    <row r="867" spans="1:5" s="277" customFormat="1" ht="12">
      <c r="A867" s="172"/>
      <c r="B867" s="264"/>
      <c r="C867" s="265"/>
      <c r="D867" s="265"/>
      <c r="E867" s="265"/>
    </row>
    <row r="868" spans="1:5" s="277" customFormat="1" ht="12">
      <c r="A868" s="172"/>
      <c r="B868" s="264"/>
      <c r="C868" s="265"/>
      <c r="D868" s="265"/>
      <c r="E868" s="265"/>
    </row>
    <row r="869" spans="1:5" s="277" customFormat="1" ht="12">
      <c r="A869" s="172"/>
      <c r="B869" s="264"/>
      <c r="C869" s="265"/>
      <c r="D869" s="265"/>
      <c r="E869" s="265"/>
    </row>
    <row r="870" spans="1:5" s="277" customFormat="1" ht="12">
      <c r="A870" s="172"/>
      <c r="B870" s="264"/>
      <c r="C870" s="265"/>
      <c r="D870" s="265"/>
      <c r="E870" s="265"/>
    </row>
    <row r="871" spans="1:5" s="277" customFormat="1" ht="12">
      <c r="A871" s="172"/>
      <c r="B871" s="264"/>
      <c r="C871" s="265"/>
      <c r="D871" s="265"/>
      <c r="E871" s="265"/>
    </row>
    <row r="872" spans="1:5" s="277" customFormat="1" ht="12">
      <c r="A872" s="172"/>
      <c r="B872" s="264"/>
      <c r="C872" s="265"/>
      <c r="D872" s="265"/>
      <c r="E872" s="265"/>
    </row>
    <row r="873" spans="1:5" s="277" customFormat="1" ht="12">
      <c r="A873" s="172"/>
      <c r="B873" s="264"/>
      <c r="C873" s="265"/>
      <c r="D873" s="265"/>
      <c r="E873" s="265"/>
    </row>
    <row r="874" spans="1:5" s="277" customFormat="1" ht="12">
      <c r="A874" s="172"/>
      <c r="B874" s="264"/>
      <c r="C874" s="265"/>
      <c r="D874" s="265"/>
      <c r="E874" s="265"/>
    </row>
    <row r="875" spans="1:5" s="277" customFormat="1" ht="12">
      <c r="A875" s="172"/>
      <c r="B875" s="264"/>
      <c r="C875" s="265"/>
      <c r="D875" s="265"/>
      <c r="E875" s="265"/>
    </row>
    <row r="876" spans="1:5" s="277" customFormat="1" ht="12">
      <c r="A876" s="172"/>
      <c r="B876" s="264"/>
      <c r="C876" s="265"/>
      <c r="D876" s="265"/>
      <c r="E876" s="265"/>
    </row>
    <row r="877" spans="1:5" s="277" customFormat="1" ht="12">
      <c r="A877" s="172"/>
      <c r="B877" s="264"/>
      <c r="C877" s="265"/>
      <c r="D877" s="265"/>
      <c r="E877" s="265"/>
    </row>
    <row r="878" spans="1:5" s="277" customFormat="1" ht="12">
      <c r="A878" s="172"/>
      <c r="B878" s="264"/>
      <c r="C878" s="265"/>
      <c r="D878" s="265"/>
      <c r="E878" s="265"/>
    </row>
    <row r="879" spans="1:5" s="277" customFormat="1" ht="12">
      <c r="A879" s="172"/>
      <c r="B879" s="264"/>
      <c r="C879" s="265"/>
      <c r="D879" s="265"/>
      <c r="E879" s="265"/>
    </row>
    <row r="880" spans="1:5" s="277" customFormat="1" ht="12">
      <c r="A880" s="172"/>
      <c r="B880" s="264"/>
      <c r="C880" s="265"/>
      <c r="D880" s="265"/>
      <c r="E880" s="265"/>
    </row>
    <row r="881" spans="1:5" s="277" customFormat="1" ht="12">
      <c r="A881" s="172"/>
      <c r="B881" s="264"/>
      <c r="C881" s="265"/>
      <c r="D881" s="265"/>
      <c r="E881" s="265"/>
    </row>
    <row r="882" spans="1:5" s="277" customFormat="1" ht="12">
      <c r="A882" s="172"/>
      <c r="B882" s="264"/>
      <c r="C882" s="265"/>
      <c r="D882" s="265"/>
      <c r="E882" s="265"/>
    </row>
    <row r="883" spans="1:5" s="277" customFormat="1" ht="12">
      <c r="A883" s="172"/>
      <c r="B883" s="264"/>
      <c r="C883" s="265"/>
      <c r="D883" s="265"/>
      <c r="E883" s="265"/>
    </row>
    <row r="884" spans="1:5" s="277" customFormat="1" ht="12">
      <c r="A884" s="172"/>
      <c r="B884" s="264"/>
      <c r="C884" s="265"/>
      <c r="D884" s="265"/>
      <c r="E884" s="265"/>
    </row>
    <row r="885" spans="1:5" s="277" customFormat="1" ht="12">
      <c r="A885" s="172"/>
      <c r="B885" s="264"/>
      <c r="C885" s="265"/>
      <c r="D885" s="265"/>
      <c r="E885" s="265"/>
    </row>
    <row r="886" spans="1:5" s="277" customFormat="1" ht="12">
      <c r="A886" s="172"/>
      <c r="B886" s="264"/>
      <c r="C886" s="265"/>
      <c r="D886" s="265"/>
      <c r="E886" s="265"/>
    </row>
    <row r="887" spans="1:5" s="277" customFormat="1" ht="12">
      <c r="A887" s="172"/>
      <c r="B887" s="264"/>
      <c r="C887" s="265"/>
      <c r="D887" s="265"/>
      <c r="E887" s="265"/>
    </row>
    <row r="888" spans="1:5" s="277" customFormat="1" ht="12">
      <c r="A888" s="172"/>
      <c r="B888" s="264"/>
      <c r="C888" s="265"/>
      <c r="D888" s="265"/>
      <c r="E888" s="265"/>
    </row>
    <row r="889" spans="1:5" s="277" customFormat="1" ht="12">
      <c r="A889" s="172"/>
      <c r="B889" s="264"/>
      <c r="C889" s="265"/>
      <c r="D889" s="265"/>
      <c r="E889" s="265"/>
    </row>
    <row r="890" spans="1:5" s="277" customFormat="1" ht="12">
      <c r="A890" s="172"/>
      <c r="B890" s="264"/>
      <c r="C890" s="265"/>
      <c r="D890" s="265"/>
      <c r="E890" s="265"/>
    </row>
    <row r="891" spans="1:5" s="277" customFormat="1" ht="12">
      <c r="A891" s="172"/>
      <c r="B891" s="264"/>
      <c r="C891" s="265"/>
      <c r="D891" s="265"/>
      <c r="E891" s="265"/>
    </row>
    <row r="892" spans="1:5" s="277" customFormat="1" ht="12">
      <c r="A892" s="172"/>
      <c r="B892" s="264"/>
      <c r="C892" s="265"/>
      <c r="D892" s="265"/>
      <c r="E892" s="265"/>
    </row>
    <row r="893" spans="1:5" s="277" customFormat="1" ht="12">
      <c r="A893" s="172"/>
      <c r="B893" s="264"/>
      <c r="C893" s="265"/>
      <c r="D893" s="265"/>
      <c r="E893" s="265"/>
    </row>
    <row r="894" spans="1:5" s="277" customFormat="1" ht="12">
      <c r="A894" s="172"/>
      <c r="B894" s="264"/>
      <c r="C894" s="265"/>
      <c r="D894" s="265"/>
      <c r="E894" s="265"/>
    </row>
    <row r="895" spans="1:5" s="277" customFormat="1" ht="12">
      <c r="A895" s="172"/>
      <c r="B895" s="264"/>
      <c r="C895" s="265"/>
      <c r="D895" s="265"/>
      <c r="E895" s="265"/>
    </row>
    <row r="896" spans="1:5" s="277" customFormat="1" ht="12">
      <c r="A896" s="172"/>
      <c r="B896" s="264"/>
      <c r="C896" s="265"/>
      <c r="D896" s="265"/>
      <c r="E896" s="265"/>
    </row>
    <row r="897" spans="1:5" s="277" customFormat="1" ht="12">
      <c r="A897" s="172"/>
      <c r="B897" s="264"/>
      <c r="C897" s="265"/>
      <c r="D897" s="265"/>
      <c r="E897" s="265"/>
    </row>
    <row r="898" spans="1:5" s="277" customFormat="1" ht="12">
      <c r="A898" s="172"/>
      <c r="B898" s="264"/>
      <c r="C898" s="265"/>
      <c r="D898" s="265"/>
      <c r="E898" s="265"/>
    </row>
    <row r="899" spans="1:5" s="277" customFormat="1" ht="12">
      <c r="A899" s="172"/>
      <c r="B899" s="264"/>
      <c r="C899" s="265"/>
      <c r="D899" s="265"/>
      <c r="E899" s="265"/>
    </row>
    <row r="900" spans="1:5" s="277" customFormat="1" ht="12">
      <c r="A900" s="172"/>
      <c r="B900" s="264"/>
      <c r="C900" s="265"/>
      <c r="D900" s="265"/>
      <c r="E900" s="265"/>
    </row>
    <row r="901" spans="1:5" s="277" customFormat="1" ht="12">
      <c r="A901" s="172"/>
      <c r="B901" s="264"/>
      <c r="C901" s="265"/>
      <c r="D901" s="265"/>
      <c r="E901" s="265"/>
    </row>
    <row r="902" spans="1:5" s="277" customFormat="1" ht="12">
      <c r="A902" s="172"/>
      <c r="B902" s="264"/>
      <c r="C902" s="265"/>
      <c r="D902" s="265"/>
      <c r="E902" s="265"/>
    </row>
    <row r="903" spans="1:5" s="277" customFormat="1" ht="12">
      <c r="A903" s="172"/>
      <c r="B903" s="264"/>
      <c r="C903" s="265"/>
      <c r="D903" s="265"/>
      <c r="E903" s="265"/>
    </row>
    <row r="904" spans="1:5" s="277" customFormat="1" ht="12">
      <c r="A904" s="172"/>
      <c r="B904" s="264"/>
      <c r="C904" s="265"/>
      <c r="D904" s="265"/>
      <c r="E904" s="265"/>
    </row>
    <row r="905" spans="1:5" s="277" customFormat="1" ht="12">
      <c r="A905" s="172"/>
      <c r="B905" s="264"/>
      <c r="C905" s="265"/>
      <c r="D905" s="265"/>
      <c r="E905" s="265"/>
    </row>
    <row r="906" spans="1:5" s="277" customFormat="1" ht="12">
      <c r="A906" s="172"/>
      <c r="B906" s="264"/>
      <c r="C906" s="265"/>
      <c r="D906" s="265"/>
      <c r="E906" s="265"/>
    </row>
    <row r="907" spans="1:5" s="277" customFormat="1" ht="12">
      <c r="A907" s="172"/>
      <c r="B907" s="264"/>
      <c r="C907" s="265"/>
      <c r="D907" s="265"/>
      <c r="E907" s="265"/>
    </row>
    <row r="908" spans="1:5" s="277" customFormat="1" ht="12">
      <c r="A908" s="172"/>
      <c r="B908" s="264"/>
      <c r="C908" s="265"/>
      <c r="D908" s="265"/>
      <c r="E908" s="265"/>
    </row>
    <row r="909" spans="1:5" s="277" customFormat="1" ht="12">
      <c r="A909" s="172"/>
      <c r="B909" s="264"/>
      <c r="C909" s="265"/>
      <c r="D909" s="265"/>
      <c r="E909" s="265"/>
    </row>
    <row r="910" spans="1:5" s="277" customFormat="1" ht="12">
      <c r="A910" s="172"/>
      <c r="B910" s="264"/>
      <c r="C910" s="265"/>
      <c r="D910" s="265"/>
      <c r="E910" s="265"/>
    </row>
    <row r="911" spans="1:5" s="277" customFormat="1" ht="12">
      <c r="A911" s="172"/>
      <c r="B911" s="264"/>
      <c r="C911" s="265"/>
      <c r="D911" s="265"/>
      <c r="E911" s="265"/>
    </row>
    <row r="912" spans="1:5" s="277" customFormat="1" ht="12">
      <c r="A912" s="172"/>
      <c r="B912" s="264"/>
      <c r="C912" s="265"/>
      <c r="D912" s="265"/>
      <c r="E912" s="265"/>
    </row>
    <row r="913" spans="1:5" s="277" customFormat="1" ht="12">
      <c r="A913" s="172"/>
      <c r="B913" s="264"/>
      <c r="C913" s="265"/>
      <c r="D913" s="265"/>
      <c r="E913" s="265"/>
    </row>
    <row r="914" spans="1:5" s="277" customFormat="1" ht="12">
      <c r="A914" s="172"/>
      <c r="B914" s="264"/>
      <c r="C914" s="265"/>
      <c r="D914" s="265"/>
      <c r="E914" s="265"/>
    </row>
    <row r="915" spans="1:5" s="277" customFormat="1" ht="12">
      <c r="A915" s="172"/>
      <c r="B915" s="264"/>
      <c r="C915" s="265"/>
      <c r="D915" s="265"/>
      <c r="E915" s="265"/>
    </row>
    <row r="916" spans="1:5" s="277" customFormat="1" ht="12">
      <c r="A916" s="172"/>
      <c r="B916" s="264"/>
      <c r="C916" s="265"/>
      <c r="D916" s="265"/>
      <c r="E916" s="265"/>
    </row>
    <row r="917" spans="1:5" s="277" customFormat="1" ht="12">
      <c r="A917" s="172"/>
      <c r="B917" s="264"/>
      <c r="C917" s="265"/>
      <c r="D917" s="265"/>
      <c r="E917" s="265"/>
    </row>
    <row r="918" spans="1:5" s="277" customFormat="1" ht="12">
      <c r="A918" s="172"/>
      <c r="B918" s="264"/>
      <c r="C918" s="265"/>
      <c r="D918" s="265"/>
      <c r="E918" s="265"/>
    </row>
    <row r="919" spans="1:5" s="277" customFormat="1" ht="12">
      <c r="A919" s="172"/>
      <c r="B919" s="264"/>
      <c r="C919" s="265"/>
      <c r="D919" s="265"/>
      <c r="E919" s="265"/>
    </row>
    <row r="920" spans="1:5" s="277" customFormat="1" ht="12">
      <c r="A920" s="172"/>
      <c r="B920" s="264"/>
      <c r="C920" s="265"/>
      <c r="D920" s="265"/>
      <c r="E920" s="265"/>
    </row>
    <row r="921" spans="1:5" s="277" customFormat="1" ht="12">
      <c r="A921" s="172"/>
      <c r="B921" s="264"/>
      <c r="C921" s="265"/>
      <c r="D921" s="265"/>
      <c r="E921" s="265"/>
    </row>
    <row r="922" spans="1:5" s="277" customFormat="1" ht="12">
      <c r="A922" s="172"/>
      <c r="B922" s="264"/>
      <c r="C922" s="265"/>
      <c r="D922" s="265"/>
      <c r="E922" s="265"/>
    </row>
    <row r="923" spans="1:5" s="277" customFormat="1" ht="12">
      <c r="A923" s="172"/>
      <c r="B923" s="264"/>
      <c r="C923" s="265"/>
      <c r="D923" s="265"/>
      <c r="E923" s="265"/>
    </row>
    <row r="924" spans="1:5" s="277" customFormat="1" ht="12">
      <c r="A924" s="172"/>
      <c r="B924" s="264"/>
      <c r="C924" s="265"/>
      <c r="D924" s="265"/>
      <c r="E924" s="265"/>
    </row>
    <row r="925" spans="1:5" s="277" customFormat="1" ht="12">
      <c r="A925" s="172"/>
      <c r="B925" s="264"/>
      <c r="C925" s="265"/>
      <c r="D925" s="265"/>
      <c r="E925" s="265"/>
    </row>
    <row r="926" spans="1:5" s="277" customFormat="1" ht="12">
      <c r="A926" s="172"/>
      <c r="B926" s="264"/>
      <c r="C926" s="265"/>
      <c r="D926" s="265"/>
      <c r="E926" s="265"/>
    </row>
    <row r="927" spans="1:5" s="277" customFormat="1" ht="12">
      <c r="A927" s="172"/>
      <c r="B927" s="264"/>
      <c r="C927" s="265"/>
      <c r="D927" s="265"/>
      <c r="E927" s="265"/>
    </row>
    <row r="928" spans="1:5" s="277" customFormat="1" ht="12">
      <c r="A928" s="172"/>
      <c r="B928" s="264"/>
      <c r="C928" s="265"/>
      <c r="D928" s="265"/>
      <c r="E928" s="265"/>
    </row>
    <row r="929" spans="1:5" s="277" customFormat="1" ht="12">
      <c r="A929" s="172"/>
      <c r="B929" s="264"/>
      <c r="C929" s="265"/>
      <c r="D929" s="265"/>
      <c r="E929" s="265"/>
    </row>
    <row r="930" spans="1:5" s="277" customFormat="1" ht="12">
      <c r="A930" s="172"/>
      <c r="B930" s="264"/>
      <c r="C930" s="265"/>
      <c r="D930" s="265"/>
      <c r="E930" s="265"/>
    </row>
    <row r="931" spans="1:5" s="277" customFormat="1" ht="12">
      <c r="A931" s="172"/>
      <c r="B931" s="264"/>
      <c r="C931" s="265"/>
      <c r="D931" s="265"/>
      <c r="E931" s="265"/>
    </row>
    <row r="932" spans="1:5" s="277" customFormat="1" ht="12">
      <c r="A932" s="172"/>
      <c r="B932" s="264"/>
      <c r="C932" s="265"/>
      <c r="D932" s="265"/>
      <c r="E932" s="265"/>
    </row>
    <row r="933" spans="1:5" s="277" customFormat="1" ht="12">
      <c r="A933" s="172"/>
      <c r="B933" s="264"/>
      <c r="C933" s="265"/>
      <c r="D933" s="265"/>
      <c r="E933" s="265"/>
    </row>
    <row r="934" spans="1:5" s="277" customFormat="1" ht="12">
      <c r="A934" s="172"/>
      <c r="B934" s="264"/>
      <c r="C934" s="265"/>
      <c r="D934" s="265"/>
      <c r="E934" s="265"/>
    </row>
    <row r="935" spans="1:5" s="277" customFormat="1" ht="12">
      <c r="A935" s="172"/>
      <c r="B935" s="264"/>
      <c r="C935" s="265"/>
      <c r="D935" s="265"/>
      <c r="E935" s="265"/>
    </row>
    <row r="936" spans="1:5" s="277" customFormat="1" ht="12">
      <c r="A936" s="172"/>
      <c r="B936" s="264"/>
      <c r="C936" s="265"/>
      <c r="D936" s="265"/>
      <c r="E936" s="265"/>
    </row>
    <row r="937" spans="1:5" s="277" customFormat="1" ht="12">
      <c r="A937" s="172"/>
      <c r="B937" s="264"/>
      <c r="C937" s="265"/>
      <c r="D937" s="265"/>
      <c r="E937" s="265"/>
    </row>
    <row r="938" spans="1:5" s="277" customFormat="1" ht="12">
      <c r="A938" s="172"/>
      <c r="B938" s="264"/>
      <c r="C938" s="265"/>
      <c r="D938" s="265"/>
      <c r="E938" s="265"/>
    </row>
    <row r="939" spans="1:5" s="277" customFormat="1" ht="12">
      <c r="A939" s="172"/>
      <c r="B939" s="264"/>
      <c r="C939" s="265"/>
      <c r="D939" s="265"/>
      <c r="E939" s="265"/>
    </row>
    <row r="940" spans="1:5" s="277" customFormat="1" ht="12">
      <c r="A940" s="172"/>
      <c r="B940" s="264"/>
      <c r="C940" s="265"/>
      <c r="D940" s="265"/>
      <c r="E940" s="265"/>
    </row>
    <row r="941" spans="1:5" s="277" customFormat="1" ht="12">
      <c r="A941" s="172"/>
      <c r="B941" s="264"/>
      <c r="C941" s="265"/>
      <c r="D941" s="265"/>
      <c r="E941" s="265"/>
    </row>
    <row r="942" spans="1:5" s="277" customFormat="1" ht="12">
      <c r="A942" s="172"/>
      <c r="B942" s="264"/>
      <c r="C942" s="265"/>
      <c r="D942" s="265"/>
      <c r="E942" s="265"/>
    </row>
    <row r="943" spans="1:5" s="277" customFormat="1" ht="12">
      <c r="A943" s="172"/>
      <c r="B943" s="264"/>
      <c r="C943" s="265"/>
      <c r="D943" s="265"/>
      <c r="E943" s="265"/>
    </row>
    <row r="944" spans="1:5" s="277" customFormat="1" ht="12">
      <c r="A944" s="172"/>
      <c r="B944" s="264"/>
      <c r="C944" s="265"/>
      <c r="D944" s="265"/>
      <c r="E944" s="265"/>
    </row>
    <row r="945" spans="1:5" s="277" customFormat="1" ht="12">
      <c r="A945" s="172"/>
      <c r="B945" s="264"/>
      <c r="C945" s="265"/>
      <c r="D945" s="265"/>
      <c r="E945" s="265"/>
    </row>
    <row r="946" spans="1:5" s="277" customFormat="1" ht="12">
      <c r="A946" s="172"/>
      <c r="B946" s="264"/>
      <c r="C946" s="265"/>
      <c r="D946" s="265"/>
      <c r="E946" s="265"/>
    </row>
    <row r="947" spans="1:5" s="277" customFormat="1" ht="12">
      <c r="A947" s="172"/>
      <c r="B947" s="264"/>
      <c r="C947" s="265"/>
      <c r="D947" s="265"/>
      <c r="E947" s="265"/>
    </row>
    <row r="948" spans="1:5" s="277" customFormat="1" ht="12">
      <c r="A948" s="172"/>
      <c r="B948" s="264"/>
      <c r="C948" s="265"/>
      <c r="D948" s="265"/>
      <c r="E948" s="265"/>
    </row>
    <row r="949" spans="1:5" s="277" customFormat="1" ht="12">
      <c r="A949" s="172"/>
      <c r="B949" s="264"/>
      <c r="C949" s="265"/>
      <c r="D949" s="265"/>
      <c r="E949" s="265"/>
    </row>
    <row r="950" spans="1:5" s="277" customFormat="1" ht="12">
      <c r="A950" s="172"/>
      <c r="B950" s="264"/>
      <c r="C950" s="265"/>
      <c r="D950" s="265"/>
      <c r="E950" s="265"/>
    </row>
    <row r="951" spans="1:5" s="277" customFormat="1" ht="12">
      <c r="A951" s="172"/>
      <c r="B951" s="264"/>
      <c r="C951" s="265"/>
      <c r="D951" s="265"/>
      <c r="E951" s="265"/>
    </row>
    <row r="952" spans="1:5" s="277" customFormat="1" ht="12">
      <c r="A952" s="172"/>
      <c r="B952" s="264"/>
      <c r="C952" s="265"/>
      <c r="D952" s="265"/>
      <c r="E952" s="265"/>
    </row>
    <row r="953" spans="1:5" s="277" customFormat="1" ht="12">
      <c r="A953" s="172"/>
      <c r="B953" s="264"/>
      <c r="C953" s="265"/>
      <c r="D953" s="265"/>
      <c r="E953" s="265"/>
    </row>
    <row r="954" spans="1:5" s="277" customFormat="1" ht="12">
      <c r="A954" s="172"/>
      <c r="B954" s="264"/>
      <c r="C954" s="265"/>
      <c r="D954" s="265"/>
      <c r="E954" s="265"/>
    </row>
    <row r="955" spans="1:5" s="277" customFormat="1" ht="12">
      <c r="A955" s="172"/>
      <c r="B955" s="264"/>
      <c r="C955" s="265"/>
      <c r="D955" s="265"/>
      <c r="E955" s="265"/>
    </row>
    <row r="956" spans="1:5" s="277" customFormat="1" ht="12">
      <c r="A956" s="172"/>
      <c r="B956" s="264"/>
      <c r="C956" s="265"/>
      <c r="D956" s="265"/>
      <c r="E956" s="265"/>
    </row>
    <row r="957" spans="1:5" s="277" customFormat="1" ht="12">
      <c r="A957" s="172"/>
      <c r="B957" s="264"/>
      <c r="C957" s="265"/>
      <c r="D957" s="265"/>
      <c r="E957" s="265"/>
    </row>
    <row r="958" spans="1:5" s="277" customFormat="1" ht="12">
      <c r="A958" s="172"/>
      <c r="B958" s="264"/>
      <c r="C958" s="265"/>
      <c r="D958" s="265"/>
      <c r="E958" s="265"/>
    </row>
    <row r="959" spans="1:5" s="277" customFormat="1" ht="12">
      <c r="A959" s="172"/>
      <c r="B959" s="264"/>
      <c r="C959" s="265"/>
      <c r="D959" s="265"/>
      <c r="E959" s="265"/>
    </row>
    <row r="960" spans="1:5" s="277" customFormat="1" ht="12">
      <c r="A960" s="172"/>
      <c r="B960" s="264"/>
      <c r="C960" s="265"/>
      <c r="D960" s="265"/>
      <c r="E960" s="265"/>
    </row>
    <row r="961" spans="1:5" s="277" customFormat="1" ht="12">
      <c r="A961" s="172"/>
      <c r="B961" s="264"/>
      <c r="C961" s="265"/>
      <c r="D961" s="265"/>
      <c r="E961" s="265"/>
    </row>
    <row r="962" spans="1:5" s="277" customFormat="1" ht="12">
      <c r="A962" s="172"/>
      <c r="B962" s="264"/>
      <c r="C962" s="265"/>
      <c r="D962" s="265"/>
      <c r="E962" s="265"/>
    </row>
    <row r="963" spans="1:5" s="277" customFormat="1" ht="12">
      <c r="A963" s="172"/>
      <c r="B963" s="264"/>
      <c r="C963" s="265"/>
      <c r="D963" s="265"/>
      <c r="E963" s="265"/>
    </row>
    <row r="964" spans="1:5" s="277" customFormat="1" ht="12">
      <c r="A964" s="172"/>
      <c r="B964" s="264"/>
      <c r="C964" s="265"/>
      <c r="D964" s="265"/>
      <c r="E964" s="265"/>
    </row>
    <row r="965" spans="1:5" s="277" customFormat="1" ht="12">
      <c r="A965" s="172"/>
      <c r="B965" s="264"/>
      <c r="C965" s="265"/>
      <c r="D965" s="265"/>
      <c r="E965" s="265"/>
    </row>
    <row r="966" spans="1:5" s="277" customFormat="1" ht="12">
      <c r="A966" s="172"/>
      <c r="B966" s="264"/>
      <c r="C966" s="265"/>
      <c r="D966" s="265"/>
      <c r="E966" s="265"/>
    </row>
    <row r="967" spans="1:5" s="277" customFormat="1" ht="12">
      <c r="A967" s="172"/>
      <c r="B967" s="264"/>
      <c r="C967" s="265"/>
      <c r="D967" s="265"/>
      <c r="E967" s="265"/>
    </row>
    <row r="968" spans="1:5" s="277" customFormat="1" ht="12">
      <c r="A968" s="172"/>
      <c r="B968" s="264"/>
      <c r="C968" s="265"/>
      <c r="D968" s="265"/>
      <c r="E968" s="265"/>
    </row>
    <row r="969" spans="1:5" s="277" customFormat="1" ht="12">
      <c r="A969" s="172"/>
      <c r="B969" s="264"/>
      <c r="C969" s="265"/>
      <c r="D969" s="265"/>
      <c r="E969" s="265"/>
    </row>
    <row r="970" spans="1:5" s="277" customFormat="1" ht="12">
      <c r="A970" s="172"/>
      <c r="B970" s="264"/>
      <c r="C970" s="265"/>
      <c r="D970" s="265"/>
      <c r="E970" s="265"/>
    </row>
    <row r="971" spans="1:5" s="277" customFormat="1" ht="12">
      <c r="A971" s="172"/>
      <c r="B971" s="264"/>
      <c r="C971" s="265"/>
      <c r="D971" s="265"/>
      <c r="E971" s="265"/>
    </row>
    <row r="972" spans="1:5" s="277" customFormat="1" ht="12">
      <c r="A972" s="172"/>
      <c r="B972" s="264"/>
      <c r="C972" s="265"/>
      <c r="D972" s="265"/>
      <c r="E972" s="265"/>
    </row>
    <row r="973" spans="1:5" s="277" customFormat="1" ht="12">
      <c r="A973" s="172"/>
      <c r="B973" s="264"/>
      <c r="C973" s="265"/>
      <c r="D973" s="265"/>
      <c r="E973" s="265"/>
    </row>
    <row r="974" spans="1:5" s="277" customFormat="1" ht="12">
      <c r="A974" s="172"/>
      <c r="B974" s="264"/>
      <c r="C974" s="265"/>
      <c r="D974" s="265"/>
      <c r="E974" s="265"/>
    </row>
    <row r="975" spans="1:5" s="277" customFormat="1" ht="12">
      <c r="A975" s="172"/>
      <c r="B975" s="264"/>
      <c r="C975" s="265"/>
      <c r="D975" s="265"/>
      <c r="E975" s="265"/>
    </row>
    <row r="976" spans="1:5" s="277" customFormat="1" ht="12">
      <c r="A976" s="172"/>
      <c r="B976" s="264"/>
      <c r="C976" s="265"/>
      <c r="D976" s="265"/>
      <c r="E976" s="265"/>
    </row>
    <row r="977" spans="1:5" s="277" customFormat="1" ht="12">
      <c r="A977" s="172"/>
      <c r="B977" s="264"/>
      <c r="C977" s="265"/>
      <c r="D977" s="265"/>
      <c r="E977" s="265"/>
    </row>
    <row r="978" spans="1:5" s="277" customFormat="1" ht="12">
      <c r="A978" s="172"/>
      <c r="B978" s="264"/>
      <c r="C978" s="265"/>
      <c r="D978" s="265"/>
      <c r="E978" s="265"/>
    </row>
    <row r="979" spans="1:5" s="277" customFormat="1" ht="12">
      <c r="A979" s="172"/>
      <c r="B979" s="264"/>
      <c r="C979" s="265"/>
      <c r="D979" s="265"/>
      <c r="E979" s="265"/>
    </row>
    <row r="980" spans="1:5" s="277" customFormat="1" ht="12">
      <c r="A980" s="172"/>
      <c r="B980" s="264"/>
      <c r="C980" s="265"/>
      <c r="D980" s="265"/>
      <c r="E980" s="265"/>
    </row>
    <row r="981" spans="1:5" s="277" customFormat="1" ht="12">
      <c r="A981" s="172"/>
      <c r="B981" s="264"/>
      <c r="C981" s="265"/>
      <c r="D981" s="265"/>
      <c r="E981" s="265"/>
    </row>
    <row r="982" spans="1:5" s="277" customFormat="1" ht="12">
      <c r="A982" s="172"/>
      <c r="B982" s="264"/>
      <c r="C982" s="265"/>
      <c r="D982" s="265"/>
      <c r="E982" s="265"/>
    </row>
    <row r="983" spans="1:5" s="277" customFormat="1" ht="12">
      <c r="A983" s="172"/>
      <c r="B983" s="264"/>
      <c r="C983" s="265"/>
      <c r="D983" s="265"/>
      <c r="E983" s="265"/>
    </row>
    <row r="984" spans="1:5" s="277" customFormat="1" ht="12">
      <c r="A984" s="172"/>
      <c r="B984" s="264"/>
      <c r="C984" s="265"/>
      <c r="D984" s="265"/>
      <c r="E984" s="265"/>
    </row>
    <row r="985" spans="1:5" s="277" customFormat="1" ht="12">
      <c r="A985" s="172"/>
      <c r="B985" s="264"/>
      <c r="C985" s="265"/>
      <c r="D985" s="265"/>
      <c r="E985" s="265"/>
    </row>
    <row r="986" spans="1:5" s="277" customFormat="1" ht="12">
      <c r="A986" s="172"/>
      <c r="B986" s="264"/>
      <c r="C986" s="265"/>
      <c r="D986" s="265"/>
      <c r="E986" s="265"/>
    </row>
    <row r="987" spans="1:5" s="277" customFormat="1" ht="12">
      <c r="A987" s="172"/>
      <c r="B987" s="264"/>
      <c r="C987" s="265"/>
      <c r="D987" s="265"/>
      <c r="E987" s="265"/>
    </row>
    <row r="988" spans="1:5" s="277" customFormat="1" ht="12">
      <c r="A988" s="172"/>
      <c r="B988" s="264"/>
      <c r="C988" s="265"/>
      <c r="D988" s="265"/>
      <c r="E988" s="265"/>
    </row>
    <row r="989" spans="1:5" s="277" customFormat="1" ht="12">
      <c r="A989" s="172"/>
      <c r="B989" s="264"/>
      <c r="C989" s="265"/>
      <c r="D989" s="265"/>
      <c r="E989" s="265"/>
    </row>
    <row r="990" spans="1:5" s="277" customFormat="1" ht="12">
      <c r="A990" s="172"/>
      <c r="B990" s="264"/>
      <c r="C990" s="265"/>
      <c r="D990" s="265"/>
      <c r="E990" s="265"/>
    </row>
    <row r="991" spans="1:5" s="277" customFormat="1" ht="12">
      <c r="A991" s="172"/>
      <c r="B991" s="264"/>
      <c r="C991" s="265"/>
      <c r="D991" s="265"/>
      <c r="E991" s="265"/>
    </row>
    <row r="992" spans="1:5" s="277" customFormat="1" ht="12">
      <c r="A992" s="172"/>
      <c r="B992" s="264"/>
      <c r="C992" s="265"/>
      <c r="D992" s="265"/>
      <c r="E992" s="265"/>
    </row>
    <row r="993" spans="1:5" s="277" customFormat="1" ht="12">
      <c r="A993" s="172"/>
      <c r="B993" s="264"/>
      <c r="C993" s="265"/>
      <c r="D993" s="265"/>
      <c r="E993" s="265"/>
    </row>
    <row r="994" spans="1:5" s="277" customFormat="1" ht="12">
      <c r="A994" s="172"/>
      <c r="B994" s="264"/>
      <c r="C994" s="265"/>
      <c r="D994" s="265"/>
      <c r="E994" s="265"/>
    </row>
    <row r="995" spans="1:5" s="277" customFormat="1" ht="12">
      <c r="A995" s="172"/>
      <c r="B995" s="264"/>
      <c r="C995" s="265"/>
      <c r="D995" s="265"/>
      <c r="E995" s="265"/>
    </row>
    <row r="996" spans="1:5" s="277" customFormat="1" ht="12">
      <c r="A996" s="172"/>
      <c r="B996" s="264"/>
      <c r="C996" s="265"/>
      <c r="D996" s="265"/>
      <c r="E996" s="265"/>
    </row>
    <row r="997" spans="1:5" s="277" customFormat="1" ht="12">
      <c r="A997" s="172"/>
      <c r="B997" s="264"/>
      <c r="C997" s="265"/>
      <c r="D997" s="265"/>
      <c r="E997" s="265"/>
    </row>
    <row r="998" spans="1:5" s="277" customFormat="1" ht="12">
      <c r="A998" s="172"/>
      <c r="B998" s="264"/>
      <c r="C998" s="265"/>
      <c r="D998" s="265"/>
      <c r="E998" s="265"/>
    </row>
    <row r="999" spans="1:5" s="277" customFormat="1" ht="12">
      <c r="A999" s="172"/>
      <c r="B999" s="264"/>
      <c r="C999" s="265"/>
      <c r="D999" s="265"/>
      <c r="E999" s="265"/>
    </row>
    <row r="1000" spans="1:5" s="277" customFormat="1" ht="12">
      <c r="A1000" s="172"/>
      <c r="B1000" s="264"/>
      <c r="C1000" s="265"/>
      <c r="D1000" s="265"/>
      <c r="E1000" s="265"/>
    </row>
    <row r="1001" spans="1:5" s="277" customFormat="1" ht="12">
      <c r="A1001" s="172"/>
      <c r="B1001" s="264"/>
      <c r="C1001" s="265"/>
      <c r="D1001" s="265"/>
      <c r="E1001" s="265"/>
    </row>
    <row r="1002" spans="1:5" s="277" customFormat="1" ht="12">
      <c r="A1002" s="172"/>
      <c r="B1002" s="264"/>
      <c r="C1002" s="265"/>
      <c r="D1002" s="265"/>
      <c r="E1002" s="265"/>
    </row>
    <row r="1003" spans="1:5" s="277" customFormat="1" ht="12">
      <c r="A1003" s="172"/>
      <c r="B1003" s="264"/>
      <c r="C1003" s="265"/>
      <c r="D1003" s="265"/>
      <c r="E1003" s="265"/>
    </row>
    <row r="1004" spans="1:5" s="277" customFormat="1" ht="12">
      <c r="A1004" s="172"/>
      <c r="B1004" s="264"/>
      <c r="C1004" s="265"/>
      <c r="D1004" s="265"/>
      <c r="E1004" s="265"/>
    </row>
    <row r="1005" spans="1:5" s="277" customFormat="1" ht="12">
      <c r="A1005" s="172"/>
      <c r="B1005" s="264"/>
      <c r="C1005" s="265"/>
      <c r="D1005" s="265"/>
      <c r="E1005" s="265"/>
    </row>
    <row r="1006" spans="1:5" s="277" customFormat="1" ht="12">
      <c r="A1006" s="172"/>
      <c r="B1006" s="264"/>
      <c r="C1006" s="265"/>
      <c r="D1006" s="265"/>
      <c r="E1006" s="265"/>
    </row>
    <row r="1007" spans="1:5" s="277" customFormat="1" ht="12">
      <c r="A1007" s="172"/>
      <c r="B1007" s="264"/>
      <c r="C1007" s="265"/>
      <c r="D1007" s="265"/>
      <c r="E1007" s="265"/>
    </row>
    <row r="1008" spans="1:5" s="277" customFormat="1" ht="12">
      <c r="A1008" s="172"/>
      <c r="B1008" s="264"/>
      <c r="C1008" s="265"/>
      <c r="D1008" s="265"/>
      <c r="E1008" s="265"/>
    </row>
    <row r="1009" spans="1:5" s="277" customFormat="1" ht="12">
      <c r="A1009" s="172"/>
      <c r="B1009" s="264"/>
      <c r="C1009" s="265"/>
      <c r="D1009" s="265"/>
      <c r="E1009" s="265"/>
    </row>
    <row r="1010" spans="1:5" s="277" customFormat="1" ht="12">
      <c r="A1010" s="172"/>
      <c r="B1010" s="264"/>
      <c r="C1010" s="265"/>
      <c r="D1010" s="265"/>
      <c r="E1010" s="265"/>
    </row>
    <row r="1011" spans="1:5" s="277" customFormat="1" ht="12">
      <c r="A1011" s="172"/>
      <c r="B1011" s="264"/>
      <c r="C1011" s="265"/>
      <c r="D1011" s="265"/>
      <c r="E1011" s="265"/>
    </row>
    <row r="1012" spans="1:5" s="277" customFormat="1" ht="12">
      <c r="A1012" s="172"/>
      <c r="B1012" s="264"/>
      <c r="C1012" s="265"/>
      <c r="D1012" s="265"/>
      <c r="E1012" s="265"/>
    </row>
    <row r="1013" spans="1:5" s="277" customFormat="1" ht="12">
      <c r="A1013" s="172"/>
      <c r="B1013" s="264"/>
      <c r="C1013" s="265"/>
      <c r="D1013" s="265"/>
      <c r="E1013" s="265"/>
    </row>
    <row r="1014" spans="1:5" s="277" customFormat="1" ht="12">
      <c r="A1014" s="172"/>
      <c r="B1014" s="264"/>
      <c r="C1014" s="265"/>
      <c r="D1014" s="265"/>
      <c r="E1014" s="265"/>
    </row>
    <row r="1015" spans="1:5" s="277" customFormat="1" ht="12">
      <c r="A1015" s="172"/>
      <c r="B1015" s="264"/>
      <c r="C1015" s="265"/>
      <c r="D1015" s="265"/>
      <c r="E1015" s="265"/>
    </row>
    <row r="1016" spans="1:5" s="277" customFormat="1" ht="12">
      <c r="A1016" s="172"/>
      <c r="B1016" s="264"/>
      <c r="C1016" s="265"/>
      <c r="D1016" s="265"/>
      <c r="E1016" s="265"/>
    </row>
    <row r="1017" spans="1:5" s="277" customFormat="1" ht="12">
      <c r="A1017" s="172"/>
      <c r="B1017" s="264"/>
      <c r="C1017" s="265"/>
      <c r="D1017" s="265"/>
      <c r="E1017" s="265"/>
    </row>
    <row r="1018" spans="1:5" s="277" customFormat="1" ht="12">
      <c r="A1018" s="172"/>
      <c r="B1018" s="264"/>
      <c r="C1018" s="265"/>
      <c r="D1018" s="265"/>
      <c r="E1018" s="265"/>
    </row>
    <row r="1019" spans="1:5" s="277" customFormat="1" ht="12">
      <c r="A1019" s="172"/>
      <c r="B1019" s="264"/>
      <c r="C1019" s="265"/>
      <c r="D1019" s="265"/>
      <c r="E1019" s="265"/>
    </row>
    <row r="1020" spans="1:5" s="277" customFormat="1" ht="12">
      <c r="A1020" s="172"/>
      <c r="B1020" s="264"/>
      <c r="C1020" s="265"/>
      <c r="D1020" s="265"/>
      <c r="E1020" s="265"/>
    </row>
    <row r="1021" spans="1:5" s="277" customFormat="1" ht="12">
      <c r="A1021" s="172"/>
      <c r="B1021" s="264"/>
      <c r="C1021" s="265"/>
      <c r="D1021" s="265"/>
      <c r="E1021" s="265"/>
    </row>
    <row r="1022" spans="1:5" s="277" customFormat="1" ht="12">
      <c r="A1022" s="172"/>
      <c r="B1022" s="264"/>
      <c r="C1022" s="265"/>
      <c r="D1022" s="265"/>
      <c r="E1022" s="265"/>
    </row>
    <row r="1023" spans="1:5" s="277" customFormat="1" ht="12">
      <c r="A1023" s="172"/>
      <c r="B1023" s="264"/>
      <c r="C1023" s="265"/>
      <c r="D1023" s="265"/>
      <c r="E1023" s="265"/>
    </row>
    <row r="1024" spans="1:5" s="277" customFormat="1" ht="12">
      <c r="A1024" s="172"/>
      <c r="B1024" s="264"/>
      <c r="C1024" s="265"/>
      <c r="D1024" s="265"/>
      <c r="E1024" s="265"/>
    </row>
    <row r="1025" spans="1:5" s="277" customFormat="1" ht="12">
      <c r="A1025" s="172"/>
      <c r="B1025" s="264"/>
      <c r="C1025" s="265"/>
      <c r="D1025" s="265"/>
      <c r="E1025" s="265"/>
    </row>
    <row r="1026" spans="1:5" s="277" customFormat="1" ht="12">
      <c r="A1026" s="172"/>
      <c r="B1026" s="264"/>
      <c r="C1026" s="265"/>
      <c r="D1026" s="265"/>
      <c r="E1026" s="265"/>
    </row>
    <row r="1027" spans="1:5" s="277" customFormat="1" ht="12">
      <c r="A1027" s="172"/>
      <c r="B1027" s="264"/>
      <c r="C1027" s="265"/>
      <c r="D1027" s="265"/>
      <c r="E1027" s="265"/>
    </row>
    <row r="1028" spans="1:5" s="277" customFormat="1" ht="12">
      <c r="A1028" s="172"/>
      <c r="B1028" s="264"/>
      <c r="C1028" s="265"/>
      <c r="D1028" s="265"/>
      <c r="E1028" s="265"/>
    </row>
    <row r="1029" spans="1:5" s="277" customFormat="1" ht="12">
      <c r="A1029" s="172"/>
      <c r="B1029" s="264"/>
      <c r="C1029" s="265"/>
      <c r="D1029" s="265"/>
      <c r="E1029" s="265"/>
    </row>
    <row r="1030" spans="1:5" s="277" customFormat="1" ht="12">
      <c r="A1030" s="172"/>
      <c r="B1030" s="264"/>
      <c r="C1030" s="265"/>
      <c r="D1030" s="265"/>
      <c r="E1030" s="265"/>
    </row>
    <row r="1031" spans="1:5" s="277" customFormat="1" ht="12">
      <c r="A1031" s="172"/>
      <c r="B1031" s="264"/>
      <c r="C1031" s="265"/>
      <c r="D1031" s="265"/>
      <c r="E1031" s="265"/>
    </row>
    <row r="1032" spans="1:5" s="277" customFormat="1" ht="12">
      <c r="A1032" s="172"/>
      <c r="B1032" s="264"/>
      <c r="C1032" s="265"/>
      <c r="D1032" s="265"/>
      <c r="E1032" s="265"/>
    </row>
    <row r="1033" spans="1:5" s="277" customFormat="1" ht="12">
      <c r="A1033" s="172"/>
      <c r="B1033" s="264"/>
      <c r="C1033" s="265"/>
      <c r="D1033" s="265"/>
      <c r="E1033" s="265"/>
    </row>
    <row r="1034" spans="1:5" s="277" customFormat="1" ht="12">
      <c r="A1034" s="172"/>
      <c r="B1034" s="264"/>
      <c r="C1034" s="265"/>
      <c r="D1034" s="265"/>
      <c r="E1034" s="265"/>
    </row>
    <row r="1035" spans="1:5" s="277" customFormat="1" ht="12">
      <c r="A1035" s="172"/>
      <c r="B1035" s="264"/>
      <c r="C1035" s="265"/>
      <c r="D1035" s="265"/>
      <c r="E1035" s="265"/>
    </row>
    <row r="1036" spans="1:5" s="277" customFormat="1" ht="12">
      <c r="A1036" s="172"/>
      <c r="B1036" s="264"/>
      <c r="C1036" s="265"/>
      <c r="D1036" s="265"/>
      <c r="E1036" s="265"/>
    </row>
    <row r="1037" spans="1:5" s="277" customFormat="1" ht="12">
      <c r="A1037" s="172"/>
      <c r="B1037" s="264"/>
      <c r="C1037" s="265"/>
      <c r="D1037" s="265"/>
      <c r="E1037" s="265"/>
    </row>
    <row r="1038" spans="1:5" s="277" customFormat="1" ht="12">
      <c r="A1038" s="172"/>
      <c r="B1038" s="264"/>
      <c r="C1038" s="265"/>
      <c r="D1038" s="265"/>
      <c r="E1038" s="265"/>
    </row>
    <row r="1039" spans="1:5" s="277" customFormat="1" ht="12">
      <c r="A1039" s="172"/>
      <c r="B1039" s="264"/>
      <c r="C1039" s="265"/>
      <c r="D1039" s="265"/>
      <c r="E1039" s="265"/>
    </row>
    <row r="1040" spans="1:5" s="277" customFormat="1" ht="12">
      <c r="A1040" s="172"/>
      <c r="B1040" s="264"/>
      <c r="C1040" s="265"/>
      <c r="D1040" s="265"/>
      <c r="E1040" s="265"/>
    </row>
    <row r="1041" spans="1:5" s="277" customFormat="1" ht="12">
      <c r="A1041" s="172"/>
      <c r="B1041" s="264"/>
      <c r="C1041" s="265"/>
      <c r="D1041" s="265"/>
      <c r="E1041" s="265"/>
    </row>
    <row r="1042" spans="1:5" s="277" customFormat="1" ht="12">
      <c r="A1042" s="172"/>
      <c r="B1042" s="264"/>
      <c r="C1042" s="265"/>
      <c r="D1042" s="265"/>
      <c r="E1042" s="265"/>
    </row>
    <row r="1043" spans="1:5" s="277" customFormat="1" ht="12">
      <c r="A1043" s="172"/>
      <c r="B1043" s="264"/>
      <c r="C1043" s="265"/>
      <c r="D1043" s="265"/>
      <c r="E1043" s="265"/>
    </row>
    <row r="1044" spans="1:5" s="277" customFormat="1" ht="12">
      <c r="A1044" s="172"/>
      <c r="B1044" s="264"/>
      <c r="C1044" s="265"/>
      <c r="D1044" s="265"/>
      <c r="E1044" s="265"/>
    </row>
    <row r="1045" spans="1:5" s="277" customFormat="1" ht="12">
      <c r="A1045" s="172"/>
      <c r="B1045" s="264"/>
      <c r="C1045" s="265"/>
      <c r="D1045" s="265"/>
      <c r="E1045" s="265"/>
    </row>
    <row r="1046" spans="1:5" s="277" customFormat="1" ht="12">
      <c r="A1046" s="172"/>
      <c r="B1046" s="264"/>
      <c r="C1046" s="265"/>
      <c r="D1046" s="265"/>
      <c r="E1046" s="265"/>
    </row>
    <row r="1047" spans="1:5" s="277" customFormat="1" ht="12">
      <c r="A1047" s="172"/>
      <c r="B1047" s="264"/>
      <c r="C1047" s="265"/>
      <c r="D1047" s="265"/>
      <c r="E1047" s="265"/>
    </row>
    <row r="1048" spans="1:5" s="277" customFormat="1" ht="12">
      <c r="A1048" s="172"/>
      <c r="B1048" s="264"/>
      <c r="C1048" s="265"/>
      <c r="D1048" s="265"/>
      <c r="E1048" s="265"/>
    </row>
    <row r="1049" spans="1:5" s="277" customFormat="1" ht="12">
      <c r="A1049" s="172"/>
      <c r="B1049" s="264"/>
      <c r="C1049" s="265"/>
      <c r="D1049" s="265"/>
      <c r="E1049" s="265"/>
    </row>
    <row r="1050" spans="1:5" s="277" customFormat="1" ht="12">
      <c r="A1050" s="172"/>
      <c r="B1050" s="264"/>
      <c r="C1050" s="265"/>
      <c r="D1050" s="265"/>
      <c r="E1050" s="265"/>
    </row>
    <row r="1051" spans="1:5" s="277" customFormat="1" ht="12">
      <c r="A1051" s="172"/>
      <c r="B1051" s="264"/>
      <c r="C1051" s="265"/>
      <c r="D1051" s="265"/>
      <c r="E1051" s="265"/>
    </row>
    <row r="1052" spans="1:5" s="277" customFormat="1" ht="12">
      <c r="A1052" s="172"/>
      <c r="B1052" s="264"/>
      <c r="C1052" s="265"/>
      <c r="D1052" s="265"/>
      <c r="E1052" s="265"/>
    </row>
    <row r="1053" spans="1:5" s="277" customFormat="1" ht="12">
      <c r="A1053" s="172"/>
      <c r="B1053" s="264"/>
      <c r="C1053" s="265"/>
      <c r="D1053" s="265"/>
      <c r="E1053" s="265"/>
    </row>
    <row r="1054" spans="1:5" s="277" customFormat="1" ht="12">
      <c r="A1054" s="172"/>
      <c r="B1054" s="264"/>
      <c r="C1054" s="265"/>
      <c r="D1054" s="265"/>
      <c r="E1054" s="265"/>
    </row>
    <row r="1055" spans="1:5" s="277" customFormat="1" ht="12">
      <c r="A1055" s="172"/>
      <c r="B1055" s="264"/>
      <c r="C1055" s="265"/>
      <c r="D1055" s="265"/>
      <c r="E1055" s="265"/>
    </row>
    <row r="1056" spans="1:5" s="277" customFormat="1" ht="12">
      <c r="A1056" s="172"/>
      <c r="B1056" s="264"/>
      <c r="C1056" s="265"/>
      <c r="D1056" s="265"/>
      <c r="E1056" s="265"/>
    </row>
    <row r="1057" spans="1:5" s="277" customFormat="1" ht="12">
      <c r="A1057" s="172"/>
      <c r="B1057" s="264"/>
      <c r="C1057" s="265"/>
      <c r="D1057" s="265"/>
      <c r="E1057" s="265"/>
    </row>
    <row r="1058" spans="1:5" s="277" customFormat="1" ht="12">
      <c r="A1058" s="172"/>
      <c r="B1058" s="264"/>
      <c r="C1058" s="265"/>
      <c r="D1058" s="265"/>
      <c r="E1058" s="265"/>
    </row>
    <row r="1059" spans="1:5" s="277" customFormat="1" ht="12">
      <c r="A1059" s="172"/>
      <c r="B1059" s="264"/>
      <c r="C1059" s="265"/>
      <c r="D1059" s="265"/>
      <c r="E1059" s="265"/>
    </row>
    <row r="1060" spans="1:5" s="277" customFormat="1" ht="12">
      <c r="A1060" s="172"/>
      <c r="B1060" s="264"/>
      <c r="C1060" s="265"/>
      <c r="D1060" s="265"/>
      <c r="E1060" s="265"/>
    </row>
    <row r="1061" spans="1:5" s="277" customFormat="1" ht="12">
      <c r="A1061" s="172"/>
      <c r="B1061" s="264"/>
      <c r="C1061" s="265"/>
      <c r="D1061" s="265"/>
      <c r="E1061" s="265"/>
    </row>
    <row r="1062" spans="1:5" s="277" customFormat="1" ht="12">
      <c r="A1062" s="172"/>
      <c r="B1062" s="264"/>
      <c r="C1062" s="265"/>
      <c r="D1062" s="265"/>
      <c r="E1062" s="265"/>
    </row>
    <row r="1063" spans="1:5" s="277" customFormat="1" ht="12">
      <c r="A1063" s="172"/>
      <c r="B1063" s="264"/>
      <c r="C1063" s="265"/>
      <c r="D1063" s="265"/>
      <c r="E1063" s="265"/>
    </row>
    <row r="1064" spans="1:5" s="277" customFormat="1" ht="12">
      <c r="A1064" s="172"/>
      <c r="B1064" s="264"/>
      <c r="C1064" s="265"/>
      <c r="D1064" s="265"/>
      <c r="E1064" s="265"/>
    </row>
    <row r="1065" spans="1:5" s="277" customFormat="1" ht="12">
      <c r="A1065" s="172"/>
      <c r="B1065" s="264"/>
      <c r="C1065" s="265"/>
      <c r="D1065" s="265"/>
      <c r="E1065" s="265"/>
    </row>
    <row r="1066" spans="1:5" s="277" customFormat="1" ht="12">
      <c r="A1066" s="172"/>
      <c r="B1066" s="264"/>
      <c r="C1066" s="265"/>
      <c r="D1066" s="265"/>
      <c r="E1066" s="265"/>
    </row>
    <row r="1067" spans="1:5" s="277" customFormat="1" ht="12">
      <c r="A1067" s="172"/>
      <c r="B1067" s="264"/>
      <c r="C1067" s="265"/>
      <c r="D1067" s="265"/>
      <c r="E1067" s="265"/>
    </row>
    <row r="1068" spans="1:5" s="277" customFormat="1" ht="12">
      <c r="A1068" s="172"/>
      <c r="B1068" s="264"/>
      <c r="C1068" s="265"/>
      <c r="D1068" s="265"/>
      <c r="E1068" s="265"/>
    </row>
    <row r="1069" spans="1:5" s="277" customFormat="1" ht="12">
      <c r="A1069" s="172"/>
      <c r="B1069" s="264"/>
      <c r="C1069" s="265"/>
      <c r="D1069" s="265"/>
      <c r="E1069" s="265"/>
    </row>
    <row r="1070" spans="1:5" s="277" customFormat="1" ht="12">
      <c r="A1070" s="172"/>
      <c r="B1070" s="264"/>
      <c r="C1070" s="265"/>
      <c r="D1070" s="265"/>
      <c r="E1070" s="265"/>
    </row>
    <row r="1071" spans="1:5" s="277" customFormat="1" ht="12">
      <c r="A1071" s="172"/>
      <c r="B1071" s="264"/>
      <c r="C1071" s="265"/>
      <c r="D1071" s="265"/>
      <c r="E1071" s="265"/>
    </row>
    <row r="1072" spans="1:5" s="277" customFormat="1" ht="12">
      <c r="A1072" s="172"/>
      <c r="B1072" s="264"/>
      <c r="C1072" s="265"/>
      <c r="D1072" s="265"/>
      <c r="E1072" s="265"/>
    </row>
    <row r="1073" spans="1:5" s="277" customFormat="1" ht="12">
      <c r="A1073" s="172"/>
      <c r="B1073" s="264"/>
      <c r="C1073" s="265"/>
      <c r="D1073" s="265"/>
      <c r="E1073" s="265"/>
    </row>
    <row r="1074" spans="1:5" s="277" customFormat="1" ht="12">
      <c r="A1074" s="172"/>
      <c r="B1074" s="264"/>
      <c r="C1074" s="265"/>
      <c r="D1074" s="265"/>
      <c r="E1074" s="265"/>
    </row>
    <row r="1075" spans="1:5" s="277" customFormat="1" ht="12">
      <c r="A1075" s="172"/>
      <c r="B1075" s="264"/>
      <c r="C1075" s="265"/>
      <c r="D1075" s="265"/>
      <c r="E1075" s="265"/>
    </row>
    <row r="1076" spans="1:5" s="277" customFormat="1" ht="12">
      <c r="A1076" s="172"/>
      <c r="B1076" s="264"/>
      <c r="C1076" s="265"/>
      <c r="D1076" s="265"/>
      <c r="E1076" s="265"/>
    </row>
    <row r="1077" spans="1:5" s="277" customFormat="1" ht="12">
      <c r="A1077" s="172"/>
      <c r="B1077" s="264"/>
      <c r="C1077" s="265"/>
      <c r="D1077" s="265"/>
      <c r="E1077" s="265"/>
    </row>
    <row r="1078" spans="1:5" s="277" customFormat="1" ht="12">
      <c r="A1078" s="172"/>
      <c r="B1078" s="264"/>
      <c r="C1078" s="265"/>
      <c r="D1078" s="265"/>
      <c r="E1078" s="265"/>
    </row>
    <row r="1079" spans="1:5" s="277" customFormat="1" ht="12">
      <c r="A1079" s="172"/>
      <c r="B1079" s="264"/>
      <c r="C1079" s="265"/>
      <c r="D1079" s="265"/>
      <c r="E1079" s="265"/>
    </row>
    <row r="1080" spans="1:5" s="277" customFormat="1" ht="12">
      <c r="A1080" s="172"/>
      <c r="B1080" s="264"/>
      <c r="C1080" s="265"/>
      <c r="D1080" s="265"/>
      <c r="E1080" s="265"/>
    </row>
    <row r="1081" spans="1:5" s="277" customFormat="1" ht="12">
      <c r="A1081" s="172"/>
      <c r="B1081" s="264"/>
      <c r="C1081" s="265"/>
      <c r="D1081" s="265"/>
      <c r="E1081" s="265"/>
    </row>
    <row r="1082" spans="1:5" s="277" customFormat="1" ht="12">
      <c r="A1082" s="172"/>
      <c r="B1082" s="264"/>
      <c r="C1082" s="265"/>
      <c r="D1082" s="265"/>
      <c r="E1082" s="265"/>
    </row>
    <row r="1083" spans="1:5" s="277" customFormat="1" ht="12">
      <c r="A1083" s="172"/>
      <c r="B1083" s="264"/>
      <c r="C1083" s="265"/>
      <c r="D1083" s="265"/>
      <c r="E1083" s="265"/>
    </row>
    <row r="1084" spans="1:5" s="277" customFormat="1" ht="12">
      <c r="A1084" s="172"/>
      <c r="B1084" s="264"/>
      <c r="C1084" s="265"/>
      <c r="D1084" s="265"/>
      <c r="E1084" s="265"/>
    </row>
    <row r="1085" spans="1:5" s="277" customFormat="1" ht="12">
      <c r="A1085" s="172"/>
      <c r="B1085" s="264"/>
      <c r="C1085" s="265"/>
      <c r="D1085" s="265"/>
      <c r="E1085" s="265"/>
    </row>
    <row r="1086" spans="1:5" s="277" customFormat="1" ht="12">
      <c r="A1086" s="172"/>
      <c r="B1086" s="264"/>
      <c r="C1086" s="265"/>
      <c r="D1086" s="265"/>
      <c r="E1086" s="265"/>
    </row>
    <row r="1087" spans="1:5" s="277" customFormat="1" ht="12">
      <c r="A1087" s="172"/>
      <c r="B1087" s="264"/>
      <c r="C1087" s="265"/>
      <c r="D1087" s="265"/>
      <c r="E1087" s="265"/>
    </row>
    <row r="1088" spans="1:5" s="277" customFormat="1" ht="12">
      <c r="A1088" s="172"/>
      <c r="B1088" s="264"/>
      <c r="C1088" s="265"/>
      <c r="D1088" s="265"/>
      <c r="E1088" s="265"/>
    </row>
    <row r="1089" spans="1:5" s="277" customFormat="1" ht="12">
      <c r="A1089" s="172"/>
      <c r="B1089" s="264"/>
      <c r="C1089" s="265"/>
      <c r="D1089" s="265"/>
      <c r="E1089" s="265"/>
    </row>
    <row r="1090" spans="1:5" s="277" customFormat="1" ht="12">
      <c r="A1090" s="172"/>
      <c r="B1090" s="264"/>
      <c r="C1090" s="265"/>
      <c r="D1090" s="265"/>
      <c r="E1090" s="265"/>
    </row>
    <row r="1091" spans="1:5" s="277" customFormat="1" ht="12">
      <c r="A1091" s="172"/>
      <c r="B1091" s="264"/>
      <c r="C1091" s="265"/>
      <c r="D1091" s="265"/>
      <c r="E1091" s="265"/>
    </row>
    <row r="1092" spans="1:5" s="277" customFormat="1" ht="12">
      <c r="A1092" s="172"/>
      <c r="B1092" s="264"/>
      <c r="C1092" s="265"/>
      <c r="D1092" s="265"/>
      <c r="E1092" s="265"/>
    </row>
    <row r="1093" spans="1:5" s="277" customFormat="1" ht="12">
      <c r="A1093" s="172"/>
      <c r="B1093" s="264"/>
      <c r="C1093" s="265"/>
      <c r="D1093" s="265"/>
      <c r="E1093" s="265"/>
    </row>
    <row r="1094" spans="1:5" s="277" customFormat="1" ht="12">
      <c r="A1094" s="172"/>
      <c r="B1094" s="264"/>
      <c r="C1094" s="265"/>
      <c r="D1094" s="265"/>
      <c r="E1094" s="265"/>
    </row>
    <row r="1095" spans="1:5" s="277" customFormat="1" ht="12">
      <c r="A1095" s="172"/>
      <c r="B1095" s="264"/>
      <c r="C1095" s="265"/>
      <c r="D1095" s="265"/>
      <c r="E1095" s="265"/>
    </row>
    <row r="1096" spans="1:5" s="277" customFormat="1" ht="12">
      <c r="A1096" s="172"/>
      <c r="B1096" s="264"/>
      <c r="C1096" s="265"/>
      <c r="D1096" s="265"/>
      <c r="E1096" s="265"/>
    </row>
    <row r="1097" spans="1:5" s="277" customFormat="1" ht="12">
      <c r="A1097" s="172"/>
      <c r="B1097" s="264"/>
      <c r="C1097" s="265"/>
      <c r="D1097" s="265"/>
      <c r="E1097" s="265"/>
    </row>
    <row r="1098" spans="1:5" s="277" customFormat="1" ht="12">
      <c r="A1098" s="172"/>
      <c r="B1098" s="264"/>
      <c r="C1098" s="265"/>
      <c r="D1098" s="265"/>
      <c r="E1098" s="265"/>
    </row>
    <row r="1099" spans="1:5" s="277" customFormat="1" ht="12">
      <c r="A1099" s="172"/>
      <c r="B1099" s="264"/>
      <c r="C1099" s="265"/>
      <c r="D1099" s="265"/>
      <c r="E1099" s="265"/>
    </row>
    <row r="1100" spans="1:5" s="277" customFormat="1" ht="12">
      <c r="A1100" s="172"/>
      <c r="B1100" s="264"/>
      <c r="C1100" s="265"/>
      <c r="D1100" s="265"/>
      <c r="E1100" s="265"/>
    </row>
    <row r="1101" spans="1:5" s="277" customFormat="1" ht="12">
      <c r="A1101" s="172"/>
      <c r="B1101" s="264"/>
      <c r="C1101" s="265"/>
      <c r="D1101" s="265"/>
      <c r="E1101" s="265"/>
    </row>
    <row r="1102" spans="1:5" s="277" customFormat="1" ht="12">
      <c r="A1102" s="172"/>
      <c r="B1102" s="264"/>
      <c r="C1102" s="265"/>
      <c r="D1102" s="265"/>
      <c r="E1102" s="265"/>
    </row>
    <row r="1103" spans="1:5" s="277" customFormat="1" ht="12">
      <c r="A1103" s="172"/>
      <c r="B1103" s="264"/>
      <c r="C1103" s="265"/>
      <c r="D1103" s="265"/>
      <c r="E1103" s="265"/>
    </row>
    <row r="1104" spans="1:5" s="277" customFormat="1" ht="12">
      <c r="A1104" s="172"/>
      <c r="B1104" s="264"/>
      <c r="C1104" s="265"/>
      <c r="D1104" s="265"/>
      <c r="E1104" s="265"/>
    </row>
    <row r="1105" spans="1:5" s="277" customFormat="1" ht="12">
      <c r="A1105" s="172"/>
      <c r="B1105" s="264"/>
      <c r="C1105" s="265"/>
      <c r="D1105" s="265"/>
      <c r="E1105" s="265"/>
    </row>
    <row r="1106" spans="1:5" s="277" customFormat="1" ht="12">
      <c r="A1106" s="172"/>
      <c r="B1106" s="264"/>
      <c r="C1106" s="265"/>
      <c r="D1106" s="265"/>
      <c r="E1106" s="265"/>
    </row>
    <row r="1107" spans="1:5" s="277" customFormat="1" ht="12">
      <c r="A1107" s="172"/>
      <c r="B1107" s="264"/>
      <c r="C1107" s="265"/>
      <c r="D1107" s="265"/>
      <c r="E1107" s="265"/>
    </row>
    <row r="1108" spans="1:5" s="277" customFormat="1" ht="12">
      <c r="A1108" s="172"/>
      <c r="B1108" s="264"/>
      <c r="C1108" s="265"/>
      <c r="D1108" s="265"/>
      <c r="E1108" s="265"/>
    </row>
    <row r="1109" spans="1:5" s="277" customFormat="1" ht="12">
      <c r="A1109" s="172"/>
      <c r="B1109" s="264"/>
      <c r="C1109" s="265"/>
      <c r="D1109" s="265"/>
      <c r="E1109" s="265"/>
    </row>
    <row r="1110" spans="1:5" s="277" customFormat="1" ht="12">
      <c r="A1110" s="172"/>
      <c r="B1110" s="264"/>
      <c r="C1110" s="265"/>
      <c r="D1110" s="265"/>
      <c r="E1110" s="265"/>
    </row>
    <row r="1111" spans="1:5" s="277" customFormat="1" ht="12">
      <c r="A1111" s="172"/>
      <c r="B1111" s="264"/>
      <c r="C1111" s="265"/>
      <c r="D1111" s="265"/>
      <c r="E1111" s="265"/>
    </row>
    <row r="1112" spans="1:5" s="277" customFormat="1" ht="12">
      <c r="A1112" s="172"/>
      <c r="B1112" s="264"/>
      <c r="C1112" s="265"/>
      <c r="D1112" s="265"/>
      <c r="E1112" s="265"/>
    </row>
    <row r="1113" spans="1:5" s="277" customFormat="1" ht="12">
      <c r="A1113" s="172"/>
      <c r="B1113" s="264"/>
      <c r="C1113" s="265"/>
      <c r="D1113" s="265"/>
      <c r="E1113" s="265"/>
    </row>
    <row r="1114" spans="1:5" s="277" customFormat="1" ht="12">
      <c r="A1114" s="172"/>
      <c r="B1114" s="264"/>
      <c r="C1114" s="265"/>
      <c r="D1114" s="265"/>
      <c r="E1114" s="265"/>
    </row>
    <row r="1115" spans="1:5" s="277" customFormat="1" ht="12">
      <c r="A1115" s="172"/>
      <c r="B1115" s="264"/>
      <c r="C1115" s="265"/>
      <c r="D1115" s="265"/>
      <c r="E1115" s="265"/>
    </row>
    <row r="1116" spans="1:5" s="277" customFormat="1" ht="12">
      <c r="A1116" s="172"/>
      <c r="B1116" s="264"/>
      <c r="C1116" s="265"/>
      <c r="D1116" s="265"/>
      <c r="E1116" s="265"/>
    </row>
    <row r="1117" spans="1:5" s="277" customFormat="1" ht="12">
      <c r="A1117" s="172"/>
      <c r="B1117" s="264"/>
      <c r="C1117" s="265"/>
      <c r="D1117" s="265"/>
      <c r="E1117" s="265"/>
    </row>
    <row r="1118" spans="1:5" s="277" customFormat="1" ht="12">
      <c r="A1118" s="172"/>
      <c r="B1118" s="264"/>
      <c r="C1118" s="265"/>
      <c r="D1118" s="265"/>
      <c r="E1118" s="265"/>
    </row>
    <row r="1119" spans="1:5" s="277" customFormat="1" ht="12">
      <c r="A1119" s="172"/>
      <c r="B1119" s="264"/>
      <c r="C1119" s="265"/>
      <c r="D1119" s="265"/>
      <c r="E1119" s="265"/>
    </row>
    <row r="1120" spans="1:5" s="277" customFormat="1" ht="12">
      <c r="A1120" s="172"/>
      <c r="B1120" s="264"/>
      <c r="C1120" s="265"/>
      <c r="D1120" s="265"/>
      <c r="E1120" s="265"/>
    </row>
    <row r="1121" spans="1:5" s="277" customFormat="1" ht="12">
      <c r="A1121" s="172"/>
      <c r="B1121" s="264"/>
      <c r="C1121" s="265"/>
      <c r="D1121" s="265"/>
      <c r="E1121" s="265"/>
    </row>
    <row r="1122" spans="1:5" s="277" customFormat="1" ht="12">
      <c r="A1122" s="172"/>
      <c r="B1122" s="264"/>
      <c r="C1122" s="265"/>
      <c r="D1122" s="265"/>
      <c r="E1122" s="265"/>
    </row>
    <row r="1123" spans="1:5" s="277" customFormat="1" ht="12">
      <c r="A1123" s="172"/>
      <c r="B1123" s="264"/>
      <c r="C1123" s="265"/>
      <c r="D1123" s="265"/>
      <c r="E1123" s="265"/>
    </row>
    <row r="1124" spans="1:5" s="277" customFormat="1" ht="12">
      <c r="A1124" s="172"/>
      <c r="B1124" s="264"/>
      <c r="C1124" s="265"/>
      <c r="D1124" s="265"/>
      <c r="E1124" s="265"/>
    </row>
    <row r="1125" spans="1:5" s="277" customFormat="1" ht="12">
      <c r="A1125" s="172"/>
      <c r="B1125" s="264"/>
      <c r="C1125" s="265"/>
      <c r="D1125" s="265"/>
      <c r="E1125" s="265"/>
    </row>
    <row r="1126" spans="1:5" s="277" customFormat="1" ht="12">
      <c r="A1126" s="172"/>
      <c r="B1126" s="264"/>
      <c r="C1126" s="265"/>
      <c r="D1126" s="265"/>
      <c r="E1126" s="265"/>
    </row>
    <row r="1127" spans="1:5" s="277" customFormat="1" ht="12">
      <c r="A1127" s="172"/>
      <c r="B1127" s="264"/>
      <c r="C1127" s="265"/>
      <c r="D1127" s="265"/>
      <c r="E1127" s="265"/>
    </row>
    <row r="1128" spans="1:5" s="277" customFormat="1" ht="12">
      <c r="A1128" s="172"/>
      <c r="B1128" s="264"/>
      <c r="C1128" s="265"/>
      <c r="D1128" s="265"/>
      <c r="E1128" s="265"/>
    </row>
    <row r="1129" spans="1:5" s="277" customFormat="1" ht="12">
      <c r="A1129" s="172"/>
      <c r="B1129" s="264"/>
      <c r="C1129" s="265"/>
      <c r="D1129" s="265"/>
      <c r="E1129" s="265"/>
    </row>
    <row r="1130" spans="1:5" s="277" customFormat="1" ht="12">
      <c r="A1130" s="172"/>
      <c r="B1130" s="264"/>
      <c r="C1130" s="265"/>
      <c r="D1130" s="265"/>
      <c r="E1130" s="265"/>
    </row>
    <row r="1131" spans="1:5" s="277" customFormat="1" ht="12">
      <c r="A1131" s="172"/>
      <c r="B1131" s="264"/>
      <c r="C1131" s="265"/>
      <c r="D1131" s="265"/>
      <c r="E1131" s="265"/>
    </row>
    <row r="1132" spans="1:5" s="277" customFormat="1" ht="12">
      <c r="A1132" s="172"/>
      <c r="B1132" s="264"/>
      <c r="C1132" s="265"/>
      <c r="D1132" s="265"/>
      <c r="E1132" s="265"/>
    </row>
    <row r="1133" spans="1:5" s="277" customFormat="1" ht="12">
      <c r="A1133" s="172"/>
      <c r="B1133" s="264"/>
      <c r="C1133" s="265"/>
      <c r="D1133" s="265"/>
      <c r="E1133" s="265"/>
    </row>
    <row r="1134" spans="1:5" s="277" customFormat="1" ht="12">
      <c r="A1134" s="172"/>
      <c r="B1134" s="264"/>
      <c r="C1134" s="265"/>
      <c r="D1134" s="265"/>
      <c r="E1134" s="265"/>
    </row>
    <row r="1135" spans="1:5" s="277" customFormat="1" ht="12">
      <c r="A1135" s="172"/>
      <c r="B1135" s="264"/>
      <c r="C1135" s="265"/>
      <c r="D1135" s="265"/>
      <c r="E1135" s="265"/>
    </row>
    <row r="1136" spans="1:5" s="277" customFormat="1" ht="12">
      <c r="A1136" s="172"/>
      <c r="B1136" s="264"/>
      <c r="C1136" s="265"/>
      <c r="D1136" s="265"/>
      <c r="E1136" s="265"/>
    </row>
    <row r="1137" spans="1:5" s="277" customFormat="1" ht="12">
      <c r="A1137" s="172"/>
      <c r="B1137" s="264"/>
      <c r="C1137" s="265"/>
      <c r="D1137" s="265"/>
      <c r="E1137" s="265"/>
    </row>
    <row r="1138" spans="1:5" s="277" customFormat="1" ht="12">
      <c r="A1138" s="172"/>
      <c r="B1138" s="264"/>
      <c r="C1138" s="265"/>
      <c r="D1138" s="265"/>
      <c r="E1138" s="265"/>
    </row>
    <row r="1139" spans="1:5" s="277" customFormat="1" ht="12">
      <c r="A1139" s="172"/>
      <c r="B1139" s="264"/>
      <c r="C1139" s="265"/>
      <c r="D1139" s="265"/>
      <c r="E1139" s="265"/>
    </row>
    <row r="1140" spans="1:5" s="277" customFormat="1" ht="12">
      <c r="A1140" s="172"/>
      <c r="B1140" s="264"/>
      <c r="C1140" s="265"/>
      <c r="D1140" s="265"/>
      <c r="E1140" s="265"/>
    </row>
    <row r="1141" spans="1:5" s="277" customFormat="1" ht="12">
      <c r="A1141" s="172"/>
      <c r="B1141" s="264"/>
      <c r="C1141" s="265"/>
      <c r="D1141" s="265"/>
      <c r="E1141" s="265"/>
    </row>
    <row r="1142" spans="1:5" s="277" customFormat="1" ht="12">
      <c r="A1142" s="172"/>
      <c r="B1142" s="264"/>
      <c r="C1142" s="265"/>
      <c r="D1142" s="265"/>
      <c r="E1142" s="265"/>
    </row>
    <row r="1143" spans="1:5" s="277" customFormat="1" ht="12">
      <c r="A1143" s="172"/>
      <c r="B1143" s="264"/>
      <c r="C1143" s="265"/>
      <c r="D1143" s="265"/>
      <c r="E1143" s="265"/>
    </row>
    <row r="1144" spans="1:5" s="277" customFormat="1" ht="12">
      <c r="A1144" s="172"/>
      <c r="B1144" s="264"/>
      <c r="C1144" s="265"/>
      <c r="D1144" s="265"/>
      <c r="E1144" s="265"/>
    </row>
    <row r="1145" spans="1:5" s="277" customFormat="1" ht="12">
      <c r="A1145" s="172"/>
      <c r="B1145" s="264"/>
      <c r="C1145" s="265"/>
      <c r="D1145" s="265"/>
      <c r="E1145" s="265"/>
    </row>
    <row r="1146" spans="1:5" s="277" customFormat="1" ht="12">
      <c r="A1146" s="172"/>
      <c r="B1146" s="264"/>
      <c r="C1146" s="265"/>
      <c r="D1146" s="265"/>
      <c r="E1146" s="265"/>
    </row>
    <row r="1147" spans="1:5" s="277" customFormat="1" ht="12">
      <c r="A1147" s="172"/>
      <c r="B1147" s="264"/>
      <c r="C1147" s="265"/>
      <c r="D1147" s="265"/>
      <c r="E1147" s="265"/>
    </row>
    <row r="1148" spans="1:5" s="277" customFormat="1" ht="12">
      <c r="A1148" s="172"/>
      <c r="B1148" s="264"/>
      <c r="C1148" s="265"/>
      <c r="D1148" s="265"/>
      <c r="E1148" s="265"/>
    </row>
    <row r="1149" spans="1:5" s="277" customFormat="1" ht="12">
      <c r="A1149" s="172"/>
      <c r="B1149" s="264"/>
      <c r="C1149" s="265"/>
      <c r="D1149" s="265"/>
      <c r="E1149" s="265"/>
    </row>
    <row r="1150" spans="1:5" s="277" customFormat="1" ht="12">
      <c r="A1150" s="172"/>
      <c r="B1150" s="264"/>
      <c r="C1150" s="265"/>
      <c r="D1150" s="265"/>
      <c r="E1150" s="265"/>
    </row>
    <row r="1151" spans="1:5" s="277" customFormat="1" ht="12">
      <c r="A1151" s="172"/>
      <c r="B1151" s="264"/>
      <c r="C1151" s="265"/>
      <c r="D1151" s="265"/>
      <c r="E1151" s="265"/>
    </row>
    <row r="1152" spans="1:5" s="277" customFormat="1" ht="12">
      <c r="A1152" s="172"/>
      <c r="B1152" s="264"/>
      <c r="C1152" s="265"/>
      <c r="D1152" s="265"/>
      <c r="E1152" s="265"/>
    </row>
    <row r="1153" spans="1:5" s="277" customFormat="1" ht="12">
      <c r="A1153" s="172"/>
      <c r="B1153" s="264"/>
      <c r="C1153" s="265"/>
      <c r="D1153" s="265"/>
      <c r="E1153" s="265"/>
    </row>
    <row r="1154" spans="1:5" s="277" customFormat="1" ht="12">
      <c r="A1154" s="172"/>
      <c r="B1154" s="264"/>
      <c r="C1154" s="265"/>
      <c r="D1154" s="265"/>
      <c r="E1154" s="265"/>
    </row>
    <row r="1155" spans="1:5" s="277" customFormat="1" ht="12">
      <c r="A1155" s="172"/>
      <c r="B1155" s="264"/>
      <c r="C1155" s="265"/>
      <c r="D1155" s="265"/>
      <c r="E1155" s="265"/>
    </row>
    <row r="1156" spans="1:5" s="277" customFormat="1" ht="12">
      <c r="A1156" s="172"/>
      <c r="B1156" s="264"/>
      <c r="C1156" s="265"/>
      <c r="D1156" s="265"/>
      <c r="E1156" s="265"/>
    </row>
    <row r="1157" spans="1:5" s="277" customFormat="1" ht="12">
      <c r="A1157" s="172"/>
      <c r="B1157" s="264"/>
      <c r="C1157" s="265"/>
      <c r="D1157" s="265"/>
      <c r="E1157" s="265"/>
    </row>
    <row r="1158" spans="1:5" s="277" customFormat="1" ht="12">
      <c r="A1158" s="172"/>
      <c r="B1158" s="264"/>
      <c r="C1158" s="265"/>
      <c r="D1158" s="265"/>
      <c r="E1158" s="265"/>
    </row>
    <row r="1159" spans="1:5" s="277" customFormat="1" ht="12">
      <c r="A1159" s="172"/>
      <c r="B1159" s="264"/>
      <c r="C1159" s="265"/>
      <c r="D1159" s="265"/>
      <c r="E1159" s="265"/>
    </row>
    <row r="1160" spans="1:5" s="277" customFormat="1" ht="12">
      <c r="A1160" s="172"/>
      <c r="B1160" s="264"/>
      <c r="C1160" s="265"/>
      <c r="D1160" s="265"/>
      <c r="E1160" s="265"/>
    </row>
    <row r="1161" spans="1:5" s="277" customFormat="1" ht="12">
      <c r="A1161" s="172"/>
      <c r="B1161" s="264"/>
      <c r="C1161" s="265"/>
      <c r="D1161" s="265"/>
      <c r="E1161" s="265"/>
    </row>
    <row r="1162" spans="1:5" s="277" customFormat="1" ht="12">
      <c r="A1162" s="172"/>
      <c r="B1162" s="264"/>
      <c r="C1162" s="265"/>
      <c r="D1162" s="265"/>
      <c r="E1162" s="265"/>
    </row>
    <row r="1163" spans="1:5" s="277" customFormat="1" ht="12">
      <c r="A1163" s="172"/>
      <c r="B1163" s="264"/>
      <c r="C1163" s="265"/>
      <c r="D1163" s="265"/>
      <c r="E1163" s="265"/>
    </row>
    <row r="1164" spans="1:5" s="277" customFormat="1" ht="12">
      <c r="A1164" s="172"/>
      <c r="B1164" s="264"/>
      <c r="C1164" s="265"/>
      <c r="D1164" s="265"/>
      <c r="E1164" s="265"/>
    </row>
    <row r="1165" spans="1:5" s="277" customFormat="1" ht="12">
      <c r="A1165" s="172"/>
      <c r="B1165" s="264"/>
      <c r="C1165" s="265"/>
      <c r="D1165" s="265"/>
      <c r="E1165" s="265"/>
    </row>
    <row r="1166" spans="1:5" s="277" customFormat="1" ht="12">
      <c r="A1166" s="172"/>
      <c r="B1166" s="264"/>
      <c r="C1166" s="265"/>
      <c r="D1166" s="265"/>
      <c r="E1166" s="265"/>
    </row>
    <row r="1167" spans="1:5" s="277" customFormat="1" ht="12">
      <c r="A1167" s="172"/>
      <c r="B1167" s="264"/>
      <c r="C1167" s="265"/>
      <c r="D1167" s="265"/>
      <c r="E1167" s="265"/>
    </row>
    <row r="1168" spans="1:5" s="277" customFormat="1" ht="12">
      <c r="A1168" s="172"/>
      <c r="B1168" s="264"/>
      <c r="C1168" s="265"/>
      <c r="D1168" s="265"/>
      <c r="E1168" s="265"/>
    </row>
    <row r="1169" spans="1:5" s="277" customFormat="1" ht="12">
      <c r="A1169" s="172"/>
      <c r="B1169" s="264"/>
      <c r="C1169" s="265"/>
      <c r="D1169" s="265"/>
      <c r="E1169" s="265"/>
    </row>
    <row r="1170" spans="1:5" s="277" customFormat="1" ht="12">
      <c r="A1170" s="172"/>
      <c r="B1170" s="264"/>
      <c r="C1170" s="265"/>
      <c r="D1170" s="265"/>
      <c r="E1170" s="265"/>
    </row>
    <row r="1171" spans="1:5" s="277" customFormat="1" ht="12">
      <c r="A1171" s="172"/>
      <c r="B1171" s="264"/>
      <c r="C1171" s="265"/>
      <c r="D1171" s="265"/>
      <c r="E1171" s="265"/>
    </row>
    <row r="1172" spans="1:5" s="277" customFormat="1" ht="12">
      <c r="A1172" s="172"/>
      <c r="B1172" s="264"/>
      <c r="C1172" s="265"/>
      <c r="D1172" s="265"/>
      <c r="E1172" s="265"/>
    </row>
    <row r="1173" spans="1:5" s="277" customFormat="1" ht="12">
      <c r="A1173" s="172"/>
      <c r="B1173" s="264"/>
      <c r="C1173" s="265"/>
      <c r="D1173" s="265"/>
      <c r="E1173" s="265"/>
    </row>
    <row r="1174" spans="1:5" s="277" customFormat="1" ht="12">
      <c r="A1174" s="172"/>
      <c r="B1174" s="264"/>
      <c r="C1174" s="265"/>
      <c r="D1174" s="265"/>
      <c r="E1174" s="265"/>
    </row>
    <row r="1175" spans="1:5" s="277" customFormat="1" ht="12">
      <c r="A1175" s="172"/>
      <c r="B1175" s="264"/>
      <c r="C1175" s="265"/>
      <c r="D1175" s="265"/>
      <c r="E1175" s="265"/>
    </row>
    <row r="1176" spans="1:5" s="277" customFormat="1" ht="12">
      <c r="A1176" s="172"/>
      <c r="B1176" s="264"/>
      <c r="C1176" s="265"/>
      <c r="D1176" s="265"/>
      <c r="E1176" s="265"/>
    </row>
    <row r="1177" spans="1:5" s="277" customFormat="1" ht="12">
      <c r="A1177" s="172"/>
      <c r="B1177" s="264"/>
      <c r="C1177" s="265"/>
      <c r="D1177" s="265"/>
      <c r="E1177" s="265"/>
    </row>
    <row r="1178" spans="1:5" s="277" customFormat="1" ht="12">
      <c r="A1178" s="172"/>
      <c r="B1178" s="264"/>
      <c r="C1178" s="265"/>
      <c r="D1178" s="265"/>
      <c r="E1178" s="265"/>
    </row>
    <row r="1179" spans="1:5" s="277" customFormat="1" ht="12">
      <c r="A1179" s="172"/>
      <c r="B1179" s="264"/>
      <c r="C1179" s="265"/>
      <c r="D1179" s="265"/>
      <c r="E1179" s="265"/>
    </row>
    <row r="1180" spans="1:5" s="277" customFormat="1" ht="12">
      <c r="A1180" s="172"/>
      <c r="B1180" s="264"/>
      <c r="C1180" s="265"/>
      <c r="D1180" s="265"/>
      <c r="E1180" s="265"/>
    </row>
    <row r="1181" spans="1:5" s="277" customFormat="1" ht="12">
      <c r="A1181" s="172"/>
      <c r="B1181" s="264"/>
      <c r="C1181" s="265"/>
      <c r="D1181" s="265"/>
      <c r="E1181" s="265"/>
    </row>
    <row r="1182" spans="1:5" s="277" customFormat="1" ht="12">
      <c r="A1182" s="172"/>
      <c r="B1182" s="264"/>
      <c r="C1182" s="265"/>
      <c r="D1182" s="265"/>
      <c r="E1182" s="265"/>
    </row>
    <row r="1183" spans="1:5" s="277" customFormat="1" ht="12">
      <c r="A1183" s="172"/>
      <c r="B1183" s="264"/>
      <c r="C1183" s="265"/>
      <c r="D1183" s="265"/>
      <c r="E1183" s="265"/>
    </row>
    <row r="1184" spans="1:5" s="277" customFormat="1" ht="12">
      <c r="A1184" s="172"/>
      <c r="B1184" s="264"/>
      <c r="C1184" s="265"/>
      <c r="D1184" s="265"/>
      <c r="E1184" s="265"/>
    </row>
    <row r="1185" spans="1:5" s="277" customFormat="1" ht="12">
      <c r="A1185" s="172"/>
      <c r="B1185" s="264"/>
      <c r="C1185" s="265"/>
      <c r="D1185" s="265"/>
      <c r="E1185" s="265"/>
    </row>
    <row r="1186" spans="1:5" s="277" customFormat="1" ht="12">
      <c r="A1186" s="172"/>
      <c r="B1186" s="264"/>
      <c r="C1186" s="265"/>
      <c r="D1186" s="265"/>
      <c r="E1186" s="265"/>
    </row>
    <row r="1187" spans="1:5" s="277" customFormat="1" ht="12">
      <c r="A1187" s="172"/>
      <c r="B1187" s="264"/>
      <c r="C1187" s="265"/>
      <c r="D1187" s="265"/>
      <c r="E1187" s="265"/>
    </row>
    <row r="1188" spans="1:5" s="277" customFormat="1" ht="12">
      <c r="A1188" s="172"/>
      <c r="B1188" s="264"/>
      <c r="C1188" s="265"/>
      <c r="D1188" s="265"/>
      <c r="E1188" s="265"/>
    </row>
    <row r="1189" spans="1:5" s="277" customFormat="1" ht="12">
      <c r="A1189" s="172"/>
      <c r="B1189" s="264"/>
      <c r="C1189" s="265"/>
      <c r="D1189" s="265"/>
      <c r="E1189" s="265"/>
    </row>
    <row r="1190" spans="1:5" s="277" customFormat="1" ht="12">
      <c r="A1190" s="172"/>
      <c r="B1190" s="264"/>
      <c r="C1190" s="265"/>
      <c r="D1190" s="265"/>
      <c r="E1190" s="265"/>
    </row>
    <row r="1191" spans="1:5" s="277" customFormat="1" ht="12">
      <c r="A1191" s="172"/>
      <c r="B1191" s="264"/>
      <c r="C1191" s="265"/>
      <c r="D1191" s="265"/>
      <c r="E1191" s="265"/>
    </row>
    <row r="1192" spans="1:5" s="277" customFormat="1" ht="12">
      <c r="A1192" s="172"/>
      <c r="B1192" s="264"/>
      <c r="C1192" s="265"/>
      <c r="D1192" s="265"/>
      <c r="E1192" s="265"/>
    </row>
    <row r="1193" spans="1:5" s="277" customFormat="1" ht="12">
      <c r="A1193" s="172"/>
      <c r="B1193" s="264"/>
      <c r="C1193" s="265"/>
      <c r="D1193" s="265"/>
      <c r="E1193" s="265"/>
    </row>
    <row r="1194" spans="1:5" s="277" customFormat="1" ht="12">
      <c r="A1194" s="172"/>
      <c r="B1194" s="264"/>
      <c r="C1194" s="265"/>
      <c r="D1194" s="265"/>
      <c r="E1194" s="265"/>
    </row>
    <row r="1195" spans="1:5" s="277" customFormat="1" ht="12">
      <c r="A1195" s="172"/>
      <c r="B1195" s="264"/>
      <c r="C1195" s="265"/>
      <c r="D1195" s="265"/>
      <c r="E1195" s="265"/>
    </row>
    <row r="1196" spans="1:5" s="277" customFormat="1" ht="12">
      <c r="A1196" s="172"/>
      <c r="B1196" s="264"/>
      <c r="C1196" s="265"/>
      <c r="D1196" s="265"/>
      <c r="E1196" s="265"/>
    </row>
    <row r="1197" spans="1:5" s="277" customFormat="1" ht="12">
      <c r="A1197" s="172"/>
      <c r="B1197" s="264"/>
      <c r="C1197" s="265"/>
      <c r="D1197" s="265"/>
      <c r="E1197" s="265"/>
    </row>
    <row r="1198" spans="1:5" s="277" customFormat="1" ht="12">
      <c r="A1198" s="172"/>
      <c r="B1198" s="264"/>
      <c r="C1198" s="265"/>
      <c r="D1198" s="265"/>
      <c r="E1198" s="265"/>
    </row>
    <row r="1199" spans="1:5" s="277" customFormat="1" ht="12">
      <c r="A1199" s="172"/>
      <c r="B1199" s="264"/>
      <c r="C1199" s="265"/>
      <c r="D1199" s="265"/>
      <c r="E1199" s="265"/>
    </row>
    <row r="1200" spans="1:5" s="277" customFormat="1" ht="12">
      <c r="A1200" s="172"/>
      <c r="B1200" s="264"/>
      <c r="C1200" s="265"/>
      <c r="D1200" s="265"/>
      <c r="E1200" s="265"/>
    </row>
    <row r="1201" spans="1:5" s="277" customFormat="1" ht="12">
      <c r="A1201" s="172"/>
      <c r="B1201" s="264"/>
      <c r="C1201" s="265"/>
      <c r="D1201" s="265"/>
      <c r="E1201" s="265"/>
    </row>
    <row r="1202" spans="1:5" s="277" customFormat="1" ht="12">
      <c r="A1202" s="172"/>
      <c r="B1202" s="264"/>
      <c r="C1202" s="265"/>
      <c r="D1202" s="265"/>
      <c r="E1202" s="265"/>
    </row>
    <row r="1203" spans="1:5" s="277" customFormat="1" ht="12">
      <c r="A1203" s="172"/>
      <c r="B1203" s="264"/>
      <c r="C1203" s="265"/>
      <c r="D1203" s="265"/>
      <c r="E1203" s="265"/>
    </row>
    <row r="1204" spans="1:5" s="277" customFormat="1" ht="12">
      <c r="A1204" s="172"/>
      <c r="B1204" s="264"/>
      <c r="C1204" s="265"/>
      <c r="D1204" s="265"/>
      <c r="E1204" s="265"/>
    </row>
    <row r="1205" spans="1:5" s="277" customFormat="1" ht="12">
      <c r="A1205" s="172"/>
      <c r="B1205" s="264"/>
      <c r="C1205" s="265"/>
      <c r="D1205" s="265"/>
      <c r="E1205" s="265"/>
    </row>
    <row r="1206" spans="1:5" s="277" customFormat="1" ht="12">
      <c r="A1206" s="172"/>
      <c r="B1206" s="264"/>
      <c r="C1206" s="265"/>
      <c r="D1206" s="265"/>
      <c r="E1206" s="265"/>
    </row>
    <row r="1207" spans="1:5" s="277" customFormat="1" ht="12">
      <c r="A1207" s="172"/>
      <c r="B1207" s="264"/>
      <c r="C1207" s="265"/>
      <c r="D1207" s="265"/>
      <c r="E1207" s="265"/>
    </row>
    <row r="1208" spans="1:5" s="277" customFormat="1" ht="12">
      <c r="A1208" s="172"/>
      <c r="B1208" s="264"/>
      <c r="C1208" s="265"/>
      <c r="D1208" s="265"/>
      <c r="E1208" s="265"/>
    </row>
    <row r="1209" spans="1:5" s="277" customFormat="1" ht="12">
      <c r="A1209" s="172"/>
      <c r="B1209" s="264"/>
      <c r="C1209" s="265"/>
      <c r="D1209" s="265"/>
      <c r="E1209" s="265"/>
    </row>
    <row r="1210" spans="1:5" s="277" customFormat="1" ht="12">
      <c r="A1210" s="172"/>
      <c r="B1210" s="264"/>
      <c r="C1210" s="265"/>
      <c r="D1210" s="265"/>
      <c r="E1210" s="265"/>
    </row>
    <row r="1211" spans="1:5" s="277" customFormat="1" ht="12">
      <c r="A1211" s="172"/>
      <c r="B1211" s="264"/>
      <c r="C1211" s="265"/>
      <c r="D1211" s="265"/>
      <c r="E1211" s="265"/>
    </row>
    <row r="1212" spans="1:5" s="277" customFormat="1" ht="12">
      <c r="A1212" s="172"/>
      <c r="B1212" s="264"/>
      <c r="C1212" s="265"/>
      <c r="D1212" s="265"/>
      <c r="E1212" s="265"/>
    </row>
    <row r="1213" spans="1:5" s="277" customFormat="1" ht="12">
      <c r="A1213" s="172"/>
      <c r="B1213" s="264"/>
      <c r="C1213" s="265"/>
      <c r="D1213" s="265"/>
      <c r="E1213" s="265"/>
    </row>
    <row r="1214" spans="1:5" s="277" customFormat="1" ht="12">
      <c r="A1214" s="172"/>
      <c r="B1214" s="264"/>
      <c r="C1214" s="265"/>
      <c r="D1214" s="265"/>
      <c r="E1214" s="265"/>
    </row>
    <row r="1215" spans="1:5" s="277" customFormat="1" ht="12">
      <c r="A1215" s="172"/>
      <c r="B1215" s="264"/>
      <c r="C1215" s="265"/>
      <c r="D1215" s="265"/>
      <c r="E1215" s="265"/>
    </row>
    <row r="1216" spans="1:5" s="277" customFormat="1" ht="12">
      <c r="A1216" s="172"/>
      <c r="B1216" s="264"/>
      <c r="C1216" s="265"/>
      <c r="D1216" s="265"/>
      <c r="E1216" s="265"/>
    </row>
    <row r="1217" spans="1:5" s="277" customFormat="1" ht="12">
      <c r="A1217" s="172"/>
      <c r="B1217" s="264"/>
      <c r="C1217" s="265"/>
      <c r="D1217" s="265"/>
      <c r="E1217" s="265"/>
    </row>
    <row r="1218" spans="1:5" s="277" customFormat="1" ht="12">
      <c r="A1218" s="172"/>
      <c r="B1218" s="264"/>
      <c r="C1218" s="265"/>
      <c r="D1218" s="265"/>
      <c r="E1218" s="265"/>
    </row>
    <row r="1219" spans="1:5" s="277" customFormat="1" ht="12">
      <c r="A1219" s="172"/>
      <c r="B1219" s="264"/>
      <c r="C1219" s="265"/>
      <c r="D1219" s="265"/>
      <c r="E1219" s="265"/>
    </row>
    <row r="1220" spans="1:5" s="277" customFormat="1" ht="12">
      <c r="A1220" s="172"/>
      <c r="B1220" s="264"/>
      <c r="C1220" s="265"/>
      <c r="D1220" s="265"/>
      <c r="E1220" s="265"/>
    </row>
    <row r="1221" spans="1:5" s="277" customFormat="1" ht="12">
      <c r="A1221" s="172"/>
      <c r="B1221" s="264"/>
      <c r="C1221" s="265"/>
      <c r="D1221" s="265"/>
      <c r="E1221" s="265"/>
    </row>
    <row r="1222" spans="1:5" s="277" customFormat="1" ht="12">
      <c r="A1222" s="172"/>
      <c r="B1222" s="264"/>
      <c r="C1222" s="265"/>
      <c r="D1222" s="265"/>
      <c r="E1222" s="265"/>
    </row>
    <row r="1223" spans="1:5" s="277" customFormat="1" ht="12">
      <c r="A1223" s="172"/>
      <c r="B1223" s="264"/>
      <c r="C1223" s="265"/>
      <c r="D1223" s="265"/>
      <c r="E1223" s="265"/>
    </row>
    <row r="1224" spans="1:5" s="277" customFormat="1" ht="12">
      <c r="A1224" s="172"/>
      <c r="B1224" s="264"/>
      <c r="C1224" s="265"/>
      <c r="D1224" s="265"/>
      <c r="E1224" s="265"/>
    </row>
    <row r="1225" spans="1:5" s="277" customFormat="1" ht="12">
      <c r="A1225" s="172"/>
      <c r="B1225" s="264"/>
      <c r="C1225" s="265"/>
      <c r="D1225" s="265"/>
      <c r="E1225" s="265"/>
    </row>
    <row r="1226" spans="1:5" s="277" customFormat="1" ht="12">
      <c r="A1226" s="172"/>
      <c r="B1226" s="264"/>
      <c r="C1226" s="265"/>
      <c r="D1226" s="265"/>
      <c r="E1226" s="265"/>
    </row>
    <row r="1227" spans="1:5" s="277" customFormat="1" ht="12">
      <c r="A1227" s="172"/>
      <c r="B1227" s="264"/>
      <c r="C1227" s="265"/>
      <c r="D1227" s="265"/>
      <c r="E1227" s="265"/>
    </row>
    <row r="1228" spans="1:5" s="277" customFormat="1" ht="12">
      <c r="A1228" s="172"/>
      <c r="B1228" s="264"/>
      <c r="C1228" s="265"/>
      <c r="D1228" s="265"/>
      <c r="E1228" s="265"/>
    </row>
    <row r="1229" spans="1:5" s="277" customFormat="1" ht="12">
      <c r="A1229" s="172"/>
      <c r="B1229" s="264"/>
      <c r="C1229" s="265"/>
      <c r="D1229" s="265"/>
      <c r="E1229" s="265"/>
    </row>
    <row r="1230" spans="1:5" s="277" customFormat="1" ht="12">
      <c r="A1230" s="172"/>
      <c r="B1230" s="264"/>
      <c r="C1230" s="265"/>
      <c r="D1230" s="265"/>
      <c r="E1230" s="265"/>
    </row>
    <row r="1231" spans="1:5" s="277" customFormat="1" ht="12">
      <c r="A1231" s="172"/>
      <c r="B1231" s="264"/>
      <c r="C1231" s="265"/>
      <c r="D1231" s="265"/>
      <c r="E1231" s="265"/>
    </row>
    <row r="1232" spans="1:5" s="277" customFormat="1" ht="12">
      <c r="A1232" s="172"/>
      <c r="B1232" s="264"/>
      <c r="C1232" s="265"/>
      <c r="D1232" s="265"/>
      <c r="E1232" s="265"/>
    </row>
    <row r="1233" spans="1:5" s="277" customFormat="1" ht="12">
      <c r="A1233" s="172"/>
      <c r="B1233" s="264"/>
      <c r="C1233" s="265"/>
      <c r="D1233" s="265"/>
      <c r="E1233" s="265"/>
    </row>
    <row r="1234" spans="1:5" s="277" customFormat="1" ht="12">
      <c r="A1234" s="172"/>
      <c r="B1234" s="264"/>
      <c r="C1234" s="265"/>
      <c r="D1234" s="265"/>
      <c r="E1234" s="265"/>
    </row>
    <row r="1235" spans="1:5" s="277" customFormat="1" ht="12">
      <c r="A1235" s="172"/>
      <c r="B1235" s="264"/>
      <c r="C1235" s="265"/>
      <c r="D1235" s="265"/>
      <c r="E1235" s="265"/>
    </row>
    <row r="1236" spans="1:5" s="277" customFormat="1" ht="12">
      <c r="A1236" s="172"/>
      <c r="B1236" s="264"/>
      <c r="C1236" s="265"/>
      <c r="D1236" s="265"/>
      <c r="E1236" s="265"/>
    </row>
    <row r="1237" spans="1:5" s="277" customFormat="1" ht="12">
      <c r="A1237" s="172"/>
      <c r="B1237" s="264"/>
      <c r="C1237" s="265"/>
      <c r="D1237" s="265"/>
      <c r="E1237" s="265"/>
    </row>
    <row r="1238" spans="1:5" s="277" customFormat="1" ht="12">
      <c r="A1238" s="172"/>
      <c r="B1238" s="264"/>
      <c r="C1238" s="265"/>
      <c r="D1238" s="265"/>
      <c r="E1238" s="265"/>
    </row>
    <row r="1239" spans="1:5" s="277" customFormat="1" ht="12">
      <c r="A1239" s="172"/>
      <c r="B1239" s="264"/>
      <c r="C1239" s="265"/>
      <c r="D1239" s="265"/>
      <c r="E1239" s="265"/>
    </row>
    <row r="1240" spans="1:5" s="277" customFormat="1" ht="12">
      <c r="A1240" s="172"/>
      <c r="B1240" s="264"/>
      <c r="C1240" s="265"/>
      <c r="D1240" s="265"/>
      <c r="E1240" s="265"/>
    </row>
    <row r="1241" spans="1:5" s="277" customFormat="1" ht="12">
      <c r="A1241" s="172"/>
      <c r="B1241" s="264"/>
      <c r="C1241" s="265"/>
      <c r="D1241" s="265"/>
      <c r="E1241" s="265"/>
    </row>
    <row r="1242" spans="1:5" s="277" customFormat="1" ht="12">
      <c r="A1242" s="172"/>
      <c r="B1242" s="264"/>
      <c r="C1242" s="265"/>
      <c r="D1242" s="265"/>
      <c r="E1242" s="265"/>
    </row>
    <row r="1243" spans="1:5" s="277" customFormat="1" ht="12">
      <c r="A1243" s="172"/>
      <c r="B1243" s="264"/>
      <c r="C1243" s="265"/>
      <c r="D1243" s="265"/>
      <c r="E1243" s="265"/>
    </row>
    <row r="1244" spans="1:5" s="277" customFormat="1" ht="12">
      <c r="A1244" s="172"/>
      <c r="B1244" s="264"/>
      <c r="C1244" s="265"/>
      <c r="D1244" s="265"/>
      <c r="E1244" s="265"/>
    </row>
    <row r="1245" spans="1:5" s="277" customFormat="1" ht="12">
      <c r="A1245" s="172"/>
      <c r="B1245" s="264"/>
      <c r="C1245" s="265"/>
      <c r="D1245" s="265"/>
      <c r="E1245" s="265"/>
    </row>
    <row r="1246" spans="1:5" s="277" customFormat="1" ht="12">
      <c r="A1246" s="172"/>
      <c r="B1246" s="264"/>
      <c r="C1246" s="265"/>
      <c r="D1246" s="265"/>
      <c r="E1246" s="265"/>
    </row>
    <row r="1247" spans="1:5" s="277" customFormat="1" ht="12">
      <c r="A1247" s="172"/>
      <c r="B1247" s="264"/>
      <c r="C1247" s="265"/>
      <c r="D1247" s="265"/>
      <c r="E1247" s="265"/>
    </row>
    <row r="1248" spans="1:5" s="277" customFormat="1" ht="12">
      <c r="A1248" s="172"/>
      <c r="B1248" s="264"/>
      <c r="C1248" s="265"/>
      <c r="D1248" s="265"/>
      <c r="E1248" s="265"/>
    </row>
    <row r="1249" spans="1:5" s="277" customFormat="1" ht="12">
      <c r="A1249" s="172"/>
      <c r="B1249" s="264"/>
      <c r="C1249" s="265"/>
      <c r="D1249" s="265"/>
      <c r="E1249" s="265"/>
    </row>
    <row r="1250" spans="1:5" s="277" customFormat="1" ht="12">
      <c r="A1250" s="172"/>
      <c r="B1250" s="264"/>
      <c r="C1250" s="265"/>
      <c r="D1250" s="265"/>
      <c r="E1250" s="265"/>
    </row>
    <row r="1251" spans="1:5" s="277" customFormat="1" ht="12">
      <c r="A1251" s="172"/>
      <c r="B1251" s="264"/>
      <c r="C1251" s="265"/>
      <c r="D1251" s="265"/>
      <c r="E1251" s="265"/>
    </row>
    <row r="1252" spans="1:5" s="277" customFormat="1" ht="12">
      <c r="A1252" s="172"/>
      <c r="B1252" s="264"/>
      <c r="C1252" s="265"/>
      <c r="D1252" s="265"/>
      <c r="E1252" s="265"/>
    </row>
    <row r="1253" spans="1:5" s="277" customFormat="1" ht="12">
      <c r="A1253" s="172"/>
      <c r="B1253" s="264"/>
      <c r="C1253" s="265"/>
      <c r="D1253" s="265"/>
      <c r="E1253" s="265"/>
    </row>
    <row r="1254" spans="1:5" s="277" customFormat="1" ht="12">
      <c r="A1254" s="172"/>
      <c r="B1254" s="264"/>
      <c r="C1254" s="265"/>
      <c r="D1254" s="265"/>
      <c r="E1254" s="265"/>
    </row>
    <row r="1255" spans="1:5" s="277" customFormat="1" ht="12">
      <c r="A1255" s="172"/>
      <c r="B1255" s="264"/>
      <c r="C1255" s="265"/>
      <c r="D1255" s="265"/>
      <c r="E1255" s="265"/>
    </row>
    <row r="1256" spans="1:5" s="277" customFormat="1" ht="12">
      <c r="A1256" s="172"/>
      <c r="B1256" s="264"/>
      <c r="C1256" s="265"/>
      <c r="D1256" s="265"/>
      <c r="E1256" s="265"/>
    </row>
    <row r="1257" spans="1:5" s="277" customFormat="1" ht="12">
      <c r="A1257" s="172"/>
      <c r="B1257" s="264"/>
      <c r="C1257" s="265"/>
      <c r="D1257" s="265"/>
      <c r="E1257" s="265"/>
    </row>
    <row r="1258" spans="1:5" s="277" customFormat="1" ht="12">
      <c r="A1258" s="172"/>
      <c r="B1258" s="264"/>
      <c r="C1258" s="265"/>
      <c r="D1258" s="265"/>
      <c r="E1258" s="265"/>
    </row>
    <row r="1259" spans="1:5" s="277" customFormat="1" ht="12">
      <c r="A1259" s="172"/>
      <c r="B1259" s="264"/>
      <c r="C1259" s="265"/>
      <c r="D1259" s="265"/>
      <c r="E1259" s="265"/>
    </row>
    <row r="1260" spans="1:5" s="277" customFormat="1" ht="12">
      <c r="A1260" s="172"/>
      <c r="B1260" s="264"/>
      <c r="C1260" s="265"/>
      <c r="D1260" s="265"/>
      <c r="E1260" s="265"/>
    </row>
    <row r="1261" spans="1:5" s="277" customFormat="1" ht="12">
      <c r="A1261" s="172"/>
      <c r="B1261" s="264"/>
      <c r="C1261" s="265"/>
      <c r="D1261" s="265"/>
      <c r="E1261" s="265"/>
    </row>
    <row r="1262" spans="1:5" s="277" customFormat="1" ht="12">
      <c r="A1262" s="172"/>
      <c r="B1262" s="264"/>
      <c r="C1262" s="265"/>
      <c r="D1262" s="265"/>
      <c r="E1262" s="265"/>
    </row>
    <row r="1263" spans="1:5" s="277" customFormat="1" ht="12">
      <c r="A1263" s="172"/>
      <c r="B1263" s="264"/>
      <c r="C1263" s="265"/>
      <c r="D1263" s="265"/>
      <c r="E1263" s="265"/>
    </row>
    <row r="1264" spans="1:5" s="277" customFormat="1" ht="12">
      <c r="A1264" s="172"/>
      <c r="B1264" s="264"/>
      <c r="C1264" s="265"/>
      <c r="D1264" s="265"/>
      <c r="E1264" s="265"/>
    </row>
    <row r="1265" spans="1:5" s="277" customFormat="1" ht="12">
      <c r="A1265" s="172"/>
      <c r="B1265" s="264"/>
      <c r="C1265" s="265"/>
      <c r="D1265" s="265"/>
      <c r="E1265" s="265"/>
    </row>
    <row r="1266" spans="1:5" s="277" customFormat="1" ht="12">
      <c r="A1266" s="172"/>
      <c r="B1266" s="264"/>
      <c r="C1266" s="265"/>
      <c r="D1266" s="265"/>
      <c r="E1266" s="265"/>
    </row>
    <row r="1267" spans="1:5" s="277" customFormat="1" ht="12">
      <c r="A1267" s="172"/>
      <c r="B1267" s="264"/>
      <c r="C1267" s="265"/>
      <c r="D1267" s="265"/>
      <c r="E1267" s="265"/>
    </row>
    <row r="1268" spans="1:5" s="277" customFormat="1" ht="12">
      <c r="A1268" s="172"/>
      <c r="B1268" s="264"/>
      <c r="C1268" s="265"/>
      <c r="D1268" s="265"/>
      <c r="E1268" s="265"/>
    </row>
    <row r="1269" spans="1:5" s="277" customFormat="1" ht="12">
      <c r="A1269" s="172"/>
      <c r="B1269" s="264"/>
      <c r="C1269" s="265"/>
      <c r="D1269" s="265"/>
      <c r="E1269" s="265"/>
    </row>
    <row r="1270" spans="1:5" s="277" customFormat="1" ht="12">
      <c r="A1270" s="172"/>
      <c r="B1270" s="264"/>
      <c r="C1270" s="265"/>
      <c r="D1270" s="265"/>
      <c r="E1270" s="265"/>
    </row>
    <row r="1271" spans="1:5" s="277" customFormat="1" ht="12">
      <c r="A1271" s="172"/>
      <c r="B1271" s="264"/>
      <c r="C1271" s="265"/>
      <c r="D1271" s="265"/>
      <c r="E1271" s="265"/>
    </row>
    <row r="1272" spans="1:5" s="277" customFormat="1" ht="12">
      <c r="A1272" s="172"/>
      <c r="B1272" s="264"/>
      <c r="C1272" s="265"/>
      <c r="D1272" s="265"/>
      <c r="E1272" s="265"/>
    </row>
    <row r="1273" spans="1:5" s="277" customFormat="1" ht="12">
      <c r="A1273" s="172"/>
      <c r="B1273" s="264"/>
      <c r="C1273" s="265"/>
      <c r="D1273" s="265"/>
      <c r="E1273" s="265"/>
    </row>
    <row r="1274" spans="1:5" s="277" customFormat="1" ht="12">
      <c r="A1274" s="172"/>
      <c r="B1274" s="264"/>
      <c r="C1274" s="265"/>
      <c r="D1274" s="265"/>
      <c r="E1274" s="265"/>
    </row>
    <row r="1275" spans="1:5" s="277" customFormat="1" ht="12">
      <c r="A1275" s="172"/>
      <c r="B1275" s="264"/>
      <c r="C1275" s="265"/>
      <c r="D1275" s="265"/>
      <c r="E1275" s="265"/>
    </row>
    <row r="1276" spans="1:5" s="277" customFormat="1" ht="12">
      <c r="A1276" s="172"/>
      <c r="B1276" s="264"/>
      <c r="C1276" s="265"/>
      <c r="D1276" s="265"/>
      <c r="E1276" s="265"/>
    </row>
    <row r="1277" spans="1:5" s="277" customFormat="1" ht="12">
      <c r="A1277" s="172"/>
      <c r="B1277" s="264"/>
      <c r="C1277" s="265"/>
      <c r="D1277" s="265"/>
      <c r="E1277" s="265"/>
    </row>
    <row r="1278" spans="1:5" s="277" customFormat="1" ht="12">
      <c r="A1278" s="172"/>
      <c r="B1278" s="264"/>
      <c r="C1278" s="265"/>
      <c r="D1278" s="265"/>
      <c r="E1278" s="265"/>
    </row>
    <row r="1279" spans="1:5" s="277" customFormat="1" ht="12">
      <c r="A1279" s="172"/>
      <c r="B1279" s="264"/>
      <c r="C1279" s="265"/>
      <c r="D1279" s="265"/>
      <c r="E1279" s="265"/>
    </row>
    <row r="1280" spans="1:5" s="277" customFormat="1" ht="12">
      <c r="A1280" s="172"/>
      <c r="B1280" s="264"/>
      <c r="C1280" s="265"/>
      <c r="D1280" s="265"/>
      <c r="E1280" s="265"/>
    </row>
    <row r="1281" spans="1:5" s="277" customFormat="1" ht="12">
      <c r="A1281" s="172"/>
      <c r="B1281" s="264"/>
      <c r="C1281" s="265"/>
      <c r="D1281" s="265"/>
      <c r="E1281" s="265"/>
    </row>
    <row r="1282" spans="1:5" s="277" customFormat="1" ht="12">
      <c r="A1282" s="172"/>
      <c r="B1282" s="264"/>
      <c r="C1282" s="265"/>
      <c r="D1282" s="265"/>
      <c r="E1282" s="265"/>
    </row>
    <row r="1283" spans="1:5" s="277" customFormat="1" ht="12">
      <c r="A1283" s="172"/>
      <c r="B1283" s="264"/>
      <c r="C1283" s="265"/>
      <c r="D1283" s="265"/>
      <c r="E1283" s="265"/>
    </row>
    <row r="1284" spans="1:5" s="277" customFormat="1" ht="12">
      <c r="A1284" s="172"/>
      <c r="B1284" s="264"/>
      <c r="C1284" s="265"/>
      <c r="D1284" s="265"/>
      <c r="E1284" s="265"/>
    </row>
    <row r="1285" spans="1:5" s="277" customFormat="1" ht="12">
      <c r="A1285" s="172"/>
      <c r="B1285" s="264"/>
      <c r="C1285" s="265"/>
      <c r="D1285" s="265"/>
      <c r="E1285" s="265"/>
    </row>
    <row r="1286" spans="1:5" s="277" customFormat="1" ht="12">
      <c r="A1286" s="172"/>
      <c r="B1286" s="264"/>
      <c r="C1286" s="265"/>
      <c r="D1286" s="265"/>
      <c r="E1286" s="265"/>
    </row>
    <row r="1287" spans="1:5" s="277" customFormat="1" ht="12">
      <c r="A1287" s="172"/>
      <c r="B1287" s="264"/>
      <c r="C1287" s="265"/>
      <c r="D1287" s="265"/>
      <c r="E1287" s="265"/>
    </row>
    <row r="1288" spans="1:5" s="277" customFormat="1" ht="12">
      <c r="A1288" s="172"/>
      <c r="B1288" s="264"/>
      <c r="C1288" s="265"/>
      <c r="D1288" s="265"/>
      <c r="E1288" s="265"/>
    </row>
    <row r="1289" spans="1:5" s="277" customFormat="1" ht="12">
      <c r="A1289" s="172"/>
      <c r="B1289" s="264"/>
      <c r="C1289" s="265"/>
      <c r="D1289" s="265"/>
      <c r="E1289" s="265"/>
    </row>
    <row r="1290" spans="1:5" s="277" customFormat="1" ht="12">
      <c r="A1290" s="172"/>
      <c r="B1290" s="264"/>
      <c r="C1290" s="265"/>
      <c r="D1290" s="265"/>
      <c r="E1290" s="265"/>
    </row>
    <row r="1291" spans="1:5" s="277" customFormat="1" ht="12">
      <c r="A1291" s="172"/>
      <c r="B1291" s="264"/>
      <c r="C1291" s="265"/>
      <c r="D1291" s="265"/>
      <c r="E1291" s="265"/>
    </row>
    <row r="1292" spans="1:5" s="277" customFormat="1" ht="12">
      <c r="A1292" s="172"/>
      <c r="B1292" s="264"/>
      <c r="C1292" s="265"/>
      <c r="D1292" s="265"/>
      <c r="E1292" s="265"/>
    </row>
    <row r="1293" spans="1:5" s="277" customFormat="1" ht="12">
      <c r="A1293" s="172"/>
      <c r="B1293" s="264"/>
      <c r="C1293" s="265"/>
      <c r="D1293" s="265"/>
      <c r="E1293" s="265"/>
    </row>
    <row r="1294" spans="1:5" s="277" customFormat="1" ht="12">
      <c r="A1294" s="172"/>
      <c r="B1294" s="264"/>
      <c r="C1294" s="265"/>
      <c r="D1294" s="265"/>
      <c r="E1294" s="265"/>
    </row>
    <row r="1295" spans="1:5" s="277" customFormat="1" ht="12">
      <c r="A1295" s="172"/>
      <c r="B1295" s="264"/>
      <c r="C1295" s="265"/>
      <c r="D1295" s="265"/>
      <c r="E1295" s="265"/>
    </row>
    <row r="1296" spans="1:5" s="277" customFormat="1" ht="12">
      <c r="A1296" s="172"/>
      <c r="B1296" s="264"/>
      <c r="C1296" s="265"/>
      <c r="D1296" s="265"/>
      <c r="E1296" s="265"/>
    </row>
    <row r="1297" spans="1:5" s="277" customFormat="1" ht="12">
      <c r="A1297" s="172"/>
      <c r="B1297" s="264"/>
      <c r="C1297" s="265"/>
      <c r="D1297" s="265"/>
      <c r="E1297" s="265"/>
    </row>
    <row r="1298" spans="1:5" s="277" customFormat="1" ht="12">
      <c r="A1298" s="172"/>
      <c r="B1298" s="264"/>
      <c r="C1298" s="265"/>
      <c r="D1298" s="265"/>
      <c r="E1298" s="265"/>
    </row>
    <row r="1299" spans="1:5" s="277" customFormat="1" ht="12">
      <c r="A1299" s="172"/>
      <c r="B1299" s="264"/>
      <c r="C1299" s="265"/>
      <c r="D1299" s="265"/>
      <c r="E1299" s="265"/>
    </row>
    <row r="1300" spans="1:5" s="277" customFormat="1" ht="12">
      <c r="A1300" s="172"/>
      <c r="B1300" s="264"/>
      <c r="C1300" s="265"/>
      <c r="D1300" s="265"/>
      <c r="E1300" s="265"/>
    </row>
    <row r="1301" spans="1:5" s="277" customFormat="1" ht="12">
      <c r="A1301" s="172"/>
      <c r="B1301" s="264"/>
      <c r="C1301" s="265"/>
      <c r="D1301" s="265"/>
      <c r="E1301" s="265"/>
    </row>
    <row r="1302" spans="1:5" s="277" customFormat="1" ht="12">
      <c r="A1302" s="172"/>
      <c r="B1302" s="264"/>
      <c r="C1302" s="265"/>
      <c r="D1302" s="265"/>
      <c r="E1302" s="265"/>
    </row>
    <row r="1303" spans="1:5" s="277" customFormat="1" ht="12">
      <c r="A1303" s="172"/>
      <c r="B1303" s="264"/>
      <c r="C1303" s="265"/>
      <c r="D1303" s="265"/>
      <c r="E1303" s="265"/>
    </row>
    <row r="1304" spans="1:5" s="277" customFormat="1" ht="12">
      <c r="A1304" s="172"/>
      <c r="B1304" s="264"/>
      <c r="C1304" s="265"/>
      <c r="D1304" s="265"/>
      <c r="E1304" s="265"/>
    </row>
    <row r="1305" spans="1:5" s="277" customFormat="1" ht="12">
      <c r="A1305" s="172"/>
      <c r="B1305" s="264"/>
      <c r="C1305" s="265"/>
      <c r="D1305" s="265"/>
      <c r="E1305" s="265"/>
    </row>
    <row r="1306" spans="1:5" s="277" customFormat="1" ht="12">
      <c r="A1306" s="172"/>
      <c r="B1306" s="264"/>
      <c r="C1306" s="265"/>
      <c r="D1306" s="265"/>
      <c r="E1306" s="265"/>
    </row>
    <row r="1307" spans="1:5" s="277" customFormat="1" ht="12">
      <c r="A1307" s="172"/>
      <c r="B1307" s="264"/>
      <c r="C1307" s="265"/>
      <c r="D1307" s="265"/>
      <c r="E1307" s="265"/>
    </row>
    <row r="1308" spans="1:5" s="277" customFormat="1" ht="12">
      <c r="A1308" s="172"/>
      <c r="B1308" s="264"/>
      <c r="C1308" s="265"/>
      <c r="D1308" s="265"/>
      <c r="E1308" s="265"/>
    </row>
    <row r="1309" spans="1:5" s="277" customFormat="1" ht="12">
      <c r="A1309" s="172"/>
      <c r="B1309" s="264"/>
      <c r="C1309" s="265"/>
      <c r="D1309" s="265"/>
      <c r="E1309" s="265"/>
    </row>
    <row r="1310" spans="1:5" s="277" customFormat="1" ht="12">
      <c r="A1310" s="172"/>
      <c r="B1310" s="264"/>
      <c r="C1310" s="265"/>
      <c r="D1310" s="265"/>
      <c r="E1310" s="265"/>
    </row>
    <row r="1311" spans="1:5" s="277" customFormat="1" ht="12">
      <c r="A1311" s="172"/>
      <c r="B1311" s="264"/>
      <c r="C1311" s="265"/>
      <c r="D1311" s="265"/>
      <c r="E1311" s="265"/>
    </row>
    <row r="1312" spans="1:5" s="277" customFormat="1" ht="12">
      <c r="A1312" s="172"/>
      <c r="B1312" s="264"/>
      <c r="C1312" s="265"/>
      <c r="D1312" s="265"/>
      <c r="E1312" s="265"/>
    </row>
    <row r="1313" spans="1:5" s="277" customFormat="1" ht="12">
      <c r="A1313" s="172"/>
      <c r="B1313" s="264"/>
      <c r="C1313" s="265"/>
      <c r="D1313" s="265"/>
      <c r="E1313" s="265"/>
    </row>
    <row r="1314" spans="1:5" s="277" customFormat="1" ht="12">
      <c r="A1314" s="172"/>
      <c r="B1314" s="264"/>
      <c r="C1314" s="265"/>
      <c r="D1314" s="265"/>
      <c r="E1314" s="265"/>
    </row>
    <row r="1315" spans="1:5" s="277" customFormat="1" ht="12">
      <c r="A1315" s="172"/>
      <c r="B1315" s="264"/>
      <c r="C1315" s="265"/>
      <c r="D1315" s="265"/>
      <c r="E1315" s="265"/>
    </row>
    <row r="1316" spans="1:5" s="277" customFormat="1" ht="12">
      <c r="A1316" s="172"/>
      <c r="B1316" s="264"/>
      <c r="C1316" s="265"/>
      <c r="D1316" s="265"/>
      <c r="E1316" s="265"/>
    </row>
    <row r="1317" spans="1:5" s="277" customFormat="1" ht="12">
      <c r="A1317" s="172"/>
      <c r="B1317" s="264"/>
      <c r="C1317" s="265"/>
      <c r="D1317" s="265"/>
      <c r="E1317" s="265"/>
    </row>
    <row r="1318" spans="1:5" s="277" customFormat="1" ht="12">
      <c r="A1318" s="172"/>
      <c r="B1318" s="264"/>
      <c r="C1318" s="265"/>
      <c r="D1318" s="265"/>
      <c r="E1318" s="265"/>
    </row>
    <row r="1319" spans="1:5" s="277" customFormat="1" ht="12">
      <c r="A1319" s="172"/>
      <c r="B1319" s="264"/>
      <c r="C1319" s="265"/>
      <c r="D1319" s="265"/>
      <c r="E1319" s="265"/>
    </row>
    <row r="1320" spans="1:5" s="277" customFormat="1" ht="12">
      <c r="A1320" s="172"/>
      <c r="B1320" s="264"/>
      <c r="C1320" s="265"/>
      <c r="D1320" s="265"/>
      <c r="E1320" s="265"/>
    </row>
    <row r="1321" spans="1:5" s="277" customFormat="1" ht="12">
      <c r="A1321" s="172"/>
      <c r="B1321" s="264"/>
      <c r="C1321" s="265"/>
      <c r="D1321" s="265"/>
      <c r="E1321" s="265"/>
    </row>
    <row r="1322" spans="1:5" s="277" customFormat="1" ht="12">
      <c r="A1322" s="172"/>
      <c r="B1322" s="264"/>
      <c r="C1322" s="265"/>
      <c r="D1322" s="265"/>
      <c r="E1322" s="265"/>
    </row>
    <row r="1323" spans="1:5" s="277" customFormat="1" ht="12">
      <c r="A1323" s="172"/>
      <c r="B1323" s="264"/>
      <c r="C1323" s="265"/>
      <c r="D1323" s="265"/>
      <c r="E1323" s="265"/>
    </row>
    <row r="1324" spans="1:5" s="277" customFormat="1" ht="12">
      <c r="A1324" s="172"/>
      <c r="B1324" s="264"/>
      <c r="C1324" s="265"/>
      <c r="D1324" s="265"/>
      <c r="E1324" s="265"/>
    </row>
    <row r="1325" spans="1:5" s="277" customFormat="1" ht="12">
      <c r="A1325" s="172"/>
      <c r="B1325" s="264"/>
      <c r="C1325" s="265"/>
      <c r="D1325" s="265"/>
      <c r="E1325" s="265"/>
    </row>
    <row r="1326" spans="1:5" s="277" customFormat="1" ht="12">
      <c r="A1326" s="172"/>
      <c r="B1326" s="264"/>
      <c r="C1326" s="265"/>
      <c r="D1326" s="265"/>
      <c r="E1326" s="265"/>
    </row>
    <row r="1327" spans="1:5" s="277" customFormat="1" ht="12">
      <c r="A1327" s="172"/>
      <c r="B1327" s="264"/>
      <c r="C1327" s="265"/>
      <c r="D1327" s="265"/>
      <c r="E1327" s="265"/>
    </row>
    <row r="1328" spans="1:5" s="277" customFormat="1" ht="12">
      <c r="A1328" s="172"/>
      <c r="B1328" s="264"/>
      <c r="C1328" s="265"/>
      <c r="D1328" s="265"/>
      <c r="E1328" s="265"/>
    </row>
    <row r="1329" spans="1:5" s="277" customFormat="1" ht="12">
      <c r="A1329" s="172"/>
      <c r="B1329" s="264"/>
      <c r="C1329" s="265"/>
      <c r="D1329" s="265"/>
      <c r="E1329" s="265"/>
    </row>
    <row r="1330" spans="1:5" s="277" customFormat="1" ht="12">
      <c r="A1330" s="172"/>
      <c r="B1330" s="264"/>
      <c r="C1330" s="265"/>
      <c r="D1330" s="265"/>
      <c r="E1330" s="265"/>
    </row>
    <row r="1331" spans="1:5" s="277" customFormat="1" ht="12">
      <c r="A1331" s="172"/>
      <c r="B1331" s="264"/>
      <c r="C1331" s="265"/>
      <c r="D1331" s="265"/>
      <c r="E1331" s="265"/>
    </row>
    <row r="1332" spans="1:5" s="277" customFormat="1" ht="12">
      <c r="A1332" s="172"/>
      <c r="B1332" s="264"/>
      <c r="C1332" s="265"/>
      <c r="D1332" s="265"/>
      <c r="E1332" s="265"/>
    </row>
    <row r="1333" spans="1:5" s="277" customFormat="1" ht="12">
      <c r="A1333" s="172"/>
      <c r="B1333" s="264"/>
      <c r="C1333" s="265"/>
      <c r="D1333" s="265"/>
      <c r="E1333" s="265"/>
    </row>
    <row r="1334" spans="1:5" s="277" customFormat="1" ht="12">
      <c r="A1334" s="172"/>
      <c r="B1334" s="264"/>
      <c r="C1334" s="265"/>
      <c r="D1334" s="265"/>
      <c r="E1334" s="265"/>
    </row>
    <row r="1335" spans="1:5" s="277" customFormat="1" ht="12">
      <c r="A1335" s="172"/>
      <c r="B1335" s="264"/>
      <c r="C1335" s="265"/>
      <c r="D1335" s="265"/>
      <c r="E1335" s="265"/>
    </row>
    <row r="1336" spans="1:5" s="277" customFormat="1" ht="12">
      <c r="A1336" s="172"/>
      <c r="B1336" s="264"/>
      <c r="C1336" s="265"/>
      <c r="D1336" s="265"/>
      <c r="E1336" s="265"/>
    </row>
    <row r="1337" spans="1:5" s="277" customFormat="1" ht="12">
      <c r="A1337" s="172"/>
      <c r="B1337" s="264"/>
      <c r="C1337" s="265"/>
      <c r="D1337" s="265"/>
      <c r="E1337" s="265"/>
    </row>
    <row r="1338" spans="1:5" s="277" customFormat="1" ht="12">
      <c r="A1338" s="172"/>
      <c r="B1338" s="264"/>
      <c r="C1338" s="265"/>
      <c r="D1338" s="265"/>
      <c r="E1338" s="265"/>
    </row>
    <row r="1339" spans="1:5" s="277" customFormat="1" ht="12">
      <c r="A1339" s="172"/>
      <c r="B1339" s="264"/>
      <c r="C1339" s="265"/>
      <c r="D1339" s="265"/>
      <c r="E1339" s="265"/>
    </row>
    <row r="1340" spans="1:5" s="277" customFormat="1" ht="12">
      <c r="A1340" s="172"/>
      <c r="B1340" s="264"/>
      <c r="C1340" s="265"/>
      <c r="D1340" s="265"/>
      <c r="E1340" s="265"/>
    </row>
    <row r="1341" spans="1:5" s="277" customFormat="1" ht="12">
      <c r="A1341" s="172"/>
      <c r="B1341" s="264"/>
      <c r="C1341" s="265"/>
      <c r="D1341" s="265"/>
      <c r="E1341" s="265"/>
    </row>
    <row r="1342" spans="1:5" s="277" customFormat="1" ht="12">
      <c r="A1342" s="172"/>
      <c r="B1342" s="264"/>
      <c r="C1342" s="265"/>
      <c r="D1342" s="265"/>
      <c r="E1342" s="265"/>
    </row>
    <row r="1343" spans="1:5" s="277" customFormat="1" ht="12">
      <c r="A1343" s="172"/>
      <c r="B1343" s="264"/>
      <c r="C1343" s="265"/>
      <c r="D1343" s="265"/>
      <c r="E1343" s="265"/>
    </row>
    <row r="1344" spans="1:5" s="277" customFormat="1" ht="12">
      <c r="A1344" s="172"/>
      <c r="B1344" s="264"/>
      <c r="C1344" s="265"/>
      <c r="D1344" s="265"/>
      <c r="E1344" s="265"/>
    </row>
    <row r="1345" spans="1:5" s="277" customFormat="1" ht="12">
      <c r="A1345" s="172"/>
      <c r="B1345" s="264"/>
      <c r="C1345" s="265"/>
      <c r="D1345" s="265"/>
      <c r="E1345" s="265"/>
    </row>
    <row r="1346" spans="1:5" s="277" customFormat="1" ht="12">
      <c r="A1346" s="172"/>
      <c r="B1346" s="264"/>
      <c r="C1346" s="265"/>
      <c r="D1346" s="265"/>
      <c r="E1346" s="265"/>
    </row>
    <row r="1347" spans="1:5" s="277" customFormat="1" ht="12">
      <c r="A1347" s="172"/>
      <c r="B1347" s="264"/>
      <c r="C1347" s="265"/>
      <c r="D1347" s="265"/>
      <c r="E1347" s="265"/>
    </row>
    <row r="1348" spans="1:5" s="277" customFormat="1" ht="12">
      <c r="A1348" s="172"/>
      <c r="B1348" s="264"/>
      <c r="C1348" s="265"/>
      <c r="D1348" s="265"/>
      <c r="E1348" s="265"/>
    </row>
    <row r="1349" spans="1:5" s="277" customFormat="1" ht="12">
      <c r="A1349" s="172"/>
      <c r="B1349" s="264"/>
      <c r="C1349" s="265"/>
      <c r="D1349" s="265"/>
      <c r="E1349" s="265"/>
    </row>
    <row r="1350" spans="1:5" s="277" customFormat="1" ht="12">
      <c r="A1350" s="172"/>
      <c r="B1350" s="264"/>
      <c r="C1350" s="265"/>
      <c r="D1350" s="265"/>
      <c r="E1350" s="265"/>
    </row>
    <row r="1351" spans="1:5" s="277" customFormat="1" ht="12">
      <c r="A1351" s="172"/>
      <c r="B1351" s="264"/>
      <c r="C1351" s="265"/>
      <c r="D1351" s="265"/>
      <c r="E1351" s="265"/>
    </row>
    <row r="1352" spans="1:5" s="277" customFormat="1" ht="12">
      <c r="A1352" s="172"/>
      <c r="B1352" s="264"/>
      <c r="C1352" s="265"/>
      <c r="D1352" s="265"/>
      <c r="E1352" s="265"/>
    </row>
    <row r="1353" spans="1:5" s="277" customFormat="1" ht="12">
      <c r="A1353" s="172"/>
      <c r="B1353" s="264"/>
      <c r="C1353" s="265"/>
      <c r="D1353" s="265"/>
      <c r="E1353" s="265"/>
    </row>
    <row r="1354" spans="1:5" s="277" customFormat="1" ht="12">
      <c r="A1354" s="172"/>
      <c r="B1354" s="264"/>
      <c r="C1354" s="265"/>
      <c r="D1354" s="265"/>
      <c r="E1354" s="265"/>
    </row>
    <row r="1355" spans="1:5" s="277" customFormat="1" ht="12">
      <c r="A1355" s="172"/>
      <c r="B1355" s="264"/>
      <c r="C1355" s="265"/>
      <c r="D1355" s="265"/>
      <c r="E1355" s="265"/>
    </row>
    <row r="1356" spans="1:5" s="277" customFormat="1" ht="12">
      <c r="A1356" s="172"/>
      <c r="B1356" s="264"/>
      <c r="C1356" s="265"/>
      <c r="D1356" s="265"/>
      <c r="E1356" s="265"/>
    </row>
    <row r="1357" spans="1:5" s="277" customFormat="1" ht="12">
      <c r="A1357" s="172"/>
      <c r="B1357" s="264"/>
      <c r="C1357" s="265"/>
      <c r="D1357" s="265"/>
      <c r="E1357" s="265"/>
    </row>
    <row r="1358" spans="1:5" s="277" customFormat="1" ht="12">
      <c r="A1358" s="172"/>
      <c r="B1358" s="264"/>
      <c r="C1358" s="265"/>
      <c r="D1358" s="265"/>
      <c r="E1358" s="265"/>
    </row>
    <row r="1359" spans="1:5" s="277" customFormat="1" ht="12">
      <c r="A1359" s="172"/>
      <c r="B1359" s="264"/>
      <c r="C1359" s="265"/>
      <c r="D1359" s="265"/>
      <c r="E1359" s="265"/>
    </row>
    <row r="1360" spans="1:5" s="277" customFormat="1" ht="12">
      <c r="A1360" s="172"/>
      <c r="B1360" s="264"/>
      <c r="C1360" s="265"/>
      <c r="D1360" s="265"/>
      <c r="E1360" s="265"/>
    </row>
    <row r="1361" spans="1:5" s="277" customFormat="1" ht="12">
      <c r="A1361" s="172"/>
      <c r="B1361" s="264"/>
      <c r="C1361" s="265"/>
      <c r="D1361" s="265"/>
      <c r="E1361" s="265"/>
    </row>
    <row r="1362" spans="1:5" s="277" customFormat="1" ht="12">
      <c r="A1362" s="172"/>
      <c r="B1362" s="264"/>
      <c r="C1362" s="265"/>
      <c r="D1362" s="265"/>
      <c r="E1362" s="265"/>
    </row>
    <row r="1363" spans="1:5" s="277" customFormat="1" ht="12">
      <c r="A1363" s="172"/>
      <c r="B1363" s="264"/>
      <c r="C1363" s="265"/>
      <c r="D1363" s="265"/>
      <c r="E1363" s="265"/>
    </row>
    <row r="1364" spans="1:5" s="277" customFormat="1" ht="12">
      <c r="A1364" s="172"/>
      <c r="B1364" s="264"/>
      <c r="C1364" s="265"/>
      <c r="D1364" s="265"/>
      <c r="E1364" s="265"/>
    </row>
    <row r="1365" spans="1:5" s="277" customFormat="1" ht="12">
      <c r="A1365" s="172"/>
      <c r="B1365" s="264"/>
      <c r="C1365" s="265"/>
      <c r="D1365" s="265"/>
      <c r="E1365" s="265"/>
    </row>
    <row r="1366" spans="1:5" s="277" customFormat="1" ht="12">
      <c r="A1366" s="172"/>
      <c r="B1366" s="264"/>
      <c r="C1366" s="265"/>
      <c r="D1366" s="265"/>
      <c r="E1366" s="265"/>
    </row>
    <row r="1367" spans="1:5" s="277" customFormat="1" ht="12">
      <c r="A1367" s="172"/>
      <c r="B1367" s="264"/>
      <c r="C1367" s="265"/>
      <c r="D1367" s="265"/>
      <c r="E1367" s="265"/>
    </row>
    <row r="1368" spans="1:5" s="277" customFormat="1" ht="12">
      <c r="A1368" s="172"/>
      <c r="B1368" s="264"/>
      <c r="C1368" s="265"/>
      <c r="D1368" s="265"/>
      <c r="E1368" s="265"/>
    </row>
    <row r="1369" spans="1:5" s="277" customFormat="1" ht="12">
      <c r="A1369" s="172"/>
      <c r="B1369" s="264"/>
      <c r="C1369" s="265"/>
      <c r="D1369" s="265"/>
      <c r="E1369" s="265"/>
    </row>
    <row r="1370" spans="1:5" s="277" customFormat="1" ht="12">
      <c r="A1370" s="172"/>
      <c r="B1370" s="264"/>
      <c r="C1370" s="265"/>
      <c r="D1370" s="265"/>
      <c r="E1370" s="265"/>
    </row>
    <row r="1371" spans="1:5" s="277" customFormat="1" ht="12">
      <c r="A1371" s="172"/>
      <c r="B1371" s="264"/>
      <c r="C1371" s="265"/>
      <c r="D1371" s="265"/>
      <c r="E1371" s="265"/>
    </row>
    <row r="1372" spans="1:5" s="277" customFormat="1" ht="12">
      <c r="A1372" s="172"/>
      <c r="B1372" s="264"/>
      <c r="C1372" s="265"/>
      <c r="D1372" s="265"/>
      <c r="E1372" s="265"/>
    </row>
    <row r="1373" spans="1:5" s="277" customFormat="1" ht="12">
      <c r="A1373" s="172"/>
      <c r="B1373" s="264"/>
      <c r="C1373" s="265"/>
      <c r="D1373" s="265"/>
      <c r="E1373" s="265"/>
    </row>
    <row r="1374" spans="1:5" s="277" customFormat="1" ht="12">
      <c r="A1374" s="172"/>
      <c r="B1374" s="264"/>
      <c r="C1374" s="265"/>
      <c r="D1374" s="265"/>
      <c r="E1374" s="265"/>
    </row>
    <row r="1375" spans="1:5" s="277" customFormat="1" ht="12">
      <c r="A1375" s="172"/>
      <c r="B1375" s="264"/>
      <c r="C1375" s="265"/>
      <c r="D1375" s="265"/>
      <c r="E1375" s="265"/>
    </row>
    <row r="1376" spans="1:5" s="277" customFormat="1" ht="12">
      <c r="A1376" s="172"/>
      <c r="B1376" s="264"/>
      <c r="C1376" s="265"/>
      <c r="D1376" s="265"/>
      <c r="E1376" s="265"/>
    </row>
    <row r="1377" spans="1:5" s="277" customFormat="1" ht="12">
      <c r="A1377" s="172"/>
      <c r="B1377" s="264"/>
      <c r="C1377" s="265"/>
      <c r="D1377" s="265"/>
      <c r="E1377" s="265"/>
    </row>
    <row r="1378" spans="1:5" s="277" customFormat="1" ht="12">
      <c r="A1378" s="172"/>
      <c r="B1378" s="264"/>
      <c r="C1378" s="265"/>
      <c r="D1378" s="265"/>
      <c r="E1378" s="265"/>
    </row>
    <row r="1379" spans="1:5" s="277" customFormat="1" ht="12">
      <c r="A1379" s="172"/>
      <c r="B1379" s="264"/>
      <c r="C1379" s="265"/>
      <c r="D1379" s="265"/>
      <c r="E1379" s="265"/>
    </row>
    <row r="1380" spans="1:5" s="277" customFormat="1" ht="12">
      <c r="A1380" s="172"/>
      <c r="B1380" s="264"/>
      <c r="C1380" s="265"/>
      <c r="D1380" s="265"/>
      <c r="E1380" s="265"/>
    </row>
    <row r="1381" spans="1:5" s="277" customFormat="1" ht="12">
      <c r="A1381" s="172"/>
      <c r="B1381" s="264"/>
      <c r="C1381" s="265"/>
      <c r="D1381" s="265"/>
      <c r="E1381" s="265"/>
    </row>
    <row r="1382" spans="1:5" s="277" customFormat="1" ht="12">
      <c r="A1382" s="172"/>
      <c r="B1382" s="264"/>
      <c r="C1382" s="265"/>
      <c r="D1382" s="265"/>
      <c r="E1382" s="265"/>
    </row>
    <row r="1383" spans="1:5" s="277" customFormat="1" ht="12">
      <c r="A1383" s="172"/>
      <c r="B1383" s="264"/>
      <c r="C1383" s="265"/>
      <c r="D1383" s="265"/>
      <c r="E1383" s="265"/>
    </row>
    <row r="1384" spans="1:5" s="277" customFormat="1" ht="12">
      <c r="A1384" s="172"/>
      <c r="B1384" s="264"/>
      <c r="C1384" s="265"/>
      <c r="D1384" s="265"/>
      <c r="E1384" s="265"/>
    </row>
    <row r="1385" spans="1:5" s="277" customFormat="1" ht="12">
      <c r="A1385" s="172"/>
      <c r="B1385" s="264"/>
      <c r="C1385" s="265"/>
      <c r="D1385" s="265"/>
      <c r="E1385" s="265"/>
    </row>
    <row r="1386" spans="1:5" s="277" customFormat="1" ht="12">
      <c r="A1386" s="172"/>
      <c r="B1386" s="264"/>
      <c r="C1386" s="265"/>
      <c r="D1386" s="265"/>
      <c r="E1386" s="265"/>
    </row>
    <row r="1387" spans="1:5" s="277" customFormat="1" ht="12">
      <c r="A1387" s="172"/>
      <c r="B1387" s="264"/>
      <c r="C1387" s="265"/>
      <c r="D1387" s="265"/>
      <c r="E1387" s="265"/>
    </row>
    <row r="1388" spans="1:5" s="277" customFormat="1" ht="12">
      <c r="A1388" s="172"/>
      <c r="B1388" s="264"/>
      <c r="C1388" s="265"/>
      <c r="D1388" s="265"/>
      <c r="E1388" s="265"/>
    </row>
    <row r="1389" spans="1:5" s="277" customFormat="1" ht="12">
      <c r="A1389" s="172"/>
      <c r="B1389" s="264"/>
      <c r="C1389" s="265"/>
      <c r="D1389" s="265"/>
      <c r="E1389" s="265"/>
    </row>
    <row r="1390" spans="1:5" s="277" customFormat="1" ht="12">
      <c r="A1390" s="172"/>
      <c r="B1390" s="264"/>
      <c r="C1390" s="265"/>
      <c r="D1390" s="265"/>
      <c r="E1390" s="265"/>
    </row>
    <row r="1391" spans="1:5" s="277" customFormat="1" ht="12">
      <c r="A1391" s="172"/>
      <c r="B1391" s="264"/>
      <c r="C1391" s="265"/>
      <c r="D1391" s="265"/>
      <c r="E1391" s="265"/>
    </row>
    <row r="1392" spans="1:5" s="277" customFormat="1" ht="12">
      <c r="A1392" s="172"/>
      <c r="B1392" s="264"/>
      <c r="C1392" s="265"/>
      <c r="D1392" s="265"/>
      <c r="E1392" s="265"/>
    </row>
    <row r="1393" spans="1:5" s="277" customFormat="1" ht="12">
      <c r="A1393" s="172"/>
      <c r="B1393" s="264"/>
      <c r="C1393" s="265"/>
      <c r="D1393" s="265"/>
      <c r="E1393" s="265"/>
    </row>
    <row r="1394" spans="1:5" s="277" customFormat="1" ht="12">
      <c r="A1394" s="172"/>
      <c r="B1394" s="264"/>
      <c r="C1394" s="265"/>
      <c r="D1394" s="265"/>
      <c r="E1394" s="265"/>
    </row>
    <row r="1395" spans="1:5" s="277" customFormat="1" ht="12">
      <c r="A1395" s="172"/>
      <c r="B1395" s="264"/>
      <c r="C1395" s="265"/>
      <c r="D1395" s="265"/>
      <c r="E1395" s="265"/>
    </row>
    <row r="1396" spans="1:5" s="277" customFormat="1" ht="12">
      <c r="A1396" s="172"/>
      <c r="B1396" s="264"/>
      <c r="C1396" s="265"/>
      <c r="D1396" s="265"/>
      <c r="E1396" s="265"/>
    </row>
    <row r="1397" spans="1:5" s="277" customFormat="1" ht="12">
      <c r="A1397" s="172"/>
      <c r="B1397" s="264"/>
      <c r="C1397" s="265"/>
      <c r="D1397" s="265"/>
      <c r="E1397" s="265"/>
    </row>
    <row r="1398" spans="1:5" s="277" customFormat="1" ht="12">
      <c r="A1398" s="172"/>
      <c r="B1398" s="264"/>
      <c r="C1398" s="265"/>
      <c r="D1398" s="265"/>
      <c r="E1398" s="265"/>
    </row>
    <row r="1399" spans="1:5" s="277" customFormat="1" ht="12">
      <c r="A1399" s="172"/>
      <c r="B1399" s="264"/>
      <c r="C1399" s="265"/>
      <c r="D1399" s="265"/>
      <c r="E1399" s="265"/>
    </row>
    <row r="1400" spans="1:5" s="277" customFormat="1" ht="12">
      <c r="A1400" s="172"/>
      <c r="B1400" s="264"/>
      <c r="C1400" s="265"/>
      <c r="D1400" s="265"/>
      <c r="E1400" s="265"/>
    </row>
    <row r="1401" spans="1:5" s="277" customFormat="1" ht="12">
      <c r="A1401" s="172"/>
      <c r="B1401" s="264"/>
      <c r="C1401" s="265"/>
      <c r="D1401" s="265"/>
      <c r="E1401" s="265"/>
    </row>
    <row r="1402" spans="1:5" s="277" customFormat="1" ht="12">
      <c r="A1402" s="172"/>
      <c r="B1402" s="264"/>
      <c r="C1402" s="265"/>
      <c r="D1402" s="265"/>
      <c r="E1402" s="265"/>
    </row>
    <row r="1403" spans="1:5" s="277" customFormat="1" ht="12">
      <c r="A1403" s="172"/>
      <c r="B1403" s="264"/>
      <c r="C1403" s="265"/>
      <c r="D1403" s="265"/>
      <c r="E1403" s="265"/>
    </row>
    <row r="1404" spans="1:5" s="277" customFormat="1" ht="12">
      <c r="A1404" s="172"/>
      <c r="B1404" s="264"/>
      <c r="C1404" s="265"/>
      <c r="D1404" s="265"/>
      <c r="E1404" s="265"/>
    </row>
    <row r="1405" spans="1:5" s="277" customFormat="1" ht="12">
      <c r="A1405" s="172"/>
      <c r="B1405" s="264"/>
      <c r="C1405" s="265"/>
      <c r="D1405" s="265"/>
      <c r="E1405" s="265"/>
    </row>
    <row r="1406" spans="1:5" s="277" customFormat="1" ht="12">
      <c r="A1406" s="172"/>
      <c r="B1406" s="264"/>
      <c r="C1406" s="265"/>
      <c r="D1406" s="265"/>
      <c r="E1406" s="265"/>
    </row>
    <row r="1407" spans="1:5" s="277" customFormat="1" ht="12">
      <c r="A1407" s="172"/>
      <c r="B1407" s="264"/>
      <c r="C1407" s="265"/>
      <c r="D1407" s="265"/>
      <c r="E1407" s="265"/>
    </row>
    <row r="1408" spans="1:5" s="277" customFormat="1" ht="12">
      <c r="A1408" s="172"/>
      <c r="B1408" s="264"/>
      <c r="C1408" s="265"/>
      <c r="D1408" s="265"/>
      <c r="E1408" s="265"/>
    </row>
    <row r="1409" spans="1:5" s="277" customFormat="1" ht="12">
      <c r="A1409" s="172"/>
      <c r="B1409" s="264"/>
      <c r="C1409" s="265"/>
      <c r="D1409" s="265"/>
      <c r="E1409" s="265"/>
    </row>
    <row r="1410" spans="1:5" s="277" customFormat="1" ht="12">
      <c r="A1410" s="172"/>
      <c r="B1410" s="264"/>
      <c r="C1410" s="265"/>
      <c r="D1410" s="265"/>
      <c r="E1410" s="265"/>
    </row>
    <row r="1411" spans="1:5" s="277" customFormat="1" ht="12">
      <c r="A1411" s="172"/>
      <c r="B1411" s="264"/>
      <c r="C1411" s="265"/>
      <c r="D1411" s="265"/>
      <c r="E1411" s="265"/>
    </row>
    <row r="1412" spans="1:5" s="277" customFormat="1" ht="12">
      <c r="A1412" s="172"/>
      <c r="B1412" s="264"/>
      <c r="C1412" s="265"/>
      <c r="D1412" s="265"/>
      <c r="E1412" s="265"/>
    </row>
    <row r="1413" spans="1:5" s="277" customFormat="1" ht="12">
      <c r="A1413" s="172"/>
      <c r="B1413" s="264"/>
      <c r="C1413" s="265"/>
      <c r="D1413" s="265"/>
      <c r="E1413" s="265"/>
    </row>
    <row r="1414" spans="1:5" s="277" customFormat="1" ht="12">
      <c r="A1414" s="172"/>
      <c r="B1414" s="264"/>
      <c r="C1414" s="265"/>
      <c r="D1414" s="265"/>
      <c r="E1414" s="265"/>
    </row>
    <row r="1415" spans="1:5" s="277" customFormat="1" ht="12">
      <c r="A1415" s="172"/>
      <c r="B1415" s="264"/>
      <c r="C1415" s="265"/>
      <c r="D1415" s="265"/>
      <c r="E1415" s="265"/>
    </row>
    <row r="1416" spans="1:5" s="277" customFormat="1" ht="12">
      <c r="A1416" s="172"/>
      <c r="B1416" s="264"/>
      <c r="C1416" s="265"/>
      <c r="D1416" s="265"/>
      <c r="E1416" s="265"/>
    </row>
    <row r="1417" spans="1:5" s="277" customFormat="1" ht="12">
      <c r="A1417" s="172"/>
      <c r="B1417" s="264"/>
      <c r="C1417" s="265"/>
      <c r="D1417" s="265"/>
      <c r="E1417" s="265"/>
    </row>
    <row r="1418" spans="1:5" s="277" customFormat="1" ht="12">
      <c r="A1418" s="172"/>
      <c r="B1418" s="264"/>
      <c r="C1418" s="265"/>
      <c r="D1418" s="265"/>
      <c r="E1418" s="265"/>
    </row>
    <row r="1419" spans="1:5" s="277" customFormat="1" ht="12">
      <c r="A1419" s="172"/>
      <c r="B1419" s="264"/>
      <c r="C1419" s="265"/>
      <c r="D1419" s="265"/>
      <c r="E1419" s="265"/>
    </row>
    <row r="1420" spans="1:5" s="277" customFormat="1" ht="12">
      <c r="A1420" s="172"/>
      <c r="B1420" s="264"/>
      <c r="C1420" s="265"/>
      <c r="D1420" s="265"/>
      <c r="E1420" s="265"/>
    </row>
    <row r="1421" spans="1:5" s="277" customFormat="1" ht="12">
      <c r="A1421" s="172"/>
      <c r="B1421" s="264"/>
      <c r="C1421" s="265"/>
      <c r="D1421" s="265"/>
      <c r="E1421" s="265"/>
    </row>
    <row r="1422" spans="1:5" s="277" customFormat="1" ht="12">
      <c r="A1422" s="172"/>
      <c r="B1422" s="264"/>
      <c r="C1422" s="265"/>
      <c r="D1422" s="265"/>
      <c r="E1422" s="265"/>
    </row>
    <row r="1423" spans="1:5" s="277" customFormat="1" ht="12">
      <c r="A1423" s="172"/>
      <c r="B1423" s="264"/>
      <c r="C1423" s="265"/>
      <c r="D1423" s="265"/>
      <c r="E1423" s="265"/>
    </row>
    <row r="1424" spans="1:5" s="277" customFormat="1" ht="12">
      <c r="A1424" s="172"/>
      <c r="B1424" s="264"/>
      <c r="C1424" s="265"/>
      <c r="D1424" s="265"/>
      <c r="E1424" s="265"/>
    </row>
    <row r="1425" spans="1:5" s="277" customFormat="1" ht="12">
      <c r="A1425" s="172"/>
      <c r="B1425" s="264"/>
      <c r="C1425" s="265"/>
      <c r="D1425" s="265"/>
      <c r="E1425" s="265"/>
    </row>
    <row r="1426" spans="1:5" s="277" customFormat="1" ht="12">
      <c r="A1426" s="172"/>
      <c r="B1426" s="264"/>
      <c r="C1426" s="265"/>
      <c r="D1426" s="265"/>
      <c r="E1426" s="265"/>
    </row>
    <row r="1427" spans="1:5" s="277" customFormat="1" ht="12">
      <c r="A1427" s="172"/>
      <c r="B1427" s="264"/>
      <c r="C1427" s="265"/>
      <c r="D1427" s="265"/>
      <c r="E1427" s="265"/>
    </row>
    <row r="1428" spans="1:5" s="277" customFormat="1" ht="12">
      <c r="A1428" s="172"/>
      <c r="B1428" s="264"/>
      <c r="C1428" s="265"/>
      <c r="D1428" s="265"/>
      <c r="E1428" s="265"/>
    </row>
    <row r="1429" spans="1:5" s="277" customFormat="1" ht="12">
      <c r="A1429" s="172"/>
      <c r="B1429" s="264"/>
      <c r="C1429" s="265"/>
      <c r="D1429" s="265"/>
      <c r="E1429" s="265"/>
    </row>
    <row r="1430" spans="1:5" s="277" customFormat="1" ht="12">
      <c r="A1430" s="172"/>
      <c r="B1430" s="264"/>
      <c r="C1430" s="265"/>
      <c r="D1430" s="265"/>
      <c r="E1430" s="265"/>
    </row>
    <row r="1431" spans="1:5" s="277" customFormat="1" ht="12">
      <c r="A1431" s="172"/>
      <c r="B1431" s="264"/>
      <c r="C1431" s="265"/>
      <c r="D1431" s="265"/>
      <c r="E1431" s="265"/>
    </row>
    <row r="1432" spans="1:5" s="277" customFormat="1" ht="12">
      <c r="A1432" s="172"/>
      <c r="B1432" s="264"/>
      <c r="C1432" s="265"/>
      <c r="D1432" s="265"/>
      <c r="E1432" s="265"/>
    </row>
    <row r="1433" spans="1:5" s="277" customFormat="1" ht="12">
      <c r="A1433" s="172"/>
      <c r="B1433" s="264"/>
      <c r="C1433" s="265"/>
      <c r="D1433" s="265"/>
      <c r="E1433" s="265"/>
    </row>
    <row r="1434" spans="1:5" s="277" customFormat="1" ht="12">
      <c r="A1434" s="172"/>
      <c r="B1434" s="264"/>
      <c r="C1434" s="265"/>
      <c r="D1434" s="265"/>
      <c r="E1434" s="265"/>
    </row>
    <row r="1435" spans="1:5" s="277" customFormat="1" ht="12">
      <c r="A1435" s="172"/>
      <c r="B1435" s="264"/>
      <c r="C1435" s="265"/>
      <c r="D1435" s="265"/>
      <c r="E1435" s="265"/>
    </row>
    <row r="1436" spans="1:5" s="277" customFormat="1" ht="12">
      <c r="A1436" s="172"/>
      <c r="B1436" s="264"/>
      <c r="C1436" s="265"/>
      <c r="D1436" s="265"/>
      <c r="E1436" s="265"/>
    </row>
    <row r="1437" spans="1:5" s="277" customFormat="1" ht="12">
      <c r="A1437" s="172"/>
      <c r="B1437" s="264"/>
      <c r="C1437" s="265"/>
      <c r="D1437" s="265"/>
      <c r="E1437" s="265"/>
    </row>
    <row r="1438" spans="1:5" s="277" customFormat="1" ht="12">
      <c r="A1438" s="172"/>
      <c r="B1438" s="264"/>
      <c r="C1438" s="265"/>
      <c r="D1438" s="265"/>
      <c r="E1438" s="265"/>
    </row>
    <row r="1439" spans="1:5" s="277" customFormat="1" ht="12">
      <c r="A1439" s="172"/>
      <c r="B1439" s="264"/>
      <c r="C1439" s="265"/>
      <c r="D1439" s="265"/>
      <c r="E1439" s="265"/>
    </row>
    <row r="1440" spans="1:5" s="277" customFormat="1" ht="12">
      <c r="A1440" s="172"/>
      <c r="B1440" s="264"/>
      <c r="C1440" s="265"/>
      <c r="D1440" s="265"/>
      <c r="E1440" s="265"/>
    </row>
    <row r="1441" spans="1:5" s="277" customFormat="1" ht="12">
      <c r="A1441" s="172"/>
      <c r="B1441" s="264"/>
      <c r="C1441" s="265"/>
      <c r="D1441" s="265"/>
      <c r="E1441" s="265"/>
    </row>
    <row r="1442" spans="1:5" s="277" customFormat="1" ht="12">
      <c r="A1442" s="172"/>
      <c r="B1442" s="264"/>
      <c r="C1442" s="265"/>
      <c r="D1442" s="265"/>
      <c r="E1442" s="265"/>
    </row>
    <row r="1443" spans="1:5" s="277" customFormat="1" ht="12">
      <c r="A1443" s="172"/>
      <c r="B1443" s="264"/>
      <c r="C1443" s="265"/>
      <c r="D1443" s="265"/>
      <c r="E1443" s="265"/>
    </row>
    <row r="1444" spans="1:5" s="277" customFormat="1" ht="12">
      <c r="A1444" s="172"/>
      <c r="B1444" s="264"/>
      <c r="C1444" s="265"/>
      <c r="D1444" s="265"/>
      <c r="E1444" s="265"/>
    </row>
    <row r="1445" spans="1:5" s="277" customFormat="1" ht="12">
      <c r="A1445" s="172"/>
      <c r="B1445" s="264"/>
      <c r="C1445" s="265"/>
      <c r="D1445" s="265"/>
      <c r="E1445" s="265"/>
    </row>
    <row r="1446" spans="1:5" s="277" customFormat="1" ht="12">
      <c r="A1446" s="172"/>
      <c r="B1446" s="264"/>
      <c r="C1446" s="265"/>
      <c r="D1446" s="265"/>
      <c r="E1446" s="265"/>
    </row>
    <row r="1447" spans="1:5" s="277" customFormat="1" ht="12">
      <c r="A1447" s="172"/>
      <c r="B1447" s="264"/>
      <c r="C1447" s="265"/>
      <c r="D1447" s="265"/>
      <c r="E1447" s="265"/>
    </row>
    <row r="1448" spans="1:5" s="277" customFormat="1" ht="12">
      <c r="A1448" s="172"/>
      <c r="B1448" s="264"/>
      <c r="C1448" s="265"/>
      <c r="D1448" s="265"/>
      <c r="E1448" s="265"/>
    </row>
    <row r="1449" spans="1:5" s="277" customFormat="1" ht="12">
      <c r="A1449" s="172"/>
      <c r="B1449" s="264"/>
      <c r="C1449" s="265"/>
      <c r="D1449" s="265"/>
      <c r="E1449" s="265"/>
    </row>
    <row r="1450" spans="1:5" s="277" customFormat="1" ht="12">
      <c r="A1450" s="172"/>
      <c r="B1450" s="264"/>
      <c r="C1450" s="265"/>
      <c r="D1450" s="265"/>
      <c r="E1450" s="265"/>
    </row>
    <row r="1451" spans="1:5" s="277" customFormat="1" ht="12">
      <c r="A1451" s="172"/>
      <c r="B1451" s="264"/>
      <c r="C1451" s="265"/>
      <c r="D1451" s="265"/>
      <c r="E1451" s="265"/>
    </row>
    <row r="1452" spans="1:5" s="277" customFormat="1" ht="12">
      <c r="A1452" s="172"/>
      <c r="B1452" s="264"/>
      <c r="C1452" s="265"/>
      <c r="D1452" s="265"/>
      <c r="E1452" s="265"/>
    </row>
    <row r="1453" spans="1:5" s="277" customFormat="1" ht="12">
      <c r="A1453" s="172"/>
      <c r="B1453" s="264"/>
      <c r="C1453" s="265"/>
      <c r="D1453" s="265"/>
      <c r="E1453" s="265"/>
    </row>
    <row r="1454" spans="1:5" s="277" customFormat="1" ht="12">
      <c r="A1454" s="172"/>
      <c r="B1454" s="264"/>
      <c r="C1454" s="265"/>
      <c r="D1454" s="265"/>
      <c r="E1454" s="265"/>
    </row>
    <row r="1455" spans="1:5" s="277" customFormat="1" ht="12">
      <c r="A1455" s="172"/>
      <c r="B1455" s="264"/>
      <c r="C1455" s="265"/>
      <c r="D1455" s="265"/>
      <c r="E1455" s="265"/>
    </row>
    <row r="1456" spans="1:5" s="277" customFormat="1" ht="12">
      <c r="A1456" s="172"/>
      <c r="B1456" s="264"/>
      <c r="C1456" s="265"/>
      <c r="D1456" s="265"/>
      <c r="E1456" s="265"/>
    </row>
    <row r="1457" spans="1:5" s="277" customFormat="1" ht="12">
      <c r="A1457" s="172"/>
      <c r="B1457" s="264"/>
      <c r="C1457" s="265"/>
      <c r="D1457" s="265"/>
      <c r="E1457" s="265"/>
    </row>
    <row r="1458" spans="1:5" s="277" customFormat="1" ht="12">
      <c r="A1458" s="172"/>
      <c r="B1458" s="264"/>
      <c r="C1458" s="265"/>
      <c r="D1458" s="265"/>
      <c r="E1458" s="265"/>
    </row>
    <row r="1459" spans="1:5" s="277" customFormat="1" ht="12">
      <c r="A1459" s="172"/>
      <c r="B1459" s="264"/>
      <c r="C1459" s="265"/>
      <c r="D1459" s="265"/>
      <c r="E1459" s="265"/>
    </row>
    <row r="1460" spans="1:5" s="277" customFormat="1" ht="12">
      <c r="A1460" s="172"/>
      <c r="B1460" s="264"/>
      <c r="C1460" s="265"/>
      <c r="D1460" s="265"/>
      <c r="E1460" s="265"/>
    </row>
    <row r="1461" spans="1:5" s="277" customFormat="1" ht="12">
      <c r="A1461" s="172"/>
      <c r="B1461" s="264"/>
      <c r="C1461" s="265"/>
      <c r="D1461" s="265"/>
      <c r="E1461" s="265"/>
    </row>
    <row r="1462" spans="1:5" s="277" customFormat="1" ht="12">
      <c r="A1462" s="172"/>
      <c r="B1462" s="264"/>
      <c r="C1462" s="265"/>
      <c r="D1462" s="265"/>
      <c r="E1462" s="265"/>
    </row>
    <row r="1463" spans="1:5" s="277" customFormat="1" ht="12">
      <c r="A1463" s="172"/>
      <c r="B1463" s="264"/>
      <c r="C1463" s="265"/>
      <c r="D1463" s="265"/>
      <c r="E1463" s="265"/>
    </row>
    <row r="1464" spans="1:5" s="277" customFormat="1" ht="12">
      <c r="A1464" s="172"/>
      <c r="B1464" s="264"/>
      <c r="C1464" s="265"/>
      <c r="D1464" s="265"/>
      <c r="E1464" s="265"/>
    </row>
    <row r="1465" spans="1:5" s="277" customFormat="1" ht="12">
      <c r="A1465" s="172"/>
      <c r="B1465" s="264"/>
      <c r="C1465" s="265"/>
      <c r="D1465" s="265"/>
      <c r="E1465" s="265"/>
    </row>
    <row r="1466" spans="1:5" s="277" customFormat="1" ht="12">
      <c r="A1466" s="172"/>
      <c r="B1466" s="264"/>
      <c r="C1466" s="265"/>
      <c r="D1466" s="265"/>
      <c r="E1466" s="265"/>
    </row>
    <row r="1467" spans="1:5" s="277" customFormat="1" ht="12">
      <c r="A1467" s="172"/>
      <c r="B1467" s="264"/>
      <c r="C1467" s="265"/>
      <c r="D1467" s="265"/>
      <c r="E1467" s="265"/>
    </row>
    <row r="1468" spans="1:5" s="277" customFormat="1" ht="12">
      <c r="A1468" s="172"/>
      <c r="B1468" s="264"/>
      <c r="C1468" s="265"/>
      <c r="D1468" s="265"/>
      <c r="E1468" s="265"/>
    </row>
    <row r="1469" spans="1:5" s="277" customFormat="1" ht="12">
      <c r="A1469" s="172"/>
      <c r="B1469" s="264"/>
      <c r="C1469" s="265"/>
      <c r="D1469" s="265"/>
      <c r="E1469" s="265"/>
    </row>
    <row r="1470" spans="1:5" s="277" customFormat="1" ht="12">
      <c r="A1470" s="172"/>
      <c r="B1470" s="264"/>
      <c r="C1470" s="265"/>
      <c r="D1470" s="265"/>
      <c r="E1470" s="265"/>
    </row>
    <row r="1471" spans="1:5" s="277" customFormat="1" ht="12">
      <c r="A1471" s="172"/>
      <c r="B1471" s="264"/>
      <c r="C1471" s="265"/>
      <c r="D1471" s="265"/>
      <c r="E1471" s="265"/>
    </row>
    <row r="1472" spans="1:5" s="277" customFormat="1" ht="12">
      <c r="A1472" s="172"/>
      <c r="B1472" s="264"/>
      <c r="C1472" s="265"/>
      <c r="D1472" s="265"/>
      <c r="E1472" s="265"/>
    </row>
    <row r="1473" spans="1:5" s="277" customFormat="1" ht="12">
      <c r="A1473" s="172"/>
      <c r="B1473" s="264"/>
      <c r="C1473" s="265"/>
      <c r="D1473" s="265"/>
      <c r="E1473" s="265"/>
    </row>
    <row r="1474" spans="1:5" s="277" customFormat="1" ht="12">
      <c r="A1474" s="172"/>
      <c r="B1474" s="264"/>
      <c r="C1474" s="265"/>
      <c r="D1474" s="265"/>
      <c r="E1474" s="265"/>
    </row>
    <row r="1475" spans="1:5" s="277" customFormat="1" ht="12">
      <c r="A1475" s="172"/>
      <c r="B1475" s="264"/>
      <c r="C1475" s="265"/>
      <c r="D1475" s="265"/>
      <c r="E1475" s="265"/>
    </row>
    <row r="1476" spans="1:5" s="277" customFormat="1" ht="12">
      <c r="A1476" s="172"/>
      <c r="B1476" s="264"/>
      <c r="C1476" s="265"/>
      <c r="D1476" s="265"/>
      <c r="E1476" s="265"/>
    </row>
    <row r="1477" spans="1:5" s="277" customFormat="1" ht="12">
      <c r="A1477" s="172"/>
      <c r="B1477" s="264"/>
      <c r="C1477" s="265"/>
      <c r="D1477" s="265"/>
      <c r="E1477" s="265"/>
    </row>
    <row r="1478" spans="1:5" s="277" customFormat="1" ht="12">
      <c r="A1478" s="172"/>
      <c r="B1478" s="264"/>
      <c r="C1478" s="265"/>
      <c r="D1478" s="265"/>
      <c r="E1478" s="265"/>
    </row>
    <row r="1479" spans="1:5" s="277" customFormat="1" ht="12">
      <c r="A1479" s="172"/>
      <c r="B1479" s="264"/>
      <c r="C1479" s="265"/>
      <c r="D1479" s="265"/>
      <c r="E1479" s="265"/>
    </row>
    <row r="1480" spans="1:5" s="277" customFormat="1" ht="12">
      <c r="A1480" s="172"/>
      <c r="B1480" s="264"/>
      <c r="C1480" s="265"/>
      <c r="D1480" s="265"/>
      <c r="E1480" s="265"/>
    </row>
    <row r="1481" spans="1:5" s="277" customFormat="1" ht="12">
      <c r="A1481" s="172"/>
      <c r="B1481" s="264"/>
      <c r="C1481" s="265"/>
      <c r="D1481" s="265"/>
      <c r="E1481" s="265"/>
    </row>
    <row r="1482" spans="1:5" s="277" customFormat="1" ht="12">
      <c r="A1482" s="172"/>
      <c r="B1482" s="264"/>
      <c r="C1482" s="265"/>
      <c r="D1482" s="265"/>
      <c r="E1482" s="265"/>
    </row>
    <row r="1483" spans="1:5" s="277" customFormat="1" ht="12">
      <c r="A1483" s="172"/>
      <c r="B1483" s="264"/>
      <c r="C1483" s="265"/>
      <c r="D1483" s="265"/>
      <c r="E1483" s="265"/>
    </row>
    <row r="1484" spans="1:5" s="277" customFormat="1" ht="12">
      <c r="A1484" s="172"/>
      <c r="B1484" s="264"/>
      <c r="C1484" s="265"/>
      <c r="D1484" s="265"/>
      <c r="E1484" s="265"/>
    </row>
    <row r="1485" spans="1:5" s="277" customFormat="1" ht="12">
      <c r="A1485" s="172"/>
      <c r="B1485" s="264"/>
      <c r="C1485" s="265"/>
      <c r="D1485" s="265"/>
      <c r="E1485" s="265"/>
    </row>
    <row r="1486" spans="1:5" s="277" customFormat="1" ht="12">
      <c r="A1486" s="172"/>
      <c r="B1486" s="264"/>
      <c r="C1486" s="265"/>
      <c r="D1486" s="265"/>
      <c r="E1486" s="265"/>
    </row>
    <row r="1487" spans="1:5" s="277" customFormat="1" ht="12">
      <c r="A1487" s="172"/>
      <c r="B1487" s="264"/>
      <c r="C1487" s="265"/>
      <c r="D1487" s="265"/>
      <c r="E1487" s="265"/>
    </row>
    <row r="1488" spans="1:5" s="277" customFormat="1" ht="12">
      <c r="A1488" s="172"/>
      <c r="B1488" s="264"/>
      <c r="C1488" s="265"/>
      <c r="D1488" s="265"/>
      <c r="E1488" s="265"/>
    </row>
    <row r="1489" spans="1:5" s="277" customFormat="1" ht="12">
      <c r="A1489" s="172"/>
      <c r="B1489" s="264"/>
      <c r="C1489" s="265"/>
      <c r="D1489" s="265"/>
      <c r="E1489" s="265"/>
    </row>
    <row r="1490" spans="1:5" s="277" customFormat="1" ht="12">
      <c r="A1490" s="172"/>
      <c r="B1490" s="264"/>
      <c r="C1490" s="265"/>
      <c r="D1490" s="265"/>
      <c r="E1490" s="265"/>
    </row>
    <row r="1491" spans="1:5" s="277" customFormat="1" ht="12">
      <c r="A1491" s="172"/>
      <c r="B1491" s="264"/>
      <c r="C1491" s="265"/>
      <c r="D1491" s="265"/>
      <c r="E1491" s="265"/>
    </row>
    <row r="1492" spans="1:5" s="277" customFormat="1" ht="12">
      <c r="A1492" s="172"/>
      <c r="B1492" s="264"/>
      <c r="C1492" s="265"/>
      <c r="D1492" s="265"/>
      <c r="E1492" s="265"/>
    </row>
    <row r="1493" spans="1:5" s="277" customFormat="1" ht="12">
      <c r="A1493" s="172"/>
      <c r="B1493" s="264"/>
      <c r="C1493" s="265"/>
      <c r="D1493" s="265"/>
      <c r="E1493" s="265"/>
    </row>
    <row r="1494" spans="1:5" s="277" customFormat="1" ht="12">
      <c r="A1494" s="172"/>
      <c r="B1494" s="264"/>
      <c r="C1494" s="265"/>
      <c r="D1494" s="265"/>
      <c r="E1494" s="265"/>
    </row>
    <row r="1495" spans="1:5" s="277" customFormat="1" ht="12">
      <c r="A1495" s="172"/>
      <c r="B1495" s="264"/>
      <c r="C1495" s="265"/>
      <c r="D1495" s="265"/>
      <c r="E1495" s="265"/>
    </row>
    <row r="1496" spans="1:5" s="277" customFormat="1" ht="12">
      <c r="A1496" s="172"/>
      <c r="B1496" s="264"/>
      <c r="C1496" s="265"/>
      <c r="D1496" s="265"/>
      <c r="E1496" s="265"/>
    </row>
    <row r="1497" spans="1:5" s="277" customFormat="1" ht="12">
      <c r="A1497" s="172"/>
      <c r="B1497" s="264"/>
      <c r="C1497" s="265"/>
      <c r="D1497" s="265"/>
      <c r="E1497" s="265"/>
    </row>
    <row r="1498" spans="1:5" s="277" customFormat="1" ht="12">
      <c r="A1498" s="172"/>
      <c r="B1498" s="264"/>
      <c r="C1498" s="265"/>
      <c r="D1498" s="265"/>
      <c r="E1498" s="265"/>
    </row>
    <row r="1499" spans="1:5" s="277" customFormat="1" ht="12">
      <c r="A1499" s="172"/>
      <c r="B1499" s="264"/>
      <c r="C1499" s="265"/>
      <c r="D1499" s="265"/>
      <c r="E1499" s="265"/>
    </row>
    <row r="1500" spans="1:5" s="277" customFormat="1" ht="12">
      <c r="A1500" s="172"/>
      <c r="B1500" s="264"/>
      <c r="C1500" s="265"/>
      <c r="D1500" s="265"/>
      <c r="E1500" s="265"/>
    </row>
    <row r="1501" spans="1:5" s="277" customFormat="1" ht="12">
      <c r="A1501" s="172"/>
      <c r="B1501" s="264"/>
      <c r="C1501" s="265"/>
      <c r="D1501" s="265"/>
      <c r="E1501" s="265"/>
    </row>
    <row r="1502" spans="1:5" s="277" customFormat="1" ht="12">
      <c r="A1502" s="172"/>
      <c r="B1502" s="264"/>
      <c r="C1502" s="265"/>
      <c r="D1502" s="265"/>
      <c r="E1502" s="265"/>
    </row>
    <row r="1503" spans="1:5" s="277" customFormat="1" ht="12">
      <c r="A1503" s="172"/>
      <c r="B1503" s="264"/>
      <c r="C1503" s="265"/>
      <c r="D1503" s="265"/>
      <c r="E1503" s="265"/>
    </row>
    <row r="1504" spans="1:5" s="277" customFormat="1" ht="12">
      <c r="A1504" s="172"/>
      <c r="B1504" s="264"/>
      <c r="C1504" s="265"/>
      <c r="D1504" s="265"/>
      <c r="E1504" s="265"/>
    </row>
    <row r="1505" spans="1:5" s="277" customFormat="1" ht="12">
      <c r="A1505" s="172"/>
      <c r="B1505" s="264"/>
      <c r="C1505" s="265"/>
      <c r="D1505" s="265"/>
      <c r="E1505" s="265"/>
    </row>
    <row r="1506" spans="1:5" s="277" customFormat="1" ht="12">
      <c r="A1506" s="172"/>
      <c r="B1506" s="264"/>
      <c r="C1506" s="265"/>
      <c r="D1506" s="265"/>
      <c r="E1506" s="265"/>
    </row>
    <row r="1507" spans="1:5" s="277" customFormat="1" ht="12">
      <c r="A1507" s="172"/>
      <c r="B1507" s="264"/>
      <c r="C1507" s="265"/>
      <c r="D1507" s="265"/>
      <c r="E1507" s="265"/>
    </row>
    <row r="1508" spans="1:5" s="277" customFormat="1" ht="12">
      <c r="A1508" s="172"/>
      <c r="B1508" s="264"/>
      <c r="C1508" s="265"/>
      <c r="D1508" s="265"/>
      <c r="E1508" s="265"/>
    </row>
    <row r="1509" spans="1:5" s="277" customFormat="1" ht="12">
      <c r="A1509" s="172"/>
      <c r="B1509" s="264"/>
      <c r="C1509" s="265"/>
      <c r="D1509" s="265"/>
      <c r="E1509" s="265"/>
    </row>
    <row r="1510" spans="1:5" s="277" customFormat="1" ht="12">
      <c r="A1510" s="172"/>
      <c r="B1510" s="264"/>
      <c r="C1510" s="265"/>
      <c r="D1510" s="265"/>
      <c r="E1510" s="265"/>
    </row>
    <row r="1511" spans="1:5" s="277" customFormat="1" ht="12">
      <c r="A1511" s="172"/>
      <c r="B1511" s="264"/>
      <c r="C1511" s="265"/>
      <c r="D1511" s="265"/>
      <c r="E1511" s="265"/>
    </row>
    <row r="1512" spans="1:5" s="277" customFormat="1" ht="12">
      <c r="A1512" s="172"/>
      <c r="B1512" s="264"/>
      <c r="C1512" s="265"/>
      <c r="D1512" s="265"/>
      <c r="E1512" s="265"/>
    </row>
    <row r="1513" spans="1:5" s="277" customFormat="1" ht="12">
      <c r="A1513" s="172"/>
      <c r="B1513" s="264"/>
      <c r="C1513" s="265"/>
      <c r="D1513" s="265"/>
      <c r="E1513" s="265"/>
    </row>
    <row r="1514" spans="1:5" s="277" customFormat="1" ht="12">
      <c r="A1514" s="172"/>
      <c r="B1514" s="264"/>
      <c r="C1514" s="265"/>
      <c r="D1514" s="265"/>
      <c r="E1514" s="265"/>
    </row>
    <row r="1515" spans="1:5" s="277" customFormat="1" ht="12">
      <c r="A1515" s="172"/>
      <c r="B1515" s="264"/>
      <c r="C1515" s="265"/>
      <c r="D1515" s="265"/>
      <c r="E1515" s="265"/>
    </row>
    <row r="1516" spans="1:5" s="277" customFormat="1" ht="12">
      <c r="A1516" s="172"/>
      <c r="B1516" s="264"/>
      <c r="C1516" s="265"/>
      <c r="D1516" s="265"/>
      <c r="E1516" s="265"/>
    </row>
    <row r="1517" spans="1:5" s="277" customFormat="1" ht="12">
      <c r="A1517" s="172"/>
      <c r="B1517" s="264"/>
      <c r="C1517" s="265"/>
      <c r="D1517" s="265"/>
      <c r="E1517" s="265"/>
    </row>
    <row r="1518" spans="1:5" s="277" customFormat="1" ht="12">
      <c r="A1518" s="172"/>
      <c r="B1518" s="264"/>
      <c r="C1518" s="265"/>
      <c r="D1518" s="265"/>
      <c r="E1518" s="265"/>
    </row>
    <row r="1519" spans="1:5" s="277" customFormat="1" ht="12">
      <c r="A1519" s="172"/>
      <c r="B1519" s="264"/>
      <c r="C1519" s="265"/>
      <c r="D1519" s="265"/>
      <c r="E1519" s="265"/>
    </row>
    <row r="1520" spans="1:5" s="277" customFormat="1" ht="12">
      <c r="A1520" s="172"/>
      <c r="B1520" s="264"/>
      <c r="C1520" s="265"/>
      <c r="D1520" s="265"/>
      <c r="E1520" s="265"/>
    </row>
    <row r="1521" spans="1:5" s="277" customFormat="1" ht="12">
      <c r="A1521" s="172"/>
      <c r="B1521" s="264"/>
      <c r="C1521" s="265"/>
      <c r="D1521" s="265"/>
      <c r="E1521" s="265"/>
    </row>
    <row r="1522" spans="1:5" s="277" customFormat="1" ht="12">
      <c r="A1522" s="172"/>
      <c r="B1522" s="264"/>
      <c r="C1522" s="265"/>
      <c r="D1522" s="265"/>
      <c r="E1522" s="265"/>
    </row>
    <row r="1523" spans="1:5" s="277" customFormat="1" ht="12">
      <c r="A1523" s="172"/>
      <c r="B1523" s="264"/>
      <c r="C1523" s="265"/>
      <c r="D1523" s="265"/>
      <c r="E1523" s="265"/>
    </row>
    <row r="1524" spans="1:5" s="277" customFormat="1" ht="12">
      <c r="A1524" s="172"/>
      <c r="B1524" s="264"/>
      <c r="C1524" s="265"/>
      <c r="D1524" s="265"/>
      <c r="E1524" s="265"/>
    </row>
    <row r="1525" spans="1:5" s="277" customFormat="1" ht="12">
      <c r="A1525" s="172"/>
      <c r="B1525" s="264"/>
      <c r="C1525" s="265"/>
      <c r="D1525" s="265"/>
      <c r="E1525" s="265"/>
    </row>
    <row r="1526" spans="1:5" s="277" customFormat="1" ht="12">
      <c r="A1526" s="172"/>
      <c r="B1526" s="264"/>
      <c r="C1526" s="265"/>
      <c r="D1526" s="265"/>
      <c r="E1526" s="265"/>
    </row>
    <row r="1527" spans="1:5" s="277" customFormat="1" ht="12">
      <c r="A1527" s="172"/>
      <c r="B1527" s="264"/>
      <c r="C1527" s="265"/>
      <c r="D1527" s="265"/>
      <c r="E1527" s="265"/>
    </row>
    <row r="1528" spans="1:5" s="277" customFormat="1" ht="12">
      <c r="A1528" s="172"/>
      <c r="B1528" s="264"/>
      <c r="C1528" s="265"/>
      <c r="D1528" s="265"/>
      <c r="E1528" s="265"/>
    </row>
    <row r="1529" spans="1:5" s="277" customFormat="1" ht="12">
      <c r="A1529" s="172"/>
      <c r="B1529" s="264"/>
      <c r="C1529" s="265"/>
      <c r="D1529" s="265"/>
      <c r="E1529" s="265"/>
    </row>
    <row r="1530" spans="1:5" s="277" customFormat="1" ht="12">
      <c r="A1530" s="172"/>
      <c r="B1530" s="264"/>
      <c r="C1530" s="265"/>
      <c r="D1530" s="265"/>
      <c r="E1530" s="265"/>
    </row>
    <row r="1531" spans="1:5" s="277" customFormat="1" ht="12">
      <c r="A1531" s="172"/>
      <c r="B1531" s="264"/>
      <c r="C1531" s="265"/>
      <c r="D1531" s="265"/>
      <c r="E1531" s="265"/>
    </row>
    <row r="1532" spans="1:5" s="277" customFormat="1" ht="12">
      <c r="A1532" s="172"/>
      <c r="B1532" s="264"/>
      <c r="C1532" s="265"/>
      <c r="D1532" s="265"/>
      <c r="E1532" s="265"/>
    </row>
    <row r="1533" spans="1:5" s="277" customFormat="1" ht="12">
      <c r="A1533" s="172"/>
      <c r="B1533" s="264"/>
      <c r="C1533" s="265"/>
      <c r="D1533" s="265"/>
      <c r="E1533" s="265"/>
    </row>
    <row r="1534" spans="1:5" s="277" customFormat="1" ht="12">
      <c r="A1534" s="172"/>
      <c r="B1534" s="264"/>
      <c r="C1534" s="265"/>
      <c r="D1534" s="265"/>
      <c r="E1534" s="265"/>
    </row>
    <row r="1535" spans="1:5" s="277" customFormat="1" ht="12">
      <c r="A1535" s="172"/>
      <c r="B1535" s="264"/>
      <c r="C1535" s="265"/>
      <c r="D1535" s="265"/>
      <c r="E1535" s="265"/>
    </row>
    <row r="1536" spans="1:5" s="277" customFormat="1" ht="12">
      <c r="A1536" s="172"/>
      <c r="B1536" s="264"/>
      <c r="C1536" s="265"/>
      <c r="D1536" s="265"/>
      <c r="E1536" s="265"/>
    </row>
    <row r="1537" spans="1:5" s="277" customFormat="1" ht="12">
      <c r="A1537" s="172"/>
      <c r="B1537" s="264"/>
      <c r="C1537" s="265"/>
      <c r="D1537" s="265"/>
      <c r="E1537" s="265"/>
    </row>
    <row r="1538" spans="1:5" s="277" customFormat="1" ht="12">
      <c r="A1538" s="172"/>
      <c r="B1538" s="264"/>
      <c r="C1538" s="265"/>
      <c r="D1538" s="265"/>
      <c r="E1538" s="265"/>
    </row>
    <row r="1539" spans="1:5" s="277" customFormat="1" ht="12">
      <c r="A1539" s="172"/>
      <c r="B1539" s="264"/>
      <c r="C1539" s="265"/>
      <c r="D1539" s="265"/>
      <c r="E1539" s="265"/>
    </row>
    <row r="1540" spans="1:5" s="277" customFormat="1" ht="12">
      <c r="A1540" s="172"/>
      <c r="B1540" s="264"/>
      <c r="C1540" s="265"/>
      <c r="D1540" s="265"/>
      <c r="E1540" s="265"/>
    </row>
    <row r="1541" spans="1:5" s="277" customFormat="1" ht="12">
      <c r="A1541" s="172"/>
      <c r="B1541" s="264"/>
      <c r="C1541" s="265"/>
      <c r="D1541" s="265"/>
      <c r="E1541" s="265"/>
    </row>
    <row r="1542" spans="1:5" s="277" customFormat="1" ht="12">
      <c r="A1542" s="172"/>
      <c r="B1542" s="264"/>
      <c r="C1542" s="265"/>
      <c r="D1542" s="265"/>
      <c r="E1542" s="265"/>
    </row>
    <row r="1543" spans="1:5" s="277" customFormat="1" ht="12">
      <c r="A1543" s="172"/>
      <c r="B1543" s="264"/>
      <c r="C1543" s="265"/>
      <c r="D1543" s="265"/>
      <c r="E1543" s="265"/>
    </row>
    <row r="1544" spans="1:5" s="277" customFormat="1" ht="12">
      <c r="A1544" s="172"/>
      <c r="B1544" s="264"/>
      <c r="C1544" s="265"/>
      <c r="D1544" s="265"/>
      <c r="E1544" s="265"/>
    </row>
    <row r="1545" spans="1:5" s="277" customFormat="1" ht="12">
      <c r="A1545" s="172"/>
      <c r="B1545" s="264"/>
      <c r="C1545" s="265"/>
      <c r="D1545" s="265"/>
      <c r="E1545" s="265"/>
    </row>
    <row r="1546" spans="1:5" s="277" customFormat="1" ht="12">
      <c r="A1546" s="172"/>
      <c r="B1546" s="264"/>
      <c r="C1546" s="265"/>
      <c r="D1546" s="265"/>
      <c r="E1546" s="265"/>
    </row>
    <row r="1547" spans="1:5" s="277" customFormat="1" ht="12">
      <c r="A1547" s="172"/>
      <c r="B1547" s="264"/>
      <c r="C1547" s="265"/>
      <c r="D1547" s="265"/>
      <c r="E1547" s="265"/>
    </row>
    <row r="1548" spans="1:5" s="277" customFormat="1" ht="12">
      <c r="A1548" s="172"/>
      <c r="B1548" s="264"/>
      <c r="C1548" s="265"/>
      <c r="D1548" s="265"/>
      <c r="E1548" s="265"/>
    </row>
    <row r="1549" spans="1:5" s="277" customFormat="1" ht="12">
      <c r="A1549" s="172"/>
      <c r="B1549" s="264"/>
      <c r="C1549" s="265"/>
      <c r="D1549" s="265"/>
      <c r="E1549" s="265"/>
    </row>
    <row r="1550" spans="1:5" s="277" customFormat="1" ht="12">
      <c r="A1550" s="172"/>
      <c r="B1550" s="264"/>
      <c r="C1550" s="265"/>
      <c r="D1550" s="265"/>
      <c r="E1550" s="265"/>
    </row>
    <row r="1551" spans="1:5" s="277" customFormat="1" ht="12">
      <c r="A1551" s="172"/>
      <c r="B1551" s="264"/>
      <c r="C1551" s="265"/>
      <c r="D1551" s="265"/>
      <c r="E1551" s="265"/>
    </row>
    <row r="1552" spans="1:5" s="277" customFormat="1" ht="12">
      <c r="A1552" s="172"/>
      <c r="B1552" s="264"/>
      <c r="C1552" s="265"/>
      <c r="D1552" s="265"/>
      <c r="E1552" s="265"/>
    </row>
    <row r="1553" spans="1:5" s="277" customFormat="1" ht="12">
      <c r="A1553" s="172"/>
      <c r="B1553" s="264"/>
      <c r="C1553" s="265"/>
      <c r="D1553" s="265"/>
      <c r="E1553" s="265"/>
    </row>
    <row r="1554" spans="1:5" s="277" customFormat="1" ht="12">
      <c r="A1554" s="172"/>
      <c r="B1554" s="264"/>
      <c r="C1554" s="265"/>
      <c r="D1554" s="265"/>
      <c r="E1554" s="265"/>
    </row>
    <row r="1555" spans="1:5" s="277" customFormat="1" ht="12">
      <c r="A1555" s="172"/>
      <c r="B1555" s="264"/>
      <c r="C1555" s="265"/>
      <c r="D1555" s="265"/>
      <c r="E1555" s="265"/>
    </row>
    <row r="1556" spans="1:5" s="277" customFormat="1" ht="12">
      <c r="A1556" s="172"/>
      <c r="B1556" s="264"/>
      <c r="C1556" s="265"/>
      <c r="D1556" s="265"/>
      <c r="E1556" s="265"/>
    </row>
    <row r="1557" spans="1:5" s="277" customFormat="1" ht="12">
      <c r="A1557" s="172"/>
      <c r="B1557" s="264"/>
      <c r="C1557" s="265"/>
      <c r="D1557" s="265"/>
      <c r="E1557" s="265"/>
    </row>
    <row r="1558" spans="1:5" s="277" customFormat="1" ht="12">
      <c r="A1558" s="172"/>
      <c r="B1558" s="264"/>
      <c r="C1558" s="265"/>
      <c r="D1558" s="265"/>
      <c r="E1558" s="265"/>
    </row>
    <row r="1559" spans="1:5" s="277" customFormat="1" ht="12">
      <c r="A1559" s="172"/>
      <c r="B1559" s="264"/>
      <c r="C1559" s="265"/>
      <c r="D1559" s="265"/>
      <c r="E1559" s="265"/>
    </row>
    <row r="1560" spans="1:5" s="277" customFormat="1" ht="12">
      <c r="A1560" s="172"/>
      <c r="B1560" s="264"/>
      <c r="C1560" s="265"/>
      <c r="D1560" s="265"/>
      <c r="E1560" s="265"/>
    </row>
    <row r="1561" spans="1:5" s="277" customFormat="1" ht="12">
      <c r="A1561" s="172"/>
      <c r="B1561" s="264"/>
      <c r="C1561" s="265"/>
      <c r="D1561" s="265"/>
      <c r="E1561" s="265"/>
    </row>
    <row r="1562" spans="1:5" s="277" customFormat="1" ht="12">
      <c r="A1562" s="172"/>
      <c r="B1562" s="264"/>
      <c r="C1562" s="265"/>
      <c r="D1562" s="265"/>
      <c r="E1562" s="265"/>
    </row>
    <row r="1563" spans="1:5" s="277" customFormat="1" ht="12">
      <c r="A1563" s="172"/>
      <c r="B1563" s="264"/>
      <c r="C1563" s="265"/>
      <c r="D1563" s="265"/>
      <c r="E1563" s="265"/>
    </row>
    <row r="1564" spans="1:5" s="277" customFormat="1" ht="12">
      <c r="A1564" s="172"/>
      <c r="B1564" s="264"/>
      <c r="C1564" s="265"/>
      <c r="D1564" s="265"/>
      <c r="E1564" s="265"/>
    </row>
    <row r="1565" spans="1:5" s="277" customFormat="1" ht="12">
      <c r="A1565" s="172"/>
      <c r="B1565" s="264"/>
      <c r="C1565" s="265"/>
      <c r="D1565" s="265"/>
      <c r="E1565" s="265"/>
    </row>
    <row r="1566" spans="1:5" s="277" customFormat="1" ht="12">
      <c r="A1566" s="172"/>
      <c r="B1566" s="264"/>
      <c r="C1566" s="265"/>
      <c r="D1566" s="265"/>
      <c r="E1566" s="265"/>
    </row>
    <row r="1567" spans="1:5" s="277" customFormat="1" ht="12">
      <c r="A1567" s="172"/>
      <c r="B1567" s="264"/>
      <c r="C1567" s="265"/>
      <c r="D1567" s="265"/>
      <c r="E1567" s="265"/>
    </row>
    <row r="1568" spans="1:5" s="277" customFormat="1" ht="12">
      <c r="A1568" s="172"/>
      <c r="B1568" s="264"/>
      <c r="C1568" s="265"/>
      <c r="D1568" s="265"/>
      <c r="E1568" s="265"/>
    </row>
    <row r="1569" spans="1:5" s="277" customFormat="1" ht="12">
      <c r="A1569" s="172"/>
      <c r="B1569" s="264"/>
      <c r="C1569" s="265"/>
      <c r="D1569" s="265"/>
      <c r="E1569" s="265"/>
    </row>
    <row r="1570" spans="1:5" s="277" customFormat="1" ht="12">
      <c r="A1570" s="172"/>
      <c r="B1570" s="264"/>
      <c r="C1570" s="265"/>
      <c r="D1570" s="265"/>
      <c r="E1570" s="265"/>
    </row>
    <row r="1571" spans="1:5" s="277" customFormat="1" ht="12">
      <c r="A1571" s="172"/>
      <c r="B1571" s="264"/>
      <c r="C1571" s="265"/>
      <c r="D1571" s="265"/>
      <c r="E1571" s="265"/>
    </row>
    <row r="1572" spans="1:5" s="277" customFormat="1" ht="12">
      <c r="A1572" s="172"/>
      <c r="B1572" s="264"/>
      <c r="C1572" s="265"/>
      <c r="D1572" s="265"/>
      <c r="E1572" s="265"/>
    </row>
    <row r="1573" spans="1:5" s="277" customFormat="1" ht="12">
      <c r="A1573" s="172"/>
      <c r="B1573" s="264"/>
      <c r="C1573" s="265"/>
      <c r="D1573" s="265"/>
      <c r="E1573" s="265"/>
    </row>
    <row r="1574" spans="1:5" s="277" customFormat="1" ht="12">
      <c r="A1574" s="172"/>
      <c r="B1574" s="264"/>
      <c r="C1574" s="265"/>
      <c r="D1574" s="265"/>
      <c r="E1574" s="265"/>
    </row>
    <row r="1575" spans="1:5" s="277" customFormat="1" ht="12">
      <c r="A1575" s="172"/>
      <c r="B1575" s="264"/>
      <c r="C1575" s="265"/>
      <c r="D1575" s="265"/>
      <c r="E1575" s="265"/>
    </row>
    <row r="1576" spans="1:5" s="277" customFormat="1" ht="12">
      <c r="A1576" s="172"/>
      <c r="B1576" s="264"/>
      <c r="C1576" s="265"/>
      <c r="D1576" s="265"/>
      <c r="E1576" s="265"/>
    </row>
    <row r="1577" spans="1:5" s="277" customFormat="1" ht="12">
      <c r="A1577" s="172"/>
      <c r="B1577" s="264"/>
      <c r="C1577" s="265"/>
      <c r="D1577" s="265"/>
      <c r="E1577" s="265"/>
    </row>
    <row r="1578" spans="1:5" s="277" customFormat="1" ht="12">
      <c r="A1578" s="172"/>
      <c r="B1578" s="264"/>
      <c r="C1578" s="265"/>
      <c r="D1578" s="265"/>
      <c r="E1578" s="265"/>
    </row>
    <row r="1579" spans="1:5" s="277" customFormat="1" ht="12">
      <c r="A1579" s="172"/>
      <c r="B1579" s="264"/>
      <c r="C1579" s="265"/>
      <c r="D1579" s="265"/>
      <c r="E1579" s="265"/>
    </row>
    <row r="1580" spans="1:5" s="277" customFormat="1" ht="12">
      <c r="A1580" s="172"/>
      <c r="B1580" s="264"/>
      <c r="C1580" s="265"/>
      <c r="D1580" s="265"/>
      <c r="E1580" s="265"/>
    </row>
    <row r="1581" spans="1:5" s="277" customFormat="1" ht="12">
      <c r="A1581" s="172"/>
      <c r="B1581" s="264"/>
      <c r="C1581" s="265"/>
      <c r="D1581" s="265"/>
      <c r="E1581" s="265"/>
    </row>
    <row r="1582" spans="1:5" s="277" customFormat="1" ht="12">
      <c r="A1582" s="172"/>
      <c r="B1582" s="264"/>
      <c r="C1582" s="265"/>
      <c r="D1582" s="265"/>
      <c r="E1582" s="265"/>
    </row>
    <row r="1583" spans="1:5" s="277" customFormat="1" ht="12">
      <c r="A1583" s="172"/>
      <c r="B1583" s="264"/>
      <c r="C1583" s="265"/>
      <c r="D1583" s="265"/>
      <c r="E1583" s="265"/>
    </row>
    <row r="1584" spans="1:5" s="277" customFormat="1" ht="12">
      <c r="A1584" s="172"/>
      <c r="B1584" s="264"/>
      <c r="C1584" s="265"/>
      <c r="D1584" s="265"/>
      <c r="E1584" s="265"/>
    </row>
    <row r="1585" spans="1:5" s="277" customFormat="1" ht="12">
      <c r="A1585" s="172"/>
      <c r="B1585" s="264"/>
      <c r="C1585" s="265"/>
      <c r="D1585" s="265"/>
      <c r="E1585" s="265"/>
    </row>
    <row r="1586" spans="1:5" s="277" customFormat="1" ht="12">
      <c r="A1586" s="172"/>
      <c r="B1586" s="264"/>
      <c r="C1586" s="265"/>
      <c r="D1586" s="265"/>
      <c r="E1586" s="265"/>
    </row>
    <row r="1587" spans="1:5" s="277" customFormat="1" ht="12">
      <c r="A1587" s="172"/>
      <c r="B1587" s="264"/>
      <c r="C1587" s="265"/>
      <c r="D1587" s="265"/>
      <c r="E1587" s="265"/>
    </row>
    <row r="1588" spans="1:5" s="277" customFormat="1" ht="12">
      <c r="A1588" s="172"/>
      <c r="B1588" s="264"/>
      <c r="C1588" s="265"/>
      <c r="D1588" s="265"/>
      <c r="E1588" s="265"/>
    </row>
    <row r="1589" spans="1:5" s="277" customFormat="1" ht="12">
      <c r="A1589" s="172"/>
      <c r="B1589" s="264"/>
      <c r="C1589" s="265"/>
      <c r="D1589" s="265"/>
      <c r="E1589" s="265"/>
    </row>
    <row r="1590" spans="1:5" s="277" customFormat="1" ht="12">
      <c r="A1590" s="172"/>
      <c r="B1590" s="264"/>
      <c r="C1590" s="265"/>
      <c r="D1590" s="265"/>
      <c r="E1590" s="265"/>
    </row>
    <row r="1591" spans="1:5" s="277" customFormat="1" ht="12">
      <c r="A1591" s="172"/>
      <c r="B1591" s="264"/>
      <c r="C1591" s="265"/>
      <c r="D1591" s="265"/>
      <c r="E1591" s="265"/>
    </row>
    <row r="1592" spans="1:5" s="277" customFormat="1" ht="12">
      <c r="A1592" s="172"/>
      <c r="B1592" s="264"/>
      <c r="C1592" s="265"/>
      <c r="D1592" s="265"/>
      <c r="E1592" s="265"/>
    </row>
    <row r="1593" spans="1:5" s="277" customFormat="1" ht="12">
      <c r="A1593" s="172"/>
      <c r="B1593" s="264"/>
      <c r="C1593" s="265"/>
      <c r="D1593" s="265"/>
      <c r="E1593" s="265"/>
    </row>
    <row r="1594" spans="1:5" s="277" customFormat="1" ht="12">
      <c r="A1594" s="172"/>
      <c r="B1594" s="264"/>
      <c r="C1594" s="265"/>
      <c r="D1594" s="265"/>
      <c r="E1594" s="265"/>
    </row>
    <row r="1595" spans="1:5" s="277" customFormat="1" ht="12">
      <c r="A1595" s="172"/>
      <c r="B1595" s="264"/>
      <c r="C1595" s="265"/>
      <c r="D1595" s="265"/>
      <c r="E1595" s="265"/>
    </row>
    <row r="1596" spans="1:5" s="277" customFormat="1" ht="12">
      <c r="A1596" s="172"/>
      <c r="B1596" s="264"/>
      <c r="C1596" s="265"/>
      <c r="D1596" s="265"/>
      <c r="E1596" s="265"/>
    </row>
    <row r="1597" spans="1:5" s="277" customFormat="1" ht="12">
      <c r="A1597" s="172"/>
      <c r="B1597" s="264"/>
      <c r="C1597" s="265"/>
      <c r="D1597" s="265"/>
      <c r="E1597" s="265"/>
    </row>
    <row r="1598" spans="1:5" s="277" customFormat="1" ht="12">
      <c r="A1598" s="172"/>
      <c r="B1598" s="264"/>
      <c r="C1598" s="265"/>
      <c r="D1598" s="265"/>
      <c r="E1598" s="265"/>
    </row>
    <row r="1599" spans="1:5" s="277" customFormat="1" ht="12">
      <c r="A1599" s="172"/>
      <c r="B1599" s="264"/>
      <c r="C1599" s="265"/>
      <c r="D1599" s="265"/>
      <c r="E1599" s="265"/>
    </row>
    <row r="1600" spans="1:5" s="277" customFormat="1" ht="12">
      <c r="A1600" s="172"/>
      <c r="B1600" s="264"/>
      <c r="C1600" s="265"/>
      <c r="D1600" s="265"/>
      <c r="E1600" s="265"/>
    </row>
    <row r="1601" spans="1:5" s="277" customFormat="1" ht="12">
      <c r="A1601" s="172"/>
      <c r="B1601" s="264"/>
      <c r="C1601" s="265"/>
      <c r="D1601" s="265"/>
      <c r="E1601" s="265"/>
    </row>
    <row r="1602" spans="1:5" s="277" customFormat="1" ht="12">
      <c r="A1602" s="172"/>
      <c r="B1602" s="264"/>
      <c r="C1602" s="265"/>
      <c r="D1602" s="265"/>
      <c r="E1602" s="265"/>
    </row>
    <row r="1603" spans="1:5" s="277" customFormat="1" ht="12">
      <c r="A1603" s="172"/>
      <c r="B1603" s="264"/>
      <c r="C1603" s="265"/>
      <c r="D1603" s="265"/>
      <c r="E1603" s="265"/>
    </row>
    <row r="1604" spans="1:5" s="277" customFormat="1" ht="12">
      <c r="A1604" s="172"/>
      <c r="B1604" s="264"/>
      <c r="C1604" s="265"/>
      <c r="D1604" s="265"/>
      <c r="E1604" s="265"/>
    </row>
    <row r="1605" spans="1:5" s="277" customFormat="1" ht="12">
      <c r="A1605" s="172"/>
      <c r="B1605" s="264"/>
      <c r="C1605" s="265"/>
      <c r="D1605" s="265"/>
      <c r="E1605" s="265"/>
    </row>
    <row r="1606" spans="1:5" s="277" customFormat="1" ht="12">
      <c r="A1606" s="172"/>
      <c r="B1606" s="264"/>
      <c r="C1606" s="265"/>
      <c r="D1606" s="265"/>
      <c r="E1606" s="265"/>
    </row>
    <row r="1607" spans="1:5" s="277" customFormat="1" ht="12">
      <c r="A1607" s="172"/>
      <c r="B1607" s="264"/>
      <c r="C1607" s="265"/>
      <c r="D1607" s="265"/>
      <c r="E1607" s="265"/>
    </row>
    <row r="1608" spans="1:5" s="277" customFormat="1" ht="12">
      <c r="A1608" s="172"/>
      <c r="B1608" s="264"/>
      <c r="C1608" s="265"/>
      <c r="D1608" s="265"/>
      <c r="E1608" s="265"/>
    </row>
    <row r="1609" spans="1:5" s="277" customFormat="1" ht="12">
      <c r="A1609" s="172"/>
      <c r="B1609" s="264"/>
      <c r="C1609" s="265"/>
      <c r="D1609" s="265"/>
      <c r="E1609" s="265"/>
    </row>
    <row r="1610" spans="1:5" s="277" customFormat="1" ht="12">
      <c r="A1610" s="172"/>
      <c r="B1610" s="264"/>
      <c r="C1610" s="265"/>
      <c r="D1610" s="265"/>
      <c r="E1610" s="265"/>
    </row>
    <row r="1611" spans="1:5" s="277" customFormat="1" ht="12">
      <c r="A1611" s="172"/>
      <c r="B1611" s="264"/>
      <c r="C1611" s="265"/>
      <c r="D1611" s="265"/>
      <c r="E1611" s="265"/>
    </row>
    <row r="1612" spans="1:5" s="277" customFormat="1" ht="12">
      <c r="A1612" s="172"/>
      <c r="B1612" s="264"/>
      <c r="C1612" s="265"/>
      <c r="D1612" s="265"/>
      <c r="E1612" s="265"/>
    </row>
    <row r="1613" spans="1:5" s="277" customFormat="1" ht="12">
      <c r="A1613" s="172"/>
      <c r="B1613" s="264"/>
      <c r="C1613" s="265"/>
      <c r="D1613" s="265"/>
      <c r="E1613" s="265"/>
    </row>
    <row r="1614" spans="1:5" s="277" customFormat="1" ht="12">
      <c r="A1614" s="172"/>
      <c r="B1614" s="264"/>
      <c r="C1614" s="265"/>
      <c r="D1614" s="265"/>
      <c r="E1614" s="265"/>
    </row>
    <row r="1615" spans="1:5" s="277" customFormat="1" ht="12">
      <c r="A1615" s="172"/>
      <c r="B1615" s="264"/>
      <c r="C1615" s="265"/>
      <c r="D1615" s="265"/>
      <c r="E1615" s="265"/>
    </row>
    <row r="1616" spans="1:5" s="277" customFormat="1" ht="12">
      <c r="A1616" s="172"/>
      <c r="B1616" s="264"/>
      <c r="C1616" s="265"/>
      <c r="D1616" s="265"/>
      <c r="E1616" s="265"/>
    </row>
    <row r="1617" spans="1:5" s="277" customFormat="1" ht="12">
      <c r="A1617" s="172"/>
      <c r="B1617" s="264"/>
      <c r="C1617" s="265"/>
      <c r="D1617" s="265"/>
      <c r="E1617" s="265"/>
    </row>
    <row r="1618" spans="1:5" s="277" customFormat="1" ht="12">
      <c r="A1618" s="172"/>
      <c r="B1618" s="264"/>
      <c r="C1618" s="265"/>
      <c r="D1618" s="265"/>
      <c r="E1618" s="265"/>
    </row>
    <row r="1619" spans="1:5" s="277" customFormat="1" ht="12">
      <c r="A1619" s="172"/>
      <c r="B1619" s="264"/>
      <c r="C1619" s="265"/>
      <c r="D1619" s="265"/>
      <c r="E1619" s="265"/>
    </row>
    <row r="1620" spans="1:5" s="277" customFormat="1" ht="12">
      <c r="A1620" s="172"/>
      <c r="B1620" s="264"/>
      <c r="C1620" s="265"/>
      <c r="D1620" s="265"/>
      <c r="E1620" s="265"/>
    </row>
    <row r="1621" spans="1:5" s="277" customFormat="1" ht="12">
      <c r="A1621" s="172"/>
      <c r="B1621" s="264"/>
      <c r="C1621" s="265"/>
      <c r="D1621" s="265"/>
      <c r="E1621" s="265"/>
    </row>
    <row r="1622" spans="1:5" s="277" customFormat="1" ht="12">
      <c r="A1622" s="172"/>
      <c r="B1622" s="264"/>
      <c r="C1622" s="265"/>
      <c r="D1622" s="265"/>
      <c r="E1622" s="265"/>
    </row>
    <row r="1623" spans="1:5" s="277" customFormat="1" ht="12">
      <c r="A1623" s="172"/>
      <c r="B1623" s="264"/>
      <c r="C1623" s="265"/>
      <c r="D1623" s="265"/>
      <c r="E1623" s="265"/>
    </row>
    <row r="1624" spans="1:5" s="277" customFormat="1" ht="12">
      <c r="A1624" s="172"/>
      <c r="B1624" s="264"/>
      <c r="C1624" s="265"/>
      <c r="D1624" s="265"/>
      <c r="E1624" s="265"/>
    </row>
    <row r="1625" spans="1:5" s="277" customFormat="1" ht="12">
      <c r="A1625" s="172"/>
      <c r="B1625" s="264"/>
      <c r="C1625" s="265"/>
      <c r="D1625" s="265"/>
      <c r="E1625" s="265"/>
    </row>
    <row r="1626" spans="1:5" s="277" customFormat="1" ht="12">
      <c r="A1626" s="172"/>
      <c r="B1626" s="264"/>
      <c r="C1626" s="265"/>
      <c r="D1626" s="265"/>
      <c r="E1626" s="265"/>
    </row>
    <row r="1627" spans="1:5" s="277" customFormat="1" ht="12">
      <c r="A1627" s="172"/>
      <c r="B1627" s="264"/>
      <c r="C1627" s="265"/>
      <c r="D1627" s="265"/>
      <c r="E1627" s="265"/>
    </row>
    <row r="1628" spans="1:5" s="277" customFormat="1" ht="12">
      <c r="A1628" s="172"/>
      <c r="B1628" s="264"/>
      <c r="C1628" s="265"/>
      <c r="D1628" s="265"/>
      <c r="E1628" s="265"/>
    </row>
    <row r="1629" spans="1:5" s="277" customFormat="1" ht="12">
      <c r="A1629" s="172"/>
      <c r="B1629" s="264"/>
      <c r="C1629" s="265"/>
      <c r="D1629" s="265"/>
      <c r="E1629" s="265"/>
    </row>
    <row r="1630" spans="1:5" s="277" customFormat="1" ht="12">
      <c r="A1630" s="172"/>
      <c r="B1630" s="264"/>
      <c r="C1630" s="265"/>
      <c r="D1630" s="265"/>
      <c r="E1630" s="265"/>
    </row>
    <row r="1631" spans="1:5" s="277" customFormat="1" ht="12">
      <c r="A1631" s="172"/>
      <c r="B1631" s="264"/>
      <c r="C1631" s="265"/>
      <c r="D1631" s="265"/>
      <c r="E1631" s="265"/>
    </row>
    <row r="1632" spans="1:5" s="277" customFormat="1" ht="12">
      <c r="A1632" s="172"/>
      <c r="B1632" s="264"/>
      <c r="C1632" s="265"/>
      <c r="D1632" s="265"/>
      <c r="E1632" s="265"/>
    </row>
    <row r="1633" spans="1:5" s="277" customFormat="1" ht="12">
      <c r="A1633" s="172"/>
      <c r="B1633" s="264"/>
      <c r="C1633" s="265"/>
      <c r="D1633" s="265"/>
      <c r="E1633" s="265"/>
    </row>
    <row r="1634" spans="1:5" s="277" customFormat="1" ht="12">
      <c r="A1634" s="172"/>
      <c r="B1634" s="264"/>
      <c r="C1634" s="265"/>
      <c r="D1634" s="265"/>
      <c r="E1634" s="265"/>
    </row>
    <row r="1635" spans="1:5" s="277" customFormat="1" ht="12">
      <c r="A1635" s="172"/>
      <c r="B1635" s="264"/>
      <c r="C1635" s="265"/>
      <c r="D1635" s="265"/>
      <c r="E1635" s="265"/>
    </row>
    <row r="1636" spans="1:5" s="277" customFormat="1" ht="12">
      <c r="A1636" s="172"/>
      <c r="B1636" s="264"/>
      <c r="C1636" s="265"/>
      <c r="D1636" s="265"/>
      <c r="E1636" s="265"/>
    </row>
    <row r="1637" spans="1:5" s="277" customFormat="1" ht="12">
      <c r="A1637" s="172"/>
      <c r="B1637" s="264"/>
      <c r="C1637" s="265"/>
      <c r="D1637" s="265"/>
      <c r="E1637" s="265"/>
    </row>
    <row r="1638" spans="1:5" s="277" customFormat="1" ht="12">
      <c r="A1638" s="172"/>
      <c r="B1638" s="264"/>
      <c r="C1638" s="265"/>
      <c r="D1638" s="265"/>
      <c r="E1638" s="265"/>
    </row>
    <row r="1639" spans="1:5" s="277" customFormat="1" ht="12">
      <c r="A1639" s="172"/>
      <c r="B1639" s="264"/>
      <c r="C1639" s="265"/>
      <c r="D1639" s="265"/>
      <c r="E1639" s="265"/>
    </row>
    <row r="1640" spans="1:5" s="277" customFormat="1" ht="12">
      <c r="A1640" s="172"/>
      <c r="B1640" s="264"/>
      <c r="C1640" s="265"/>
      <c r="D1640" s="265"/>
      <c r="E1640" s="265"/>
    </row>
    <row r="1641" spans="1:5" s="277" customFormat="1" ht="12">
      <c r="A1641" s="172"/>
      <c r="B1641" s="264"/>
      <c r="C1641" s="265"/>
      <c r="D1641" s="265"/>
      <c r="E1641" s="265"/>
    </row>
    <row r="1642" spans="1:5" s="277" customFormat="1" ht="12">
      <c r="A1642" s="172"/>
      <c r="B1642" s="264"/>
      <c r="C1642" s="265"/>
      <c r="D1642" s="265"/>
      <c r="E1642" s="265"/>
    </row>
    <row r="1643" spans="1:5" s="277" customFormat="1" ht="12">
      <c r="A1643" s="172"/>
      <c r="B1643" s="264"/>
      <c r="C1643" s="265"/>
      <c r="D1643" s="265"/>
      <c r="E1643" s="265"/>
    </row>
    <row r="1644" spans="1:5" s="277" customFormat="1" ht="12">
      <c r="A1644" s="172"/>
      <c r="B1644" s="264"/>
      <c r="C1644" s="265"/>
      <c r="D1644" s="265"/>
      <c r="E1644" s="265"/>
    </row>
    <row r="1645" spans="1:5" s="277" customFormat="1" ht="12">
      <c r="A1645" s="172"/>
      <c r="B1645" s="264"/>
      <c r="C1645" s="265"/>
      <c r="D1645" s="265"/>
      <c r="E1645" s="265"/>
    </row>
    <row r="1646" spans="1:5" s="277" customFormat="1" ht="12">
      <c r="A1646" s="172"/>
      <c r="B1646" s="264"/>
      <c r="C1646" s="265"/>
      <c r="D1646" s="265"/>
      <c r="E1646" s="265"/>
    </row>
    <row r="1647" spans="1:5" s="277" customFormat="1" ht="12">
      <c r="A1647" s="172"/>
      <c r="B1647" s="264"/>
      <c r="C1647" s="265"/>
      <c r="D1647" s="265"/>
      <c r="E1647" s="265"/>
    </row>
    <row r="1648" spans="1:5" s="277" customFormat="1" ht="12">
      <c r="A1648" s="172"/>
      <c r="B1648" s="264"/>
      <c r="C1648" s="265"/>
      <c r="D1648" s="265"/>
      <c r="E1648" s="265"/>
    </row>
    <row r="1649" spans="1:5" s="277" customFormat="1" ht="12">
      <c r="A1649" s="172"/>
      <c r="B1649" s="264"/>
      <c r="C1649" s="265"/>
      <c r="D1649" s="265"/>
      <c r="E1649" s="265"/>
    </row>
    <row r="1650" spans="1:5" s="277" customFormat="1" ht="12">
      <c r="A1650" s="172"/>
      <c r="B1650" s="264"/>
      <c r="C1650" s="265"/>
      <c r="D1650" s="265"/>
      <c r="E1650" s="265"/>
    </row>
    <row r="1651" spans="1:5" s="277" customFormat="1" ht="12">
      <c r="A1651" s="172"/>
      <c r="B1651" s="264"/>
      <c r="C1651" s="265"/>
      <c r="D1651" s="265"/>
      <c r="E1651" s="265"/>
    </row>
    <row r="1652" spans="1:5" s="277" customFormat="1" ht="12">
      <c r="A1652" s="172"/>
      <c r="B1652" s="264"/>
      <c r="C1652" s="265"/>
      <c r="D1652" s="265"/>
      <c r="E1652" s="265"/>
    </row>
    <row r="1653" spans="1:5" s="277" customFormat="1" ht="12">
      <c r="A1653" s="172"/>
      <c r="B1653" s="264"/>
      <c r="C1653" s="265"/>
      <c r="D1653" s="265"/>
      <c r="E1653" s="265"/>
    </row>
    <row r="1654" spans="1:5" s="277" customFormat="1" ht="12">
      <c r="A1654" s="172"/>
      <c r="B1654" s="264"/>
      <c r="C1654" s="265"/>
      <c r="D1654" s="265"/>
      <c r="E1654" s="265"/>
    </row>
    <row r="1655" spans="1:5" s="277" customFormat="1" ht="12">
      <c r="A1655" s="172"/>
      <c r="B1655" s="264"/>
      <c r="C1655" s="265"/>
      <c r="D1655" s="265"/>
      <c r="E1655" s="265"/>
    </row>
    <row r="1656" spans="1:5" s="277" customFormat="1" ht="12">
      <c r="A1656" s="172"/>
      <c r="B1656" s="264"/>
      <c r="C1656" s="265"/>
      <c r="D1656" s="265"/>
      <c r="E1656" s="265"/>
    </row>
    <row r="1657" spans="1:5" s="277" customFormat="1" ht="12">
      <c r="A1657" s="172"/>
      <c r="B1657" s="264"/>
      <c r="C1657" s="265"/>
      <c r="D1657" s="265"/>
      <c r="E1657" s="265"/>
    </row>
    <row r="1658" spans="1:5" s="277" customFormat="1" ht="12">
      <c r="A1658" s="172"/>
      <c r="B1658" s="264"/>
      <c r="C1658" s="265"/>
      <c r="D1658" s="265"/>
      <c r="E1658" s="265"/>
    </row>
    <row r="1659" spans="1:5" s="277" customFormat="1" ht="12">
      <c r="A1659" s="172"/>
      <c r="B1659" s="264"/>
      <c r="C1659" s="265"/>
      <c r="D1659" s="265"/>
      <c r="E1659" s="265"/>
    </row>
    <row r="1660" spans="1:5" s="277" customFormat="1" ht="12">
      <c r="A1660" s="172"/>
      <c r="B1660" s="264"/>
      <c r="C1660" s="265"/>
      <c r="D1660" s="265"/>
      <c r="E1660" s="265"/>
    </row>
    <row r="1661" spans="1:5" s="277" customFormat="1" ht="12">
      <c r="A1661" s="172"/>
      <c r="B1661" s="264"/>
      <c r="C1661" s="265"/>
      <c r="D1661" s="265"/>
      <c r="E1661" s="265"/>
    </row>
    <row r="1662" spans="1:5" s="277" customFormat="1" ht="12">
      <c r="A1662" s="172"/>
      <c r="B1662" s="264"/>
      <c r="C1662" s="265"/>
      <c r="D1662" s="265"/>
      <c r="E1662" s="265"/>
    </row>
    <row r="1663" spans="1:5" s="277" customFormat="1" ht="12">
      <c r="A1663" s="172"/>
      <c r="B1663" s="264"/>
      <c r="C1663" s="265"/>
      <c r="D1663" s="265"/>
      <c r="E1663" s="265"/>
    </row>
    <row r="1664" spans="1:5" s="277" customFormat="1" ht="12">
      <c r="A1664" s="172"/>
      <c r="B1664" s="264"/>
      <c r="C1664" s="265"/>
      <c r="D1664" s="265"/>
      <c r="E1664" s="265"/>
    </row>
    <row r="1665" spans="1:5" s="277" customFormat="1" ht="12">
      <c r="A1665" s="172"/>
      <c r="B1665" s="264"/>
      <c r="C1665" s="265"/>
      <c r="D1665" s="265"/>
      <c r="E1665" s="265"/>
    </row>
    <row r="1666" spans="1:5" s="277" customFormat="1" ht="12">
      <c r="A1666" s="172"/>
      <c r="B1666" s="264"/>
      <c r="C1666" s="265"/>
      <c r="D1666" s="265"/>
      <c r="E1666" s="265"/>
    </row>
    <row r="1667" spans="1:5" s="277" customFormat="1" ht="12">
      <c r="A1667" s="172"/>
      <c r="B1667" s="264"/>
      <c r="C1667" s="265"/>
      <c r="D1667" s="265"/>
      <c r="E1667" s="265"/>
    </row>
    <row r="1668" spans="1:5" s="277" customFormat="1" ht="12">
      <c r="A1668" s="172"/>
      <c r="B1668" s="264"/>
      <c r="C1668" s="265"/>
      <c r="D1668" s="265"/>
      <c r="E1668" s="265"/>
    </row>
    <row r="1669" spans="1:5" s="277" customFormat="1" ht="12">
      <c r="A1669" s="172"/>
      <c r="B1669" s="264"/>
      <c r="C1669" s="265"/>
      <c r="D1669" s="265"/>
      <c r="E1669" s="265"/>
    </row>
    <row r="1670" spans="1:5" s="277" customFormat="1" ht="12">
      <c r="A1670" s="172"/>
      <c r="B1670" s="264"/>
      <c r="C1670" s="265"/>
      <c r="D1670" s="265"/>
      <c r="E1670" s="265"/>
    </row>
    <row r="1671" spans="1:5" s="277" customFormat="1" ht="12">
      <c r="A1671" s="172"/>
      <c r="B1671" s="264"/>
      <c r="C1671" s="265"/>
      <c r="D1671" s="265"/>
      <c r="E1671" s="265"/>
    </row>
    <row r="1672" spans="1:5" s="277" customFormat="1" ht="12">
      <c r="A1672" s="172"/>
      <c r="B1672" s="264"/>
      <c r="C1672" s="265"/>
      <c r="D1672" s="265"/>
      <c r="E1672" s="265"/>
    </row>
    <row r="1673" spans="1:5" s="277" customFormat="1" ht="12">
      <c r="A1673" s="172"/>
      <c r="B1673" s="264"/>
      <c r="C1673" s="265"/>
      <c r="D1673" s="265"/>
      <c r="E1673" s="265"/>
    </row>
    <row r="1674" spans="1:5" s="277" customFormat="1" ht="12">
      <c r="A1674" s="172"/>
      <c r="B1674" s="264"/>
      <c r="C1674" s="265"/>
      <c r="D1674" s="265"/>
      <c r="E1674" s="265"/>
    </row>
    <row r="1675" spans="1:5" s="277" customFormat="1" ht="12">
      <c r="A1675" s="172"/>
      <c r="B1675" s="264"/>
      <c r="C1675" s="265"/>
      <c r="D1675" s="265"/>
      <c r="E1675" s="265"/>
    </row>
    <row r="1676" spans="1:5" s="277" customFormat="1" ht="12">
      <c r="A1676" s="172"/>
      <c r="B1676" s="264"/>
      <c r="C1676" s="265"/>
      <c r="D1676" s="265"/>
      <c r="E1676" s="265"/>
    </row>
    <row r="1677" spans="1:5" s="277" customFormat="1" ht="12">
      <c r="A1677" s="172"/>
      <c r="B1677" s="264"/>
      <c r="C1677" s="265"/>
      <c r="D1677" s="265"/>
      <c r="E1677" s="265"/>
    </row>
    <row r="1678" spans="1:5" s="277" customFormat="1" ht="12">
      <c r="A1678" s="172"/>
      <c r="B1678" s="264"/>
      <c r="C1678" s="265"/>
      <c r="D1678" s="265"/>
      <c r="E1678" s="265"/>
    </row>
    <row r="1679" spans="1:5" s="277" customFormat="1" ht="12">
      <c r="A1679" s="172"/>
      <c r="B1679" s="264"/>
      <c r="C1679" s="265"/>
      <c r="D1679" s="265"/>
      <c r="E1679" s="265"/>
    </row>
    <row r="1680" spans="1:5" s="277" customFormat="1" ht="12">
      <c r="A1680" s="172"/>
      <c r="B1680" s="264"/>
      <c r="C1680" s="265"/>
      <c r="D1680" s="265"/>
      <c r="E1680" s="265"/>
    </row>
    <row r="1681" spans="1:5" s="277" customFormat="1" ht="12">
      <c r="A1681" s="172"/>
      <c r="B1681" s="264"/>
      <c r="C1681" s="265"/>
      <c r="D1681" s="265"/>
      <c r="E1681" s="265"/>
    </row>
    <row r="1682" spans="1:5" s="277" customFormat="1" ht="12">
      <c r="A1682" s="172"/>
      <c r="B1682" s="264"/>
      <c r="C1682" s="265"/>
      <c r="D1682" s="265"/>
      <c r="E1682" s="265"/>
    </row>
    <row r="1683" spans="1:5" s="277" customFormat="1" ht="12">
      <c r="A1683" s="172"/>
      <c r="B1683" s="264"/>
      <c r="C1683" s="265"/>
      <c r="D1683" s="265"/>
      <c r="E1683" s="265"/>
    </row>
    <row r="1684" spans="1:5" s="277" customFormat="1" ht="12">
      <c r="A1684" s="172"/>
      <c r="B1684" s="264"/>
      <c r="C1684" s="265"/>
      <c r="D1684" s="265"/>
      <c r="E1684" s="265"/>
    </row>
    <row r="1685" spans="1:5" s="277" customFormat="1" ht="12">
      <c r="A1685" s="172"/>
      <c r="B1685" s="264"/>
      <c r="C1685" s="265"/>
      <c r="D1685" s="265"/>
      <c r="E1685" s="265"/>
    </row>
    <row r="1686" spans="1:5" s="277" customFormat="1" ht="12">
      <c r="A1686" s="172"/>
      <c r="B1686" s="264"/>
      <c r="C1686" s="265"/>
      <c r="D1686" s="265"/>
      <c r="E1686" s="265"/>
    </row>
    <row r="1687" spans="1:5" s="277" customFormat="1" ht="12">
      <c r="A1687" s="172"/>
      <c r="B1687" s="264"/>
      <c r="C1687" s="265"/>
      <c r="D1687" s="265"/>
      <c r="E1687" s="265"/>
    </row>
    <row r="1688" spans="1:5" s="277" customFormat="1" ht="12">
      <c r="A1688" s="172"/>
      <c r="B1688" s="264"/>
      <c r="C1688" s="265"/>
      <c r="D1688" s="265"/>
      <c r="E1688" s="265"/>
    </row>
    <row r="1689" spans="1:5" s="277" customFormat="1" ht="12">
      <c r="A1689" s="172"/>
      <c r="B1689" s="264"/>
      <c r="C1689" s="265"/>
      <c r="D1689" s="265"/>
      <c r="E1689" s="265"/>
    </row>
    <row r="1690" spans="1:5" s="277" customFormat="1" ht="12">
      <c r="A1690" s="172"/>
      <c r="B1690" s="264"/>
      <c r="C1690" s="265"/>
      <c r="D1690" s="265"/>
      <c r="E1690" s="265"/>
    </row>
    <row r="1691" spans="1:5" s="277" customFormat="1" ht="12">
      <c r="A1691" s="172"/>
      <c r="B1691" s="264"/>
      <c r="C1691" s="265"/>
      <c r="D1691" s="265"/>
      <c r="E1691" s="265"/>
    </row>
    <row r="1692" spans="1:5" s="277" customFormat="1" ht="12">
      <c r="A1692" s="172"/>
      <c r="B1692" s="264"/>
      <c r="C1692" s="265"/>
      <c r="D1692" s="265"/>
      <c r="E1692" s="265"/>
    </row>
    <row r="1693" spans="1:5" s="277" customFormat="1" ht="12">
      <c r="A1693" s="172"/>
      <c r="B1693" s="264"/>
      <c r="C1693" s="265"/>
      <c r="D1693" s="265"/>
      <c r="E1693" s="265"/>
    </row>
    <row r="1694" spans="1:5" s="277" customFormat="1" ht="12">
      <c r="A1694" s="172"/>
      <c r="B1694" s="264"/>
      <c r="C1694" s="265"/>
      <c r="D1694" s="265"/>
      <c r="E1694" s="265"/>
    </row>
    <row r="1695" spans="1:5" s="277" customFormat="1" ht="12">
      <c r="A1695" s="172"/>
      <c r="B1695" s="264"/>
      <c r="C1695" s="265"/>
      <c r="D1695" s="265"/>
      <c r="E1695" s="265"/>
    </row>
    <row r="1696" spans="1:5" s="277" customFormat="1" ht="12">
      <c r="A1696" s="172"/>
      <c r="B1696" s="264"/>
      <c r="C1696" s="265"/>
      <c r="D1696" s="265"/>
      <c r="E1696" s="265"/>
    </row>
    <row r="1697" spans="1:5" s="277" customFormat="1" ht="12">
      <c r="A1697" s="172"/>
      <c r="B1697" s="264"/>
      <c r="C1697" s="265"/>
      <c r="D1697" s="265"/>
      <c r="E1697" s="265"/>
    </row>
    <row r="1698" spans="1:5" s="277" customFormat="1" ht="12">
      <c r="A1698" s="172"/>
      <c r="B1698" s="264"/>
      <c r="C1698" s="265"/>
      <c r="D1698" s="265"/>
      <c r="E1698" s="265"/>
    </row>
    <row r="1699" spans="1:5" s="277" customFormat="1" ht="12">
      <c r="A1699" s="172"/>
      <c r="B1699" s="264"/>
      <c r="C1699" s="265"/>
      <c r="D1699" s="265"/>
      <c r="E1699" s="265"/>
    </row>
    <row r="1700" spans="1:5" s="277" customFormat="1" ht="12">
      <c r="A1700" s="172"/>
      <c r="B1700" s="264"/>
      <c r="C1700" s="265"/>
      <c r="D1700" s="265"/>
      <c r="E1700" s="265"/>
    </row>
    <row r="1701" spans="1:5" s="277" customFormat="1" ht="12">
      <c r="A1701" s="172"/>
      <c r="B1701" s="264"/>
      <c r="C1701" s="265"/>
      <c r="D1701" s="265"/>
      <c r="E1701" s="265"/>
    </row>
    <row r="1702" spans="1:5" s="277" customFormat="1" ht="12">
      <c r="A1702" s="172"/>
      <c r="B1702" s="264"/>
      <c r="C1702" s="265"/>
      <c r="D1702" s="265"/>
      <c r="E1702" s="265"/>
    </row>
    <row r="1703" spans="1:5" s="277" customFormat="1" ht="12">
      <c r="A1703" s="172"/>
      <c r="B1703" s="264"/>
      <c r="C1703" s="265"/>
      <c r="D1703" s="265"/>
      <c r="E1703" s="265"/>
    </row>
    <row r="1704" spans="1:5" s="277" customFormat="1" ht="12">
      <c r="A1704" s="172"/>
      <c r="B1704" s="264"/>
      <c r="C1704" s="265"/>
      <c r="D1704" s="265"/>
      <c r="E1704" s="265"/>
    </row>
    <row r="1705" spans="1:5" s="277" customFormat="1" ht="12">
      <c r="A1705" s="172"/>
      <c r="B1705" s="264"/>
      <c r="C1705" s="265"/>
      <c r="D1705" s="265"/>
      <c r="E1705" s="265"/>
    </row>
    <row r="1706" spans="1:5" s="277" customFormat="1" ht="12">
      <c r="A1706" s="172"/>
      <c r="B1706" s="264"/>
      <c r="C1706" s="265"/>
      <c r="D1706" s="265"/>
      <c r="E1706" s="265"/>
    </row>
    <row r="1707" spans="1:5" s="277" customFormat="1" ht="12">
      <c r="A1707" s="172"/>
      <c r="B1707" s="264"/>
      <c r="C1707" s="265"/>
      <c r="D1707" s="265"/>
      <c r="E1707" s="265"/>
    </row>
    <row r="1708" spans="1:5" s="277" customFormat="1" ht="12">
      <c r="A1708" s="172"/>
      <c r="B1708" s="264"/>
      <c r="C1708" s="265"/>
      <c r="D1708" s="265"/>
      <c r="E1708" s="265"/>
    </row>
    <row r="1709" spans="1:5" s="277" customFormat="1" ht="12">
      <c r="A1709" s="172"/>
      <c r="B1709" s="264"/>
      <c r="C1709" s="265"/>
      <c r="D1709" s="265"/>
      <c r="E1709" s="265"/>
    </row>
    <row r="1710" spans="1:5" s="277" customFormat="1" ht="12">
      <c r="A1710" s="172"/>
      <c r="B1710" s="264"/>
      <c r="C1710" s="265"/>
      <c r="D1710" s="265"/>
      <c r="E1710" s="265"/>
    </row>
    <row r="1711" spans="1:5" s="277" customFormat="1" ht="12">
      <c r="A1711" s="172"/>
      <c r="B1711" s="264"/>
      <c r="C1711" s="265"/>
      <c r="D1711" s="265"/>
      <c r="E1711" s="265"/>
    </row>
    <row r="1712" spans="1:5" s="277" customFormat="1" ht="12">
      <c r="A1712" s="172"/>
      <c r="B1712" s="264"/>
      <c r="C1712" s="265"/>
      <c r="D1712" s="265"/>
      <c r="E1712" s="265"/>
    </row>
    <row r="1713" spans="1:5" s="277" customFormat="1" ht="12">
      <c r="A1713" s="172"/>
      <c r="B1713" s="264"/>
      <c r="C1713" s="265"/>
      <c r="D1713" s="265"/>
      <c r="E1713" s="265"/>
    </row>
    <row r="1714" spans="1:5" s="277" customFormat="1" ht="12">
      <c r="A1714" s="172"/>
      <c r="B1714" s="264"/>
      <c r="C1714" s="265"/>
      <c r="D1714" s="265"/>
      <c r="E1714" s="265"/>
    </row>
    <row r="1715" spans="1:5" s="277" customFormat="1" ht="12">
      <c r="A1715" s="172"/>
      <c r="B1715" s="264"/>
      <c r="C1715" s="265"/>
      <c r="D1715" s="265"/>
      <c r="E1715" s="265"/>
    </row>
    <row r="1716" spans="1:5" s="277" customFormat="1" ht="12">
      <c r="A1716" s="172"/>
      <c r="B1716" s="264"/>
      <c r="C1716" s="265"/>
      <c r="D1716" s="265"/>
      <c r="E1716" s="265"/>
    </row>
    <row r="1717" spans="1:5" s="277" customFormat="1" ht="12">
      <c r="A1717" s="172"/>
      <c r="B1717" s="264"/>
      <c r="C1717" s="265"/>
      <c r="D1717" s="265"/>
      <c r="E1717" s="265"/>
    </row>
    <row r="1718" spans="1:5" s="277" customFormat="1" ht="12">
      <c r="A1718" s="172"/>
      <c r="B1718" s="264"/>
      <c r="C1718" s="265"/>
      <c r="D1718" s="265"/>
      <c r="E1718" s="265"/>
    </row>
    <row r="1719" spans="1:5" s="277" customFormat="1" ht="12">
      <c r="A1719" s="172"/>
      <c r="B1719" s="264"/>
      <c r="C1719" s="265"/>
      <c r="D1719" s="265"/>
      <c r="E1719" s="265"/>
    </row>
    <row r="1720" spans="1:5" s="277" customFormat="1" ht="12">
      <c r="A1720" s="172"/>
      <c r="B1720" s="264"/>
      <c r="C1720" s="265"/>
      <c r="D1720" s="265"/>
      <c r="E1720" s="265"/>
    </row>
    <row r="1721" spans="1:5" s="277" customFormat="1" ht="12">
      <c r="A1721" s="172"/>
      <c r="B1721" s="264"/>
      <c r="C1721" s="265"/>
      <c r="D1721" s="265"/>
      <c r="E1721" s="265"/>
    </row>
    <row r="1722" spans="1:5" s="277" customFormat="1" ht="12">
      <c r="A1722" s="172"/>
      <c r="B1722" s="264"/>
      <c r="C1722" s="265"/>
      <c r="D1722" s="265"/>
      <c r="E1722" s="265"/>
    </row>
    <row r="1723" spans="1:5" s="277" customFormat="1" ht="12">
      <c r="A1723" s="172"/>
      <c r="B1723" s="264"/>
      <c r="C1723" s="265"/>
      <c r="D1723" s="265"/>
      <c r="E1723" s="265"/>
    </row>
    <row r="1724" spans="1:5" s="277" customFormat="1" ht="12">
      <c r="A1724" s="172"/>
      <c r="B1724" s="264"/>
      <c r="C1724" s="265"/>
      <c r="D1724" s="265"/>
      <c r="E1724" s="265"/>
    </row>
    <row r="1725" spans="1:5" s="277" customFormat="1" ht="12">
      <c r="A1725" s="172"/>
      <c r="B1725" s="264"/>
      <c r="C1725" s="265"/>
      <c r="D1725" s="265"/>
      <c r="E1725" s="265"/>
    </row>
    <row r="1726" spans="1:5" s="277" customFormat="1" ht="12">
      <c r="A1726" s="172"/>
      <c r="B1726" s="264"/>
      <c r="C1726" s="265"/>
      <c r="D1726" s="265"/>
      <c r="E1726" s="265"/>
    </row>
    <row r="1727" spans="1:5" s="277" customFormat="1" ht="12">
      <c r="A1727" s="172"/>
      <c r="B1727" s="264"/>
      <c r="C1727" s="265"/>
      <c r="D1727" s="265"/>
      <c r="E1727" s="265"/>
    </row>
    <row r="1728" spans="1:5" s="277" customFormat="1" ht="12">
      <c r="A1728" s="172"/>
      <c r="B1728" s="264"/>
      <c r="C1728" s="265"/>
      <c r="D1728" s="265"/>
      <c r="E1728" s="265"/>
    </row>
    <row r="1729" spans="1:5" s="277" customFormat="1" ht="12">
      <c r="A1729" s="172"/>
      <c r="B1729" s="264"/>
      <c r="C1729" s="265"/>
      <c r="D1729" s="265"/>
      <c r="E1729" s="265"/>
    </row>
    <row r="1730" spans="1:5" s="277" customFormat="1" ht="12">
      <c r="A1730" s="172"/>
      <c r="B1730" s="264"/>
      <c r="C1730" s="265"/>
      <c r="D1730" s="265"/>
      <c r="E1730" s="265"/>
    </row>
    <row r="1731" spans="1:5" s="277" customFormat="1" ht="12">
      <c r="A1731" s="172"/>
      <c r="B1731" s="264"/>
      <c r="C1731" s="265"/>
      <c r="D1731" s="265"/>
      <c r="E1731" s="265"/>
    </row>
    <row r="1732" spans="1:5" s="277" customFormat="1" ht="12">
      <c r="A1732" s="172"/>
      <c r="B1732" s="264"/>
      <c r="C1732" s="265"/>
      <c r="D1732" s="265"/>
      <c r="E1732" s="265"/>
    </row>
    <row r="1733" spans="1:5" s="277" customFormat="1" ht="12">
      <c r="A1733" s="172"/>
      <c r="B1733" s="264"/>
      <c r="C1733" s="265"/>
      <c r="D1733" s="265"/>
      <c r="E1733" s="265"/>
    </row>
    <row r="1734" spans="1:5" s="277" customFormat="1" ht="12">
      <c r="A1734" s="172"/>
      <c r="B1734" s="264"/>
      <c r="C1734" s="265"/>
      <c r="D1734" s="265"/>
      <c r="E1734" s="265"/>
    </row>
    <row r="1735" spans="1:5" s="277" customFormat="1" ht="12">
      <c r="A1735" s="172"/>
      <c r="B1735" s="264"/>
      <c r="C1735" s="265"/>
      <c r="D1735" s="265"/>
      <c r="E1735" s="265"/>
    </row>
    <row r="1736" spans="1:5" s="277" customFormat="1" ht="12">
      <c r="A1736" s="172"/>
      <c r="B1736" s="264"/>
      <c r="C1736" s="265"/>
      <c r="D1736" s="265"/>
      <c r="E1736" s="265"/>
    </row>
    <row r="1737" spans="1:5" s="277" customFormat="1" ht="12">
      <c r="A1737" s="172"/>
      <c r="B1737" s="264"/>
      <c r="C1737" s="265"/>
      <c r="D1737" s="265"/>
      <c r="E1737" s="265"/>
    </row>
    <row r="1738" spans="1:5" s="277" customFormat="1" ht="12">
      <c r="A1738" s="172"/>
      <c r="B1738" s="264"/>
      <c r="C1738" s="265"/>
      <c r="D1738" s="265"/>
      <c r="E1738" s="265"/>
    </row>
    <row r="1739" spans="1:5" s="277" customFormat="1" ht="12">
      <c r="A1739" s="172"/>
      <c r="B1739" s="264"/>
      <c r="C1739" s="265"/>
      <c r="D1739" s="265"/>
      <c r="E1739" s="265"/>
    </row>
    <row r="1740" spans="1:5" s="277" customFormat="1" ht="12">
      <c r="A1740" s="172"/>
      <c r="B1740" s="264"/>
      <c r="C1740" s="265"/>
      <c r="D1740" s="265"/>
      <c r="E1740" s="265"/>
    </row>
    <row r="1741" spans="1:5" s="277" customFormat="1" ht="12">
      <c r="A1741" s="172"/>
      <c r="B1741" s="264"/>
      <c r="C1741" s="265"/>
      <c r="D1741" s="265"/>
      <c r="E1741" s="265"/>
    </row>
    <row r="1742" spans="1:5" s="277" customFormat="1" ht="12">
      <c r="A1742" s="172"/>
      <c r="B1742" s="264"/>
      <c r="C1742" s="265"/>
      <c r="D1742" s="265"/>
      <c r="E1742" s="265"/>
    </row>
    <row r="1743" spans="1:5" s="277" customFormat="1" ht="12">
      <c r="A1743" s="172"/>
      <c r="B1743" s="264"/>
      <c r="C1743" s="265"/>
      <c r="D1743" s="265"/>
      <c r="E1743" s="265"/>
    </row>
    <row r="1744" spans="1:5" s="277" customFormat="1" ht="12">
      <c r="A1744" s="172"/>
      <c r="B1744" s="264"/>
      <c r="C1744" s="265"/>
      <c r="D1744" s="265"/>
      <c r="E1744" s="265"/>
    </row>
    <row r="1745" spans="1:5" s="277" customFormat="1" ht="12">
      <c r="A1745" s="172"/>
      <c r="B1745" s="264"/>
      <c r="C1745" s="265"/>
      <c r="D1745" s="265"/>
      <c r="E1745" s="265"/>
    </row>
    <row r="1746" spans="1:5" s="277" customFormat="1" ht="12">
      <c r="A1746" s="172"/>
      <c r="B1746" s="264"/>
      <c r="C1746" s="265"/>
      <c r="D1746" s="265"/>
      <c r="E1746" s="265"/>
    </row>
    <row r="1747" spans="1:5" s="277" customFormat="1" ht="12">
      <c r="A1747" s="172"/>
      <c r="B1747" s="264"/>
      <c r="C1747" s="265"/>
      <c r="D1747" s="265"/>
      <c r="E1747" s="265"/>
    </row>
    <row r="1748" spans="1:5" s="277" customFormat="1" ht="12">
      <c r="A1748" s="172"/>
      <c r="B1748" s="264"/>
      <c r="C1748" s="265"/>
      <c r="D1748" s="265"/>
      <c r="E1748" s="265"/>
    </row>
    <row r="1749" spans="1:5" s="277" customFormat="1" ht="12">
      <c r="A1749" s="172"/>
      <c r="B1749" s="264"/>
      <c r="C1749" s="265"/>
      <c r="D1749" s="265"/>
      <c r="E1749" s="265"/>
    </row>
    <row r="1750" spans="1:5" s="277" customFormat="1" ht="12">
      <c r="A1750" s="172"/>
      <c r="B1750" s="264"/>
      <c r="C1750" s="265"/>
      <c r="D1750" s="265"/>
      <c r="E1750" s="265"/>
    </row>
    <row r="1751" spans="1:5" s="277" customFormat="1" ht="12">
      <c r="A1751" s="172"/>
      <c r="B1751" s="264"/>
      <c r="C1751" s="265"/>
      <c r="D1751" s="265"/>
      <c r="E1751" s="265"/>
    </row>
    <row r="1752" spans="1:5" s="277" customFormat="1" ht="12">
      <c r="A1752" s="172"/>
      <c r="B1752" s="264"/>
      <c r="C1752" s="265"/>
      <c r="D1752" s="265"/>
      <c r="E1752" s="265"/>
    </row>
    <row r="1753" spans="1:5" s="277" customFormat="1" ht="12">
      <c r="A1753" s="172"/>
      <c r="B1753" s="264"/>
      <c r="C1753" s="265"/>
      <c r="D1753" s="265"/>
      <c r="E1753" s="265"/>
    </row>
    <row r="1754" spans="1:5" s="277" customFormat="1" ht="12">
      <c r="A1754" s="172"/>
      <c r="B1754" s="264"/>
      <c r="C1754" s="265"/>
      <c r="D1754" s="265"/>
      <c r="E1754" s="265"/>
    </row>
    <row r="1755" spans="1:5" s="277" customFormat="1" ht="12">
      <c r="A1755" s="172"/>
      <c r="B1755" s="264"/>
      <c r="C1755" s="265"/>
      <c r="D1755" s="265"/>
      <c r="E1755" s="265"/>
    </row>
    <row r="1756" spans="1:5" s="277" customFormat="1" ht="12">
      <c r="A1756" s="172"/>
      <c r="B1756" s="264"/>
      <c r="C1756" s="265"/>
      <c r="D1756" s="265"/>
      <c r="E1756" s="265"/>
    </row>
    <row r="1757" spans="1:5" s="277" customFormat="1" ht="12">
      <c r="A1757" s="172"/>
      <c r="B1757" s="264"/>
      <c r="C1757" s="265"/>
      <c r="D1757" s="265"/>
      <c r="E1757" s="265"/>
    </row>
    <row r="1758" spans="1:5" s="277" customFormat="1" ht="12">
      <c r="A1758" s="172"/>
      <c r="B1758" s="264"/>
      <c r="C1758" s="265"/>
      <c r="D1758" s="265"/>
      <c r="E1758" s="265"/>
    </row>
    <row r="1759" spans="1:5" s="277" customFormat="1" ht="12">
      <c r="A1759" s="172"/>
      <c r="B1759" s="264"/>
      <c r="C1759" s="265"/>
      <c r="D1759" s="265"/>
      <c r="E1759" s="265"/>
    </row>
    <row r="1760" spans="1:5" s="277" customFormat="1" ht="12">
      <c r="A1760" s="172"/>
      <c r="B1760" s="264"/>
      <c r="C1760" s="265"/>
      <c r="D1760" s="265"/>
      <c r="E1760" s="265"/>
    </row>
    <row r="1761" spans="1:5" s="277" customFormat="1" ht="12">
      <c r="A1761" s="172"/>
      <c r="B1761" s="264"/>
      <c r="C1761" s="265"/>
      <c r="D1761" s="265"/>
      <c r="E1761" s="265"/>
    </row>
    <row r="1762" spans="1:5" s="277" customFormat="1" ht="12">
      <c r="A1762" s="172"/>
      <c r="B1762" s="264"/>
      <c r="C1762" s="265"/>
      <c r="D1762" s="265"/>
      <c r="E1762" s="265"/>
    </row>
    <row r="1763" spans="1:5" s="277" customFormat="1" ht="12">
      <c r="A1763" s="172"/>
      <c r="B1763" s="264"/>
      <c r="C1763" s="265"/>
      <c r="D1763" s="265"/>
      <c r="E1763" s="265"/>
    </row>
    <row r="1764" spans="1:5" s="277" customFormat="1" ht="12">
      <c r="A1764" s="172"/>
      <c r="B1764" s="264"/>
      <c r="C1764" s="265"/>
      <c r="D1764" s="265"/>
      <c r="E1764" s="265"/>
    </row>
    <row r="1765" spans="1:5" s="277" customFormat="1" ht="12">
      <c r="A1765" s="172"/>
      <c r="B1765" s="264"/>
      <c r="C1765" s="265"/>
      <c r="D1765" s="265"/>
      <c r="E1765" s="265"/>
    </row>
    <row r="1766" spans="1:5" s="277" customFormat="1" ht="12">
      <c r="A1766" s="172"/>
      <c r="B1766" s="264"/>
      <c r="C1766" s="265"/>
      <c r="D1766" s="265"/>
      <c r="E1766" s="265"/>
    </row>
    <row r="1767" spans="1:5" s="277" customFormat="1" ht="12">
      <c r="A1767" s="172"/>
      <c r="B1767" s="264"/>
      <c r="C1767" s="265"/>
      <c r="D1767" s="265"/>
      <c r="E1767" s="265"/>
    </row>
    <row r="1768" spans="1:5" s="277" customFormat="1" ht="12">
      <c r="A1768" s="172"/>
      <c r="B1768" s="264"/>
      <c r="C1768" s="265"/>
      <c r="D1768" s="265"/>
      <c r="E1768" s="265"/>
    </row>
    <row r="1769" spans="1:5" s="277" customFormat="1" ht="12">
      <c r="A1769" s="172"/>
      <c r="B1769" s="264"/>
      <c r="C1769" s="265"/>
      <c r="D1769" s="265"/>
      <c r="E1769" s="265"/>
    </row>
    <row r="1770" spans="1:5" s="277" customFormat="1" ht="12">
      <c r="A1770" s="172"/>
      <c r="B1770" s="264"/>
      <c r="C1770" s="265"/>
      <c r="D1770" s="265"/>
      <c r="E1770" s="265"/>
    </row>
    <row r="1771" spans="1:5" s="277" customFormat="1" ht="12">
      <c r="A1771" s="172"/>
      <c r="B1771" s="264"/>
      <c r="C1771" s="265"/>
      <c r="D1771" s="265"/>
      <c r="E1771" s="265"/>
    </row>
    <row r="1772" spans="1:5" s="277" customFormat="1" ht="12">
      <c r="A1772" s="172"/>
      <c r="B1772" s="264"/>
      <c r="C1772" s="265"/>
      <c r="D1772" s="265"/>
      <c r="E1772" s="265"/>
    </row>
    <row r="1773" spans="1:5" s="277" customFormat="1" ht="12">
      <c r="A1773" s="172"/>
      <c r="B1773" s="264"/>
      <c r="C1773" s="265"/>
      <c r="D1773" s="265"/>
      <c r="E1773" s="265"/>
    </row>
    <row r="1774" spans="1:5" s="277" customFormat="1" ht="12">
      <c r="A1774" s="172"/>
      <c r="B1774" s="264"/>
      <c r="C1774" s="265"/>
      <c r="D1774" s="265"/>
      <c r="E1774" s="265"/>
    </row>
    <row r="1775" spans="1:5" s="277" customFormat="1" ht="12">
      <c r="A1775" s="172"/>
      <c r="B1775" s="264"/>
      <c r="C1775" s="265"/>
      <c r="D1775" s="265"/>
      <c r="E1775" s="265"/>
    </row>
    <row r="1776" spans="1:5" s="277" customFormat="1" ht="12">
      <c r="A1776" s="172"/>
      <c r="B1776" s="264"/>
      <c r="C1776" s="265"/>
      <c r="D1776" s="265"/>
      <c r="E1776" s="265"/>
    </row>
    <row r="1777" spans="1:5" s="277" customFormat="1" ht="12">
      <c r="A1777" s="172"/>
      <c r="B1777" s="264"/>
      <c r="C1777" s="265"/>
      <c r="D1777" s="265"/>
      <c r="E1777" s="265"/>
    </row>
    <row r="1778" spans="1:5" s="277" customFormat="1" ht="12">
      <c r="A1778" s="172"/>
      <c r="B1778" s="264"/>
      <c r="C1778" s="265"/>
      <c r="D1778" s="265"/>
      <c r="E1778" s="265"/>
    </row>
    <row r="1779" spans="1:5" s="277" customFormat="1" ht="12">
      <c r="A1779" s="172"/>
      <c r="B1779" s="264"/>
      <c r="C1779" s="265"/>
      <c r="D1779" s="265"/>
      <c r="E1779" s="265"/>
    </row>
    <row r="1780" spans="1:5" s="277" customFormat="1" ht="12">
      <c r="A1780" s="172"/>
      <c r="B1780" s="264"/>
      <c r="C1780" s="265"/>
      <c r="D1780" s="265"/>
      <c r="E1780" s="265"/>
    </row>
    <row r="1781" spans="1:5" s="277" customFormat="1" ht="12">
      <c r="A1781" s="172"/>
      <c r="B1781" s="264"/>
      <c r="C1781" s="265"/>
      <c r="D1781" s="265"/>
      <c r="E1781" s="265"/>
    </row>
    <row r="1782" spans="1:5" s="277" customFormat="1" ht="12">
      <c r="A1782" s="172"/>
      <c r="B1782" s="264"/>
      <c r="C1782" s="265"/>
      <c r="D1782" s="265"/>
      <c r="E1782" s="265"/>
    </row>
    <row r="1783" spans="1:5" s="277" customFormat="1" ht="12">
      <c r="A1783" s="172"/>
      <c r="B1783" s="264"/>
      <c r="C1783" s="265"/>
      <c r="D1783" s="265"/>
      <c r="E1783" s="265"/>
    </row>
    <row r="1784" spans="1:5" s="277" customFormat="1" ht="12">
      <c r="A1784" s="172"/>
      <c r="B1784" s="264"/>
      <c r="C1784" s="265"/>
      <c r="D1784" s="265"/>
      <c r="E1784" s="265"/>
    </row>
    <row r="1785" spans="1:5" s="277" customFormat="1" ht="12">
      <c r="A1785" s="172"/>
      <c r="B1785" s="264"/>
      <c r="C1785" s="265"/>
      <c r="D1785" s="265"/>
      <c r="E1785" s="265"/>
    </row>
    <row r="1786" spans="1:5" s="277" customFormat="1" ht="12">
      <c r="A1786" s="172"/>
      <c r="B1786" s="264"/>
      <c r="C1786" s="265"/>
      <c r="D1786" s="265"/>
      <c r="E1786" s="265"/>
    </row>
    <row r="1787" spans="1:5" s="277" customFormat="1" ht="12">
      <c r="A1787" s="172"/>
      <c r="B1787" s="264"/>
      <c r="C1787" s="265"/>
      <c r="D1787" s="265"/>
      <c r="E1787" s="265"/>
    </row>
    <row r="1788" spans="1:5" s="277" customFormat="1" ht="12">
      <c r="A1788" s="172"/>
      <c r="B1788" s="264"/>
      <c r="C1788" s="265"/>
      <c r="D1788" s="265"/>
      <c r="E1788" s="265"/>
    </row>
    <row r="1789" spans="1:5" s="277" customFormat="1" ht="12">
      <c r="A1789" s="172"/>
      <c r="B1789" s="264"/>
      <c r="C1789" s="265"/>
      <c r="D1789" s="265"/>
      <c r="E1789" s="265"/>
    </row>
    <row r="1790" spans="1:5" s="277" customFormat="1" ht="12">
      <c r="A1790" s="172"/>
      <c r="B1790" s="264"/>
      <c r="C1790" s="265"/>
      <c r="D1790" s="265"/>
      <c r="E1790" s="265"/>
    </row>
    <row r="1791" spans="1:5" s="277" customFormat="1" ht="12">
      <c r="A1791" s="172"/>
      <c r="B1791" s="264"/>
      <c r="C1791" s="265"/>
      <c r="D1791" s="265"/>
      <c r="E1791" s="265"/>
    </row>
    <row r="1792" spans="1:5" s="277" customFormat="1" ht="12">
      <c r="A1792" s="172"/>
      <c r="B1792" s="264"/>
      <c r="C1792" s="265"/>
      <c r="D1792" s="265"/>
      <c r="E1792" s="265"/>
    </row>
    <row r="1793" spans="1:5" s="277" customFormat="1" ht="12">
      <c r="A1793" s="172"/>
      <c r="B1793" s="264"/>
      <c r="C1793" s="265"/>
      <c r="D1793" s="265"/>
      <c r="E1793" s="265"/>
    </row>
    <row r="1794" spans="1:5" s="277" customFormat="1" ht="12">
      <c r="A1794" s="172"/>
      <c r="B1794" s="264"/>
      <c r="C1794" s="265"/>
      <c r="D1794" s="265"/>
      <c r="E1794" s="265"/>
    </row>
    <row r="1795" spans="1:5" s="277" customFormat="1" ht="12">
      <c r="A1795" s="172"/>
      <c r="B1795" s="264"/>
      <c r="C1795" s="265"/>
      <c r="D1795" s="265"/>
      <c r="E1795" s="265"/>
    </row>
    <row r="1796" spans="1:5" s="277" customFormat="1" ht="12">
      <c r="A1796" s="172"/>
      <c r="B1796" s="264"/>
      <c r="C1796" s="265"/>
      <c r="D1796" s="265"/>
      <c r="E1796" s="265"/>
    </row>
    <row r="1797" spans="1:5" s="277" customFormat="1" ht="12">
      <c r="A1797" s="172"/>
      <c r="B1797" s="264"/>
      <c r="C1797" s="265"/>
      <c r="D1797" s="265"/>
      <c r="E1797" s="265"/>
    </row>
    <row r="1798" spans="1:5" s="277" customFormat="1" ht="12">
      <c r="A1798" s="172"/>
      <c r="B1798" s="264"/>
      <c r="C1798" s="265"/>
      <c r="D1798" s="265"/>
      <c r="E1798" s="265"/>
    </row>
    <row r="1799" spans="1:5" s="277" customFormat="1" ht="12">
      <c r="A1799" s="172"/>
      <c r="B1799" s="264"/>
      <c r="C1799" s="265"/>
      <c r="D1799" s="265"/>
      <c r="E1799" s="265"/>
    </row>
    <row r="1800" spans="1:5" s="277" customFormat="1" ht="12">
      <c r="A1800" s="172"/>
      <c r="B1800" s="264"/>
      <c r="C1800" s="265"/>
      <c r="D1800" s="265"/>
      <c r="E1800" s="265"/>
    </row>
    <row r="1801" spans="1:5" s="277" customFormat="1" ht="12">
      <c r="A1801" s="172"/>
      <c r="B1801" s="264"/>
      <c r="C1801" s="265"/>
      <c r="D1801" s="265"/>
      <c r="E1801" s="265"/>
    </row>
    <row r="1802" spans="1:5" s="277" customFormat="1" ht="12">
      <c r="A1802" s="172"/>
      <c r="B1802" s="264"/>
      <c r="C1802" s="265"/>
      <c r="D1802" s="265"/>
      <c r="E1802" s="265"/>
    </row>
    <row r="1803" spans="1:5" s="277" customFormat="1" ht="12">
      <c r="A1803" s="172"/>
      <c r="B1803" s="264"/>
      <c r="C1803" s="265"/>
      <c r="D1803" s="265"/>
      <c r="E1803" s="265"/>
    </row>
    <row r="1804" spans="1:5" s="277" customFormat="1" ht="12">
      <c r="A1804" s="172"/>
      <c r="B1804" s="264"/>
      <c r="C1804" s="265"/>
      <c r="D1804" s="265"/>
      <c r="E1804" s="265"/>
    </row>
    <row r="1805" spans="1:5" s="277" customFormat="1" ht="12">
      <c r="A1805" s="172"/>
      <c r="B1805" s="264"/>
      <c r="C1805" s="265"/>
      <c r="D1805" s="265"/>
      <c r="E1805" s="265"/>
    </row>
    <row r="1806" spans="1:5" s="277" customFormat="1" ht="12">
      <c r="A1806" s="172"/>
      <c r="B1806" s="264"/>
      <c r="C1806" s="265"/>
      <c r="D1806" s="265"/>
      <c r="E1806" s="265"/>
    </row>
    <row r="1807" spans="1:5" s="277" customFormat="1" ht="12">
      <c r="A1807" s="172"/>
      <c r="B1807" s="264"/>
      <c r="C1807" s="265"/>
      <c r="D1807" s="265"/>
      <c r="E1807" s="265"/>
    </row>
    <row r="1808" spans="1:5" s="277" customFormat="1" ht="12">
      <c r="A1808" s="172"/>
      <c r="B1808" s="264"/>
      <c r="C1808" s="265"/>
      <c r="D1808" s="265"/>
      <c r="E1808" s="265"/>
    </row>
    <row r="1809" spans="1:5" s="277" customFormat="1" ht="12">
      <c r="A1809" s="172"/>
      <c r="B1809" s="264"/>
      <c r="C1809" s="265"/>
      <c r="D1809" s="265"/>
      <c r="E1809" s="265"/>
    </row>
    <row r="1810" spans="1:5" s="277" customFormat="1" ht="12">
      <c r="A1810" s="172"/>
      <c r="B1810" s="264"/>
      <c r="C1810" s="265"/>
      <c r="D1810" s="265"/>
      <c r="E1810" s="265"/>
    </row>
    <row r="1811" spans="1:5" s="277" customFormat="1" ht="12">
      <c r="A1811" s="172"/>
      <c r="B1811" s="264"/>
      <c r="C1811" s="265"/>
      <c r="D1811" s="265"/>
      <c r="E1811" s="265"/>
    </row>
    <row r="1812" spans="1:5" s="277" customFormat="1" ht="12">
      <c r="A1812" s="172"/>
      <c r="B1812" s="264"/>
      <c r="C1812" s="265"/>
      <c r="D1812" s="265"/>
      <c r="E1812" s="265"/>
    </row>
    <row r="1813" spans="1:5" s="277" customFormat="1" ht="12">
      <c r="A1813" s="172"/>
      <c r="B1813" s="264"/>
      <c r="C1813" s="265"/>
      <c r="D1813" s="265"/>
      <c r="E1813" s="265"/>
    </row>
    <row r="1814" spans="1:5" s="277" customFormat="1" ht="12">
      <c r="A1814" s="172"/>
      <c r="B1814" s="264"/>
      <c r="C1814" s="265"/>
      <c r="D1814" s="265"/>
      <c r="E1814" s="265"/>
    </row>
    <row r="1815" spans="1:5" s="277" customFormat="1" ht="12">
      <c r="A1815" s="172"/>
      <c r="B1815" s="264"/>
      <c r="C1815" s="265"/>
      <c r="D1815" s="265"/>
      <c r="E1815" s="265"/>
    </row>
    <row r="1816" spans="1:5" s="277" customFormat="1" ht="12">
      <c r="A1816" s="172"/>
      <c r="B1816" s="264"/>
      <c r="C1816" s="265"/>
      <c r="D1816" s="265"/>
      <c r="E1816" s="265"/>
    </row>
    <row r="1817" spans="1:5" s="277" customFormat="1" ht="12">
      <c r="A1817" s="172"/>
      <c r="B1817" s="264"/>
      <c r="C1817" s="265"/>
      <c r="D1817" s="265"/>
      <c r="E1817" s="265"/>
    </row>
    <row r="1818" spans="1:5" s="277" customFormat="1" ht="12">
      <c r="A1818" s="172"/>
      <c r="B1818" s="264"/>
      <c r="C1818" s="265"/>
      <c r="D1818" s="265"/>
      <c r="E1818" s="265"/>
    </row>
    <row r="1819" spans="1:5" s="277" customFormat="1" ht="12">
      <c r="A1819" s="172"/>
      <c r="B1819" s="264"/>
      <c r="C1819" s="265"/>
      <c r="D1819" s="265"/>
      <c r="E1819" s="265"/>
    </row>
    <row r="1820" spans="1:5" s="277" customFormat="1" ht="12">
      <c r="A1820" s="172"/>
      <c r="B1820" s="264"/>
      <c r="C1820" s="265"/>
      <c r="D1820" s="265"/>
      <c r="E1820" s="265"/>
    </row>
    <row r="1821" spans="1:5" s="277" customFormat="1" ht="12">
      <c r="A1821" s="172"/>
      <c r="B1821" s="264"/>
      <c r="C1821" s="265"/>
      <c r="D1821" s="265"/>
      <c r="E1821" s="265"/>
    </row>
    <row r="1822" spans="1:5" s="277" customFormat="1" ht="12">
      <c r="A1822" s="172"/>
      <c r="B1822" s="264"/>
      <c r="C1822" s="265"/>
      <c r="D1822" s="265"/>
      <c r="E1822" s="265"/>
    </row>
    <row r="1823" spans="1:5" s="277" customFormat="1" ht="12">
      <c r="A1823" s="172"/>
      <c r="B1823" s="264"/>
      <c r="C1823" s="265"/>
      <c r="D1823" s="265"/>
      <c r="E1823" s="265"/>
    </row>
    <row r="1824" spans="1:5" s="277" customFormat="1" ht="12">
      <c r="A1824" s="172"/>
      <c r="B1824" s="264"/>
      <c r="C1824" s="265"/>
      <c r="D1824" s="265"/>
      <c r="E1824" s="265"/>
    </row>
    <row r="1825" spans="1:5" s="277" customFormat="1" ht="12">
      <c r="A1825" s="172"/>
      <c r="B1825" s="264"/>
      <c r="C1825" s="265"/>
      <c r="D1825" s="265"/>
      <c r="E1825" s="265"/>
    </row>
    <row r="1826" spans="1:5" s="277" customFormat="1" ht="12">
      <c r="A1826" s="172"/>
      <c r="B1826" s="264"/>
      <c r="C1826" s="265"/>
      <c r="D1826" s="265"/>
      <c r="E1826" s="265"/>
    </row>
    <row r="1827" spans="1:5" s="277" customFormat="1" ht="12">
      <c r="A1827" s="172"/>
      <c r="B1827" s="264"/>
      <c r="C1827" s="265"/>
      <c r="D1827" s="265"/>
      <c r="E1827" s="265"/>
    </row>
    <row r="1828" spans="1:5" s="277" customFormat="1" ht="12">
      <c r="A1828" s="172"/>
      <c r="B1828" s="264"/>
      <c r="C1828" s="265"/>
      <c r="D1828" s="265"/>
      <c r="E1828" s="265"/>
    </row>
    <row r="1829" spans="1:5" s="277" customFormat="1" ht="12">
      <c r="A1829" s="172"/>
      <c r="B1829" s="264"/>
      <c r="C1829" s="265"/>
      <c r="D1829" s="265"/>
      <c r="E1829" s="265"/>
    </row>
    <row r="1830" spans="1:5" s="277" customFormat="1" ht="12">
      <c r="A1830" s="172"/>
      <c r="B1830" s="264"/>
      <c r="C1830" s="265"/>
      <c r="D1830" s="265"/>
      <c r="E1830" s="265"/>
    </row>
    <row r="1831" spans="1:5" s="277" customFormat="1" ht="12">
      <c r="A1831" s="172"/>
      <c r="B1831" s="264"/>
      <c r="C1831" s="265"/>
      <c r="D1831" s="265"/>
      <c r="E1831" s="265"/>
    </row>
    <row r="1832" spans="1:5" s="277" customFormat="1" ht="12">
      <c r="A1832" s="172"/>
      <c r="B1832" s="264"/>
      <c r="C1832" s="265"/>
      <c r="D1832" s="265"/>
      <c r="E1832" s="265"/>
    </row>
    <row r="1833" spans="1:5" s="277" customFormat="1" ht="12">
      <c r="A1833" s="172"/>
      <c r="B1833" s="264"/>
      <c r="C1833" s="265"/>
      <c r="D1833" s="265"/>
      <c r="E1833" s="265"/>
    </row>
    <row r="1834" spans="1:5" s="277" customFormat="1" ht="12">
      <c r="A1834" s="172"/>
      <c r="B1834" s="264"/>
      <c r="C1834" s="265"/>
      <c r="D1834" s="265"/>
      <c r="E1834" s="265"/>
    </row>
    <row r="1835" spans="1:5" s="277" customFormat="1" ht="12">
      <c r="A1835" s="172"/>
      <c r="B1835" s="264"/>
      <c r="C1835" s="265"/>
      <c r="D1835" s="265"/>
      <c r="E1835" s="265"/>
    </row>
    <row r="1836" spans="1:5" s="277" customFormat="1" ht="12">
      <c r="A1836" s="172"/>
      <c r="B1836" s="264"/>
      <c r="C1836" s="265"/>
      <c r="D1836" s="265"/>
      <c r="E1836" s="265"/>
    </row>
    <row r="1837" spans="1:5" s="277" customFormat="1" ht="12">
      <c r="A1837" s="172"/>
      <c r="B1837" s="264"/>
      <c r="C1837" s="265"/>
      <c r="D1837" s="265"/>
      <c r="E1837" s="265"/>
    </row>
    <row r="1838" spans="1:5" s="277" customFormat="1" ht="12">
      <c r="A1838" s="172"/>
      <c r="B1838" s="264"/>
      <c r="C1838" s="265"/>
      <c r="D1838" s="265"/>
      <c r="E1838" s="265"/>
    </row>
    <row r="1839" spans="1:5" s="277" customFormat="1" ht="12">
      <c r="A1839" s="172"/>
      <c r="B1839" s="264"/>
      <c r="C1839" s="265"/>
      <c r="D1839" s="265"/>
      <c r="E1839" s="265"/>
    </row>
    <row r="1840" spans="1:5" s="277" customFormat="1" ht="12">
      <c r="A1840" s="172"/>
      <c r="B1840" s="264"/>
      <c r="C1840" s="265"/>
      <c r="D1840" s="265"/>
      <c r="E1840" s="265"/>
    </row>
    <row r="1841" spans="1:5" s="277" customFormat="1" ht="12">
      <c r="A1841" s="172"/>
      <c r="B1841" s="264"/>
      <c r="C1841" s="265"/>
      <c r="D1841" s="265"/>
      <c r="E1841" s="265"/>
    </row>
    <row r="1842" spans="1:5" s="277" customFormat="1" ht="12">
      <c r="A1842" s="172"/>
      <c r="B1842" s="264"/>
      <c r="C1842" s="265"/>
      <c r="D1842" s="265"/>
      <c r="E1842" s="265"/>
    </row>
    <row r="1843" spans="1:5" s="277" customFormat="1" ht="12">
      <c r="A1843" s="172"/>
      <c r="B1843" s="264"/>
      <c r="C1843" s="265"/>
      <c r="D1843" s="265"/>
      <c r="E1843" s="265"/>
    </row>
    <row r="1844" spans="1:5" s="277" customFormat="1" ht="12">
      <c r="A1844" s="172"/>
      <c r="B1844" s="264"/>
      <c r="C1844" s="265"/>
      <c r="D1844" s="265"/>
      <c r="E1844" s="265"/>
    </row>
    <row r="1845" spans="1:5" s="277" customFormat="1" ht="12">
      <c r="A1845" s="172"/>
      <c r="B1845" s="264"/>
      <c r="C1845" s="265"/>
      <c r="D1845" s="265"/>
      <c r="E1845" s="265"/>
    </row>
    <row r="1846" spans="1:5" s="277" customFormat="1" ht="12">
      <c r="A1846" s="172"/>
      <c r="B1846" s="264"/>
      <c r="C1846" s="265"/>
      <c r="D1846" s="265"/>
      <c r="E1846" s="265"/>
    </row>
    <row r="1847" spans="1:5" s="277" customFormat="1" ht="12">
      <c r="A1847" s="172"/>
      <c r="B1847" s="264"/>
      <c r="C1847" s="265"/>
      <c r="D1847" s="265"/>
      <c r="E1847" s="265"/>
    </row>
    <row r="1848" spans="1:5" s="277" customFormat="1" ht="12">
      <c r="A1848" s="172"/>
      <c r="B1848" s="264"/>
      <c r="C1848" s="265"/>
      <c r="D1848" s="265"/>
      <c r="E1848" s="265"/>
    </row>
    <row r="1849" spans="1:5" s="277" customFormat="1" ht="12">
      <c r="A1849" s="172"/>
      <c r="B1849" s="264"/>
      <c r="C1849" s="265"/>
      <c r="D1849" s="265"/>
      <c r="E1849" s="265"/>
    </row>
    <row r="1850" spans="1:5" s="277" customFormat="1" ht="12">
      <c r="A1850" s="172"/>
      <c r="B1850" s="264"/>
      <c r="C1850" s="265"/>
      <c r="D1850" s="265"/>
      <c r="E1850" s="265"/>
    </row>
    <row r="1851" spans="1:5" s="277" customFormat="1" ht="12">
      <c r="A1851" s="172"/>
      <c r="B1851" s="264"/>
      <c r="C1851" s="265"/>
      <c r="D1851" s="265"/>
      <c r="E1851" s="265"/>
    </row>
    <row r="1852" spans="1:5" s="277" customFormat="1" ht="12">
      <c r="A1852" s="172"/>
      <c r="B1852" s="264"/>
      <c r="C1852" s="265"/>
      <c r="D1852" s="265"/>
      <c r="E1852" s="265"/>
    </row>
    <row r="1853" spans="1:5" s="277" customFormat="1" ht="12">
      <c r="A1853" s="172"/>
      <c r="B1853" s="264"/>
      <c r="C1853" s="265"/>
      <c r="D1853" s="265"/>
      <c r="E1853" s="265"/>
    </row>
    <row r="1854" spans="1:5" s="277" customFormat="1" ht="12">
      <c r="A1854" s="172"/>
      <c r="B1854" s="264"/>
      <c r="C1854" s="265"/>
      <c r="D1854" s="265"/>
      <c r="E1854" s="265"/>
    </row>
    <row r="1855" spans="1:5" s="277" customFormat="1" ht="12">
      <c r="A1855" s="172"/>
      <c r="B1855" s="264"/>
      <c r="C1855" s="265"/>
      <c r="D1855" s="265"/>
      <c r="E1855" s="265"/>
    </row>
    <row r="1856" spans="1:5" s="277" customFormat="1" ht="12">
      <c r="A1856" s="172"/>
      <c r="B1856" s="264"/>
      <c r="C1856" s="265"/>
      <c r="D1856" s="265"/>
      <c r="E1856" s="265"/>
    </row>
    <row r="1857" spans="1:5" s="277" customFormat="1" ht="12">
      <c r="A1857" s="172"/>
      <c r="B1857" s="264"/>
      <c r="C1857" s="265"/>
      <c r="D1857" s="265"/>
      <c r="E1857" s="265"/>
    </row>
    <row r="1858" spans="1:5" s="277" customFormat="1" ht="12">
      <c r="A1858" s="172"/>
      <c r="B1858" s="264"/>
      <c r="C1858" s="265"/>
      <c r="D1858" s="265"/>
      <c r="E1858" s="265"/>
    </row>
    <row r="1859" spans="1:5" s="277" customFormat="1" ht="12">
      <c r="A1859" s="172"/>
      <c r="B1859" s="264"/>
      <c r="C1859" s="265"/>
      <c r="D1859" s="265"/>
      <c r="E1859" s="265"/>
    </row>
    <row r="1860" spans="1:5" s="277" customFormat="1" ht="12">
      <c r="A1860" s="172"/>
      <c r="B1860" s="264"/>
      <c r="C1860" s="265"/>
      <c r="D1860" s="265"/>
      <c r="E1860" s="265"/>
    </row>
    <row r="1861" spans="1:5" s="277" customFormat="1" ht="12">
      <c r="A1861" s="172"/>
      <c r="B1861" s="264"/>
      <c r="C1861" s="265"/>
      <c r="D1861" s="265"/>
      <c r="E1861" s="265"/>
    </row>
    <row r="1862" spans="1:5" s="277" customFormat="1" ht="12">
      <c r="A1862" s="172"/>
      <c r="B1862" s="264"/>
      <c r="C1862" s="265"/>
      <c r="D1862" s="265"/>
      <c r="E1862" s="265"/>
    </row>
    <row r="1863" spans="1:5" s="277" customFormat="1" ht="12">
      <c r="A1863" s="172"/>
      <c r="B1863" s="264"/>
      <c r="C1863" s="265"/>
      <c r="D1863" s="265"/>
      <c r="E1863" s="265"/>
    </row>
    <row r="1864" spans="1:5" s="277" customFormat="1" ht="12">
      <c r="A1864" s="172"/>
      <c r="B1864" s="264"/>
      <c r="C1864" s="265"/>
      <c r="D1864" s="265"/>
      <c r="E1864" s="265"/>
    </row>
    <row r="1865" spans="1:5" s="277" customFormat="1" ht="12">
      <c r="A1865" s="172"/>
      <c r="B1865" s="264"/>
      <c r="C1865" s="265"/>
      <c r="D1865" s="265"/>
      <c r="E1865" s="265"/>
    </row>
    <row r="1866" spans="1:5" s="277" customFormat="1" ht="12">
      <c r="A1866" s="172"/>
      <c r="B1866" s="264"/>
      <c r="C1866" s="265"/>
      <c r="D1866" s="265"/>
      <c r="E1866" s="265"/>
    </row>
    <row r="1867" spans="1:5" s="277" customFormat="1" ht="12">
      <c r="A1867" s="172"/>
      <c r="B1867" s="264"/>
      <c r="C1867" s="265"/>
      <c r="D1867" s="265"/>
      <c r="E1867" s="265"/>
    </row>
    <row r="1868" spans="1:5" s="277" customFormat="1" ht="12">
      <c r="A1868" s="172"/>
      <c r="B1868" s="264"/>
      <c r="C1868" s="265"/>
      <c r="D1868" s="265"/>
      <c r="E1868" s="265"/>
    </row>
    <row r="1869" spans="1:5" s="277" customFormat="1" ht="12">
      <c r="A1869" s="172"/>
      <c r="B1869" s="264"/>
      <c r="C1869" s="265"/>
      <c r="D1869" s="265"/>
      <c r="E1869" s="265"/>
    </row>
    <row r="1870" spans="1:5" s="277" customFormat="1" ht="12">
      <c r="A1870" s="172"/>
      <c r="B1870" s="264"/>
      <c r="C1870" s="265"/>
      <c r="D1870" s="265"/>
      <c r="E1870" s="265"/>
    </row>
    <row r="1871" spans="1:5" s="277" customFormat="1" ht="12">
      <c r="A1871" s="172"/>
      <c r="B1871" s="264"/>
      <c r="C1871" s="265"/>
      <c r="D1871" s="265"/>
      <c r="E1871" s="265"/>
    </row>
    <row r="1872" spans="1:5" s="277" customFormat="1" ht="12">
      <c r="A1872" s="172"/>
      <c r="B1872" s="264"/>
      <c r="C1872" s="265"/>
      <c r="D1872" s="265"/>
      <c r="E1872" s="265"/>
    </row>
    <row r="1873" spans="1:5" s="277" customFormat="1" ht="12">
      <c r="A1873" s="172"/>
      <c r="B1873" s="264"/>
      <c r="C1873" s="265"/>
      <c r="D1873" s="265"/>
      <c r="E1873" s="265"/>
    </row>
    <row r="1874" spans="1:5" s="277" customFormat="1" ht="12">
      <c r="A1874" s="172"/>
      <c r="B1874" s="264"/>
      <c r="C1874" s="265"/>
      <c r="D1874" s="265"/>
      <c r="E1874" s="265"/>
    </row>
    <row r="1875" spans="1:5" s="277" customFormat="1" ht="12">
      <c r="A1875" s="172"/>
      <c r="B1875" s="264"/>
      <c r="C1875" s="265"/>
      <c r="D1875" s="265"/>
      <c r="E1875" s="265"/>
    </row>
    <row r="1876" spans="1:5" s="277" customFormat="1" ht="12">
      <c r="A1876" s="172"/>
      <c r="B1876" s="264"/>
      <c r="C1876" s="265"/>
      <c r="D1876" s="265"/>
      <c r="E1876" s="265"/>
    </row>
    <row r="1877" spans="1:5" s="277" customFormat="1" ht="12">
      <c r="A1877" s="172"/>
      <c r="B1877" s="264"/>
      <c r="C1877" s="265"/>
      <c r="D1877" s="265"/>
      <c r="E1877" s="265"/>
    </row>
    <row r="1878" spans="1:5" s="277" customFormat="1" ht="12">
      <c r="A1878" s="172"/>
      <c r="B1878" s="264"/>
      <c r="C1878" s="265"/>
      <c r="D1878" s="265"/>
      <c r="E1878" s="265"/>
    </row>
    <row r="1879" spans="1:5" s="277" customFormat="1" ht="12">
      <c r="A1879" s="172"/>
      <c r="B1879" s="264"/>
      <c r="C1879" s="265"/>
      <c r="D1879" s="265"/>
      <c r="E1879" s="265"/>
    </row>
    <row r="1880" spans="1:5" s="277" customFormat="1" ht="12">
      <c r="A1880" s="172"/>
      <c r="B1880" s="264"/>
      <c r="C1880" s="265"/>
      <c r="D1880" s="265"/>
      <c r="E1880" s="265"/>
    </row>
    <row r="1881" spans="1:5" s="277" customFormat="1" ht="12">
      <c r="A1881" s="172"/>
      <c r="B1881" s="264"/>
      <c r="C1881" s="265"/>
      <c r="D1881" s="265"/>
      <c r="E1881" s="265"/>
    </row>
    <row r="1882" spans="1:5" s="277" customFormat="1" ht="12">
      <c r="A1882" s="172"/>
      <c r="B1882" s="264"/>
      <c r="C1882" s="265"/>
      <c r="D1882" s="265"/>
      <c r="E1882" s="265"/>
    </row>
    <row r="1883" spans="1:5" s="277" customFormat="1" ht="12">
      <c r="A1883" s="172"/>
      <c r="B1883" s="264"/>
      <c r="C1883" s="265"/>
      <c r="D1883" s="265"/>
      <c r="E1883" s="265"/>
    </row>
    <row r="1884" spans="1:5" s="277" customFormat="1" ht="12">
      <c r="A1884" s="172"/>
      <c r="B1884" s="264"/>
      <c r="C1884" s="265"/>
      <c r="D1884" s="265"/>
      <c r="E1884" s="265"/>
    </row>
    <row r="1885" spans="1:5" s="277" customFormat="1" ht="12">
      <c r="A1885" s="172"/>
      <c r="B1885" s="264"/>
      <c r="C1885" s="265"/>
      <c r="D1885" s="265"/>
      <c r="E1885" s="265"/>
    </row>
    <row r="1886" spans="1:5" s="277" customFormat="1" ht="12">
      <c r="A1886" s="172"/>
      <c r="B1886" s="264"/>
      <c r="C1886" s="265"/>
      <c r="D1886" s="265"/>
      <c r="E1886" s="265"/>
    </row>
    <row r="1887" spans="1:5" s="277" customFormat="1" ht="12">
      <c r="A1887" s="172"/>
      <c r="B1887" s="264"/>
      <c r="C1887" s="265"/>
      <c r="D1887" s="265"/>
      <c r="E1887" s="265"/>
    </row>
    <row r="1888" spans="1:5" s="277" customFormat="1" ht="12">
      <c r="A1888" s="172"/>
      <c r="B1888" s="264"/>
      <c r="C1888" s="265"/>
      <c r="D1888" s="265"/>
      <c r="E1888" s="265"/>
    </row>
    <row r="1889" spans="1:5" s="277" customFormat="1" ht="12">
      <c r="A1889" s="172"/>
      <c r="B1889" s="264"/>
      <c r="C1889" s="265"/>
      <c r="D1889" s="265"/>
      <c r="E1889" s="265"/>
    </row>
    <row r="1890" spans="1:5" s="277" customFormat="1" ht="12">
      <c r="A1890" s="172"/>
      <c r="B1890" s="264"/>
      <c r="C1890" s="265"/>
      <c r="D1890" s="265"/>
      <c r="E1890" s="265"/>
    </row>
    <row r="1891" spans="1:5" s="277" customFormat="1" ht="12">
      <c r="A1891" s="172"/>
      <c r="B1891" s="264"/>
      <c r="C1891" s="265"/>
      <c r="D1891" s="265"/>
      <c r="E1891" s="265"/>
    </row>
    <row r="1892" spans="1:5" s="277" customFormat="1" ht="12">
      <c r="A1892" s="172"/>
      <c r="B1892" s="264"/>
      <c r="C1892" s="265"/>
      <c r="D1892" s="265"/>
      <c r="E1892" s="265"/>
    </row>
    <row r="1893" spans="1:5" s="277" customFormat="1" ht="12">
      <c r="A1893" s="172"/>
      <c r="B1893" s="264"/>
      <c r="C1893" s="265"/>
      <c r="D1893" s="265"/>
      <c r="E1893" s="265"/>
    </row>
    <row r="1894" spans="1:5" s="277" customFormat="1" ht="12">
      <c r="A1894" s="172"/>
      <c r="B1894" s="264"/>
      <c r="C1894" s="265"/>
      <c r="D1894" s="265"/>
      <c r="E1894" s="265"/>
    </row>
    <row r="1895" spans="1:5" s="277" customFormat="1" ht="12">
      <c r="A1895" s="172"/>
      <c r="B1895" s="264"/>
      <c r="C1895" s="265"/>
      <c r="D1895" s="265"/>
      <c r="E1895" s="265"/>
    </row>
    <row r="1896" spans="1:5" s="277" customFormat="1" ht="12">
      <c r="A1896" s="172"/>
      <c r="B1896" s="264"/>
      <c r="C1896" s="265"/>
      <c r="D1896" s="265"/>
      <c r="E1896" s="265"/>
    </row>
    <row r="1897" spans="1:5" s="277" customFormat="1" ht="12">
      <c r="A1897" s="172"/>
      <c r="B1897" s="264"/>
      <c r="C1897" s="265"/>
      <c r="D1897" s="265"/>
      <c r="E1897" s="265"/>
    </row>
    <row r="1898" spans="1:5" s="277" customFormat="1" ht="12">
      <c r="A1898" s="172"/>
      <c r="B1898" s="264"/>
      <c r="C1898" s="265"/>
      <c r="D1898" s="265"/>
      <c r="E1898" s="265"/>
    </row>
    <row r="1899" spans="1:5" s="277" customFormat="1" ht="12">
      <c r="A1899" s="172"/>
      <c r="B1899" s="264"/>
      <c r="C1899" s="265"/>
      <c r="D1899" s="265"/>
      <c r="E1899" s="265"/>
    </row>
    <row r="1900" spans="1:5" s="277" customFormat="1" ht="12">
      <c r="A1900" s="172"/>
      <c r="B1900" s="264"/>
      <c r="C1900" s="265"/>
      <c r="D1900" s="265"/>
      <c r="E1900" s="265"/>
    </row>
    <row r="1901" spans="1:5" s="277" customFormat="1" ht="12">
      <c r="A1901" s="172"/>
      <c r="B1901" s="264"/>
      <c r="C1901" s="265"/>
      <c r="D1901" s="265"/>
      <c r="E1901" s="265"/>
    </row>
    <row r="1902" spans="1:5" s="277" customFormat="1" ht="12">
      <c r="A1902" s="172"/>
      <c r="B1902" s="264"/>
      <c r="C1902" s="265"/>
      <c r="D1902" s="265"/>
      <c r="E1902" s="265"/>
    </row>
    <row r="1903" spans="1:5" s="277" customFormat="1" ht="12">
      <c r="A1903" s="172"/>
      <c r="B1903" s="264"/>
      <c r="C1903" s="265"/>
      <c r="D1903" s="265"/>
      <c r="E1903" s="265"/>
    </row>
    <row r="1904" spans="1:5" s="277" customFormat="1" ht="12">
      <c r="A1904" s="172"/>
      <c r="B1904" s="264"/>
      <c r="C1904" s="265"/>
      <c r="D1904" s="265"/>
      <c r="E1904" s="265"/>
    </row>
    <row r="1905" spans="1:5" s="277" customFormat="1" ht="12">
      <c r="A1905" s="172"/>
      <c r="B1905" s="264"/>
      <c r="C1905" s="265"/>
      <c r="D1905" s="265"/>
      <c r="E1905" s="265"/>
    </row>
    <row r="1906" spans="1:5" s="277" customFormat="1" ht="12">
      <c r="A1906" s="172"/>
      <c r="B1906" s="264"/>
      <c r="C1906" s="265"/>
      <c r="D1906" s="265"/>
      <c r="E1906" s="265"/>
    </row>
    <row r="1907" spans="1:5" s="277" customFormat="1" ht="12">
      <c r="A1907" s="172"/>
      <c r="B1907" s="264"/>
      <c r="C1907" s="265"/>
      <c r="D1907" s="265"/>
      <c r="E1907" s="265"/>
    </row>
    <row r="1908" spans="1:5" s="277" customFormat="1" ht="12">
      <c r="A1908" s="172"/>
      <c r="B1908" s="264"/>
      <c r="C1908" s="265"/>
      <c r="D1908" s="265"/>
      <c r="E1908" s="265"/>
    </row>
    <row r="1909" spans="1:5" s="277" customFormat="1" ht="12">
      <c r="A1909" s="172"/>
      <c r="B1909" s="264"/>
      <c r="C1909" s="265"/>
      <c r="D1909" s="265"/>
      <c r="E1909" s="265"/>
    </row>
    <row r="1910" spans="1:5" s="277" customFormat="1" ht="12">
      <c r="A1910" s="172"/>
      <c r="B1910" s="264"/>
      <c r="C1910" s="265"/>
      <c r="D1910" s="265"/>
      <c r="E1910" s="265"/>
    </row>
    <row r="1911" spans="1:5" s="277" customFormat="1" ht="12">
      <c r="A1911" s="172"/>
      <c r="B1911" s="264"/>
      <c r="C1911" s="265"/>
      <c r="D1911" s="265"/>
      <c r="E1911" s="265"/>
    </row>
    <row r="1912" spans="1:5" s="277" customFormat="1" ht="12">
      <c r="A1912" s="172"/>
      <c r="B1912" s="264"/>
      <c r="C1912" s="265"/>
      <c r="D1912" s="265"/>
      <c r="E1912" s="265"/>
    </row>
    <row r="1913" spans="1:5" s="277" customFormat="1" ht="12">
      <c r="A1913" s="172"/>
      <c r="B1913" s="264"/>
      <c r="C1913" s="265"/>
      <c r="D1913" s="265"/>
      <c r="E1913" s="265"/>
    </row>
    <row r="1914" spans="1:5" s="277" customFormat="1" ht="12">
      <c r="A1914" s="172"/>
      <c r="B1914" s="264"/>
      <c r="C1914" s="265"/>
      <c r="D1914" s="265"/>
      <c r="E1914" s="265"/>
    </row>
    <row r="1915" spans="1:5" s="277" customFormat="1" ht="12">
      <c r="A1915" s="172"/>
      <c r="B1915" s="264"/>
      <c r="C1915" s="265"/>
      <c r="D1915" s="265"/>
      <c r="E1915" s="265"/>
    </row>
    <row r="1916" spans="1:5" s="277" customFormat="1" ht="12">
      <c r="A1916" s="172"/>
      <c r="B1916" s="264"/>
      <c r="C1916" s="265"/>
      <c r="D1916" s="265"/>
      <c r="E1916" s="265"/>
    </row>
    <row r="1917" spans="1:5" s="277" customFormat="1" ht="12">
      <c r="A1917" s="172"/>
      <c r="B1917" s="264"/>
      <c r="C1917" s="265"/>
      <c r="D1917" s="265"/>
      <c r="E1917" s="265"/>
    </row>
    <row r="1918" spans="1:5" s="277" customFormat="1" ht="12">
      <c r="A1918" s="172"/>
      <c r="B1918" s="264"/>
      <c r="C1918" s="265"/>
      <c r="D1918" s="265"/>
      <c r="E1918" s="265"/>
    </row>
    <row r="1919" spans="1:5" s="277" customFormat="1" ht="12">
      <c r="A1919" s="172"/>
      <c r="B1919" s="264"/>
      <c r="C1919" s="265"/>
      <c r="D1919" s="265"/>
      <c r="E1919" s="265"/>
    </row>
    <row r="1920" spans="1:5" s="277" customFormat="1" ht="12">
      <c r="A1920" s="172"/>
      <c r="B1920" s="264"/>
      <c r="C1920" s="265"/>
      <c r="D1920" s="265"/>
      <c r="E1920" s="265"/>
    </row>
    <row r="1921" spans="1:5" s="277" customFormat="1" ht="12">
      <c r="A1921" s="172"/>
      <c r="B1921" s="264"/>
      <c r="C1921" s="265"/>
      <c r="D1921" s="265"/>
      <c r="E1921" s="265"/>
    </row>
    <row r="1922" spans="1:5" s="277" customFormat="1" ht="12">
      <c r="A1922" s="172"/>
      <c r="B1922" s="264"/>
      <c r="C1922" s="265"/>
      <c r="D1922" s="265"/>
      <c r="E1922" s="265"/>
    </row>
    <row r="1923" spans="1:5" s="277" customFormat="1" ht="12">
      <c r="A1923" s="172"/>
      <c r="B1923" s="264"/>
      <c r="C1923" s="265"/>
      <c r="D1923" s="265"/>
      <c r="E1923" s="265"/>
    </row>
    <row r="1924" spans="1:5" s="277" customFormat="1" ht="12">
      <c r="A1924" s="172"/>
      <c r="B1924" s="264"/>
      <c r="C1924" s="265"/>
      <c r="D1924" s="265"/>
      <c r="E1924" s="265"/>
    </row>
    <row r="1925" spans="1:5" s="277" customFormat="1" ht="12">
      <c r="A1925" s="172"/>
      <c r="B1925" s="264"/>
      <c r="C1925" s="265"/>
      <c r="D1925" s="265"/>
      <c r="E1925" s="265"/>
    </row>
    <row r="1926" spans="1:5" s="277" customFormat="1" ht="12">
      <c r="A1926" s="172"/>
      <c r="B1926" s="264"/>
      <c r="C1926" s="265"/>
      <c r="D1926" s="265"/>
      <c r="E1926" s="265"/>
    </row>
    <row r="1927" spans="1:5" s="277" customFormat="1" ht="12">
      <c r="A1927" s="172"/>
      <c r="B1927" s="264"/>
      <c r="C1927" s="265"/>
      <c r="D1927" s="265"/>
      <c r="E1927" s="265"/>
    </row>
    <row r="1928" spans="1:5" s="277" customFormat="1" ht="12">
      <c r="A1928" s="172"/>
      <c r="B1928" s="264"/>
      <c r="C1928" s="265"/>
      <c r="D1928" s="265"/>
      <c r="E1928" s="265"/>
    </row>
    <row r="1929" spans="1:5" s="277" customFormat="1" ht="12">
      <c r="A1929" s="172"/>
      <c r="B1929" s="264"/>
      <c r="C1929" s="265"/>
      <c r="D1929" s="265"/>
      <c r="E1929" s="265"/>
    </row>
    <row r="1930" spans="1:5" s="277" customFormat="1" ht="12">
      <c r="A1930" s="172"/>
      <c r="B1930" s="264"/>
      <c r="C1930" s="265"/>
      <c r="D1930" s="265"/>
      <c r="E1930" s="265"/>
    </row>
    <row r="1931" spans="1:5" s="277" customFormat="1" ht="12">
      <c r="A1931" s="172"/>
      <c r="B1931" s="264"/>
      <c r="C1931" s="265"/>
      <c r="D1931" s="265"/>
      <c r="E1931" s="265"/>
    </row>
    <row r="1932" spans="1:5" s="277" customFormat="1" ht="12">
      <c r="A1932" s="172"/>
      <c r="B1932" s="264"/>
      <c r="C1932" s="265"/>
      <c r="D1932" s="265"/>
      <c r="E1932" s="265"/>
    </row>
    <row r="1933" spans="1:5" s="277" customFormat="1" ht="12">
      <c r="A1933" s="172"/>
      <c r="B1933" s="264"/>
      <c r="C1933" s="265"/>
      <c r="D1933" s="265"/>
      <c r="E1933" s="265"/>
    </row>
    <row r="1934" spans="1:5" s="277" customFormat="1" ht="12">
      <c r="A1934" s="172"/>
      <c r="B1934" s="264"/>
      <c r="C1934" s="265"/>
      <c r="D1934" s="265"/>
      <c r="E1934" s="265"/>
    </row>
    <row r="1935" spans="1:5" s="277" customFormat="1" ht="12">
      <c r="A1935" s="172"/>
      <c r="B1935" s="264"/>
      <c r="C1935" s="265"/>
      <c r="D1935" s="265"/>
      <c r="E1935" s="265"/>
    </row>
    <row r="1936" spans="1:5" s="277" customFormat="1" ht="12">
      <c r="A1936" s="172"/>
      <c r="B1936" s="264"/>
      <c r="C1936" s="265"/>
      <c r="D1936" s="265"/>
      <c r="E1936" s="265"/>
    </row>
    <row r="1937" spans="1:5" s="277" customFormat="1" ht="12">
      <c r="A1937" s="172"/>
      <c r="B1937" s="264"/>
      <c r="C1937" s="265"/>
      <c r="D1937" s="265"/>
      <c r="E1937" s="265"/>
    </row>
    <row r="1938" spans="1:5" s="277" customFormat="1" ht="12">
      <c r="A1938" s="172"/>
      <c r="B1938" s="264"/>
      <c r="C1938" s="265"/>
      <c r="D1938" s="265"/>
      <c r="E1938" s="265"/>
    </row>
    <row r="1939" spans="1:5" s="277" customFormat="1" ht="12">
      <c r="A1939" s="172"/>
      <c r="B1939" s="264"/>
      <c r="C1939" s="265"/>
      <c r="D1939" s="265"/>
      <c r="E1939" s="265"/>
    </row>
    <row r="1940" spans="1:5" s="277" customFormat="1" ht="12">
      <c r="A1940" s="172"/>
      <c r="B1940" s="264"/>
      <c r="C1940" s="265"/>
      <c r="D1940" s="265"/>
      <c r="E1940" s="265"/>
    </row>
    <row r="1941" spans="1:5" s="277" customFormat="1" ht="12">
      <c r="A1941" s="172"/>
      <c r="B1941" s="264"/>
      <c r="C1941" s="265"/>
      <c r="D1941" s="265"/>
      <c r="E1941" s="265"/>
    </row>
    <row r="1942" spans="1:5" s="277" customFormat="1" ht="12">
      <c r="A1942" s="172"/>
      <c r="B1942" s="264"/>
      <c r="C1942" s="265"/>
      <c r="D1942" s="265"/>
      <c r="E1942" s="265"/>
    </row>
    <row r="1943" spans="1:5" s="277" customFormat="1" ht="12">
      <c r="A1943" s="172"/>
      <c r="B1943" s="264"/>
      <c r="C1943" s="265"/>
      <c r="D1943" s="265"/>
      <c r="E1943" s="265"/>
    </row>
    <row r="1944" spans="1:5" s="277" customFormat="1" ht="12">
      <c r="A1944" s="172"/>
      <c r="B1944" s="264"/>
      <c r="C1944" s="265"/>
      <c r="D1944" s="265"/>
      <c r="E1944" s="265"/>
    </row>
    <row r="1945" spans="1:5" s="277" customFormat="1" ht="12">
      <c r="A1945" s="172"/>
      <c r="B1945" s="264"/>
      <c r="C1945" s="265"/>
      <c r="D1945" s="265"/>
      <c r="E1945" s="265"/>
    </row>
    <row r="1946" spans="1:5" s="277" customFormat="1" ht="12">
      <c r="A1946" s="172"/>
      <c r="B1946" s="264"/>
      <c r="C1946" s="265"/>
      <c r="D1946" s="265"/>
      <c r="E1946" s="265"/>
    </row>
    <row r="1947" spans="1:5" s="277" customFormat="1" ht="12">
      <c r="A1947" s="172"/>
      <c r="B1947" s="264"/>
      <c r="C1947" s="265"/>
      <c r="D1947" s="265"/>
      <c r="E1947" s="265"/>
    </row>
    <row r="1948" spans="1:5" s="277" customFormat="1" ht="12">
      <c r="A1948" s="172"/>
      <c r="B1948" s="264"/>
      <c r="C1948" s="265"/>
      <c r="D1948" s="265"/>
      <c r="E1948" s="265"/>
    </row>
    <row r="1949" spans="1:5" s="277" customFormat="1" ht="12">
      <c r="A1949" s="172"/>
      <c r="B1949" s="264"/>
      <c r="C1949" s="265"/>
      <c r="D1949" s="265"/>
      <c r="E1949" s="265"/>
    </row>
    <row r="1950" spans="1:5" s="277" customFormat="1" ht="12">
      <c r="A1950" s="172"/>
      <c r="B1950" s="264"/>
      <c r="C1950" s="265"/>
      <c r="D1950" s="265"/>
      <c r="E1950" s="265"/>
    </row>
    <row r="1951" spans="1:5" s="277" customFormat="1" ht="12">
      <c r="A1951" s="172"/>
      <c r="B1951" s="264"/>
      <c r="C1951" s="265"/>
      <c r="D1951" s="265"/>
      <c r="E1951" s="265"/>
    </row>
    <row r="1952" spans="1:5" s="277" customFormat="1" ht="12">
      <c r="A1952" s="172"/>
      <c r="B1952" s="264"/>
      <c r="C1952" s="265"/>
      <c r="D1952" s="265"/>
      <c r="E1952" s="265"/>
    </row>
    <row r="1953" spans="1:5" s="277" customFormat="1" ht="12">
      <c r="A1953" s="172"/>
      <c r="B1953" s="264"/>
      <c r="C1953" s="265"/>
      <c r="D1953" s="265"/>
      <c r="E1953" s="265"/>
    </row>
    <row r="1954" spans="1:5" s="277" customFormat="1" ht="12">
      <c r="A1954" s="172"/>
      <c r="B1954" s="264"/>
      <c r="C1954" s="265"/>
      <c r="D1954" s="265"/>
      <c r="E1954" s="265"/>
    </row>
    <row r="1955" spans="1:5" s="277" customFormat="1" ht="12">
      <c r="A1955" s="172"/>
      <c r="B1955" s="264"/>
      <c r="C1955" s="265"/>
      <c r="D1955" s="265"/>
      <c r="E1955" s="265"/>
    </row>
    <row r="1956" spans="1:5" s="277" customFormat="1" ht="12">
      <c r="A1956" s="172"/>
      <c r="B1956" s="264"/>
      <c r="C1956" s="265"/>
      <c r="D1956" s="265"/>
      <c r="E1956" s="265"/>
    </row>
    <row r="1957" spans="1:5" s="277" customFormat="1" ht="12">
      <c r="A1957" s="172"/>
      <c r="B1957" s="264"/>
      <c r="C1957" s="265"/>
      <c r="D1957" s="265"/>
      <c r="E1957" s="265"/>
    </row>
    <row r="1958" spans="1:5" s="277" customFormat="1" ht="12">
      <c r="A1958" s="172"/>
      <c r="B1958" s="264"/>
      <c r="C1958" s="265"/>
      <c r="D1958" s="265"/>
      <c r="E1958" s="265"/>
    </row>
    <row r="1959" spans="1:5" s="277" customFormat="1" ht="12">
      <c r="A1959" s="172"/>
      <c r="B1959" s="264"/>
      <c r="C1959" s="265"/>
      <c r="D1959" s="265"/>
      <c r="E1959" s="265"/>
    </row>
    <row r="1960" spans="1:5" s="277" customFormat="1" ht="12">
      <c r="A1960" s="172"/>
      <c r="B1960" s="264"/>
      <c r="C1960" s="265"/>
      <c r="D1960" s="265"/>
      <c r="E1960" s="265"/>
    </row>
    <row r="1961" spans="1:5" s="277" customFormat="1" ht="12">
      <c r="A1961" s="172"/>
      <c r="B1961" s="264"/>
      <c r="C1961" s="265"/>
      <c r="D1961" s="265"/>
      <c r="E1961" s="265"/>
    </row>
    <row r="1962" spans="1:5" s="277" customFormat="1" ht="12">
      <c r="A1962" s="172"/>
      <c r="B1962" s="264"/>
      <c r="C1962" s="265"/>
      <c r="D1962" s="265"/>
      <c r="E1962" s="265"/>
    </row>
    <row r="1963" spans="1:5" s="277" customFormat="1" ht="12">
      <c r="A1963" s="172"/>
      <c r="B1963" s="264"/>
      <c r="C1963" s="265"/>
      <c r="D1963" s="265"/>
      <c r="E1963" s="265"/>
    </row>
    <row r="1964" spans="1:5" s="277" customFormat="1" ht="12">
      <c r="A1964" s="172"/>
      <c r="B1964" s="264"/>
      <c r="C1964" s="265"/>
      <c r="D1964" s="265"/>
      <c r="E1964" s="265"/>
    </row>
    <row r="1965" spans="1:5" s="277" customFormat="1" ht="12">
      <c r="A1965" s="172"/>
      <c r="B1965" s="264"/>
      <c r="C1965" s="265"/>
      <c r="D1965" s="265"/>
      <c r="E1965" s="265"/>
    </row>
    <row r="1966" spans="1:5" s="277" customFormat="1" ht="12">
      <c r="A1966" s="172"/>
      <c r="B1966" s="264"/>
      <c r="C1966" s="265"/>
      <c r="D1966" s="265"/>
      <c r="E1966" s="265"/>
    </row>
    <row r="1967" spans="1:5" s="277" customFormat="1" ht="12">
      <c r="A1967" s="172"/>
      <c r="B1967" s="264"/>
      <c r="C1967" s="265"/>
      <c r="D1967" s="265"/>
      <c r="E1967" s="265"/>
    </row>
    <row r="1968" spans="1:5" s="277" customFormat="1" ht="12">
      <c r="A1968" s="172"/>
      <c r="B1968" s="264"/>
      <c r="C1968" s="265"/>
      <c r="D1968" s="265"/>
      <c r="E1968" s="265"/>
    </row>
    <row r="1969" spans="1:5" s="277" customFormat="1" ht="12">
      <c r="A1969" s="172"/>
      <c r="B1969" s="264"/>
      <c r="C1969" s="265"/>
      <c r="D1969" s="265"/>
      <c r="E1969" s="265"/>
    </row>
    <row r="1970" spans="1:5" s="277" customFormat="1" ht="12">
      <c r="A1970" s="172"/>
      <c r="B1970" s="264"/>
      <c r="C1970" s="265"/>
      <c r="D1970" s="265"/>
      <c r="E1970" s="265"/>
    </row>
    <row r="1971" spans="1:5" s="277" customFormat="1" ht="12">
      <c r="A1971" s="172"/>
      <c r="B1971" s="264"/>
      <c r="C1971" s="265"/>
      <c r="D1971" s="265"/>
      <c r="E1971" s="265"/>
    </row>
    <row r="1972" spans="1:5" s="277" customFormat="1" ht="12">
      <c r="A1972" s="172"/>
      <c r="B1972" s="264"/>
      <c r="C1972" s="265"/>
      <c r="D1972" s="265"/>
      <c r="E1972" s="265"/>
    </row>
    <row r="1973" spans="1:5" s="277" customFormat="1" ht="12">
      <c r="A1973" s="172"/>
      <c r="B1973" s="264"/>
      <c r="C1973" s="265"/>
      <c r="D1973" s="265"/>
      <c r="E1973" s="265"/>
    </row>
    <row r="1974" spans="1:5" s="277" customFormat="1" ht="12">
      <c r="A1974" s="172"/>
      <c r="B1974" s="264"/>
      <c r="C1974" s="265"/>
      <c r="D1974" s="265"/>
      <c r="E1974" s="265"/>
    </row>
    <row r="1975" spans="1:5" s="277" customFormat="1" ht="12">
      <c r="A1975" s="172"/>
      <c r="B1975" s="264"/>
      <c r="C1975" s="265"/>
      <c r="D1975" s="265"/>
      <c r="E1975" s="265"/>
    </row>
    <row r="1976" spans="1:5" s="277" customFormat="1" ht="12">
      <c r="A1976" s="172"/>
      <c r="B1976" s="264"/>
      <c r="C1976" s="265"/>
      <c r="D1976" s="265"/>
      <c r="E1976" s="265"/>
    </row>
    <row r="1977" spans="1:5" s="277" customFormat="1" ht="12">
      <c r="A1977" s="172"/>
      <c r="B1977" s="264"/>
      <c r="C1977" s="265"/>
      <c r="D1977" s="265"/>
      <c r="E1977" s="265"/>
    </row>
    <row r="1978" spans="1:5" s="277" customFormat="1" ht="12">
      <c r="A1978" s="172"/>
      <c r="B1978" s="264"/>
      <c r="C1978" s="265"/>
      <c r="D1978" s="265"/>
      <c r="E1978" s="265"/>
    </row>
    <row r="1979" spans="1:5" s="277" customFormat="1" ht="12">
      <c r="A1979" s="172"/>
      <c r="B1979" s="264"/>
      <c r="C1979" s="265"/>
      <c r="D1979" s="265"/>
      <c r="E1979" s="265"/>
    </row>
    <row r="1980" spans="1:5" s="277" customFormat="1" ht="12">
      <c r="A1980" s="172"/>
      <c r="B1980" s="264"/>
      <c r="C1980" s="265"/>
      <c r="D1980" s="265"/>
      <c r="E1980" s="265"/>
    </row>
    <row r="1981" spans="1:5" s="277" customFormat="1" ht="12">
      <c r="A1981" s="172"/>
      <c r="B1981" s="264"/>
      <c r="C1981" s="265"/>
      <c r="D1981" s="265"/>
      <c r="E1981" s="265"/>
    </row>
    <row r="1982" spans="1:5" s="277" customFormat="1" ht="12">
      <c r="A1982" s="172"/>
      <c r="B1982" s="264"/>
      <c r="C1982" s="265"/>
      <c r="D1982" s="265"/>
      <c r="E1982" s="265"/>
    </row>
    <row r="1983" spans="1:5" s="277" customFormat="1" ht="12">
      <c r="A1983" s="172"/>
      <c r="B1983" s="264"/>
      <c r="C1983" s="265"/>
      <c r="D1983" s="265"/>
      <c r="E1983" s="265"/>
    </row>
    <row r="1984" spans="1:5" s="277" customFormat="1" ht="12">
      <c r="A1984" s="172"/>
      <c r="B1984" s="264"/>
      <c r="C1984" s="265"/>
      <c r="D1984" s="265"/>
      <c r="E1984" s="265"/>
    </row>
    <row r="1985" spans="1:5" s="277" customFormat="1" ht="12">
      <c r="A1985" s="172"/>
      <c r="B1985" s="264"/>
      <c r="C1985" s="265"/>
      <c r="D1985" s="265"/>
      <c r="E1985" s="265"/>
    </row>
    <row r="1986" spans="1:5" s="277" customFormat="1" ht="12">
      <c r="A1986" s="172"/>
      <c r="B1986" s="264"/>
      <c r="C1986" s="265"/>
      <c r="D1986" s="265"/>
      <c r="E1986" s="265"/>
    </row>
    <row r="1987" spans="1:5" s="277" customFormat="1" ht="12">
      <c r="A1987" s="172"/>
      <c r="B1987" s="264"/>
      <c r="C1987" s="265"/>
      <c r="D1987" s="265"/>
      <c r="E1987" s="265"/>
    </row>
    <row r="1988" spans="1:5" s="277" customFormat="1" ht="12">
      <c r="A1988" s="172"/>
      <c r="B1988" s="264"/>
      <c r="C1988" s="265"/>
      <c r="D1988" s="265"/>
      <c r="E1988" s="265"/>
    </row>
    <row r="1989" spans="1:5" s="277" customFormat="1" ht="12">
      <c r="A1989" s="172"/>
      <c r="B1989" s="264"/>
      <c r="C1989" s="265"/>
      <c r="D1989" s="265"/>
      <c r="E1989" s="265"/>
    </row>
    <row r="1990" spans="1:5" s="277" customFormat="1" ht="12">
      <c r="A1990" s="172"/>
      <c r="B1990" s="264"/>
      <c r="C1990" s="265"/>
      <c r="D1990" s="265"/>
      <c r="E1990" s="265"/>
    </row>
    <row r="1991" spans="1:5" s="277" customFormat="1" ht="12">
      <c r="A1991" s="172"/>
      <c r="B1991" s="264"/>
      <c r="C1991" s="265"/>
      <c r="D1991" s="265"/>
      <c r="E1991" s="265"/>
    </row>
    <row r="1992" spans="1:5" s="277" customFormat="1" ht="12">
      <c r="A1992" s="172"/>
      <c r="B1992" s="264"/>
      <c r="C1992" s="265"/>
      <c r="D1992" s="265"/>
      <c r="E1992" s="265"/>
    </row>
    <row r="1993" spans="1:5" s="277" customFormat="1" ht="12">
      <c r="A1993" s="172"/>
      <c r="B1993" s="264"/>
      <c r="C1993" s="265"/>
      <c r="D1993" s="265"/>
      <c r="E1993" s="265"/>
    </row>
    <row r="1994" spans="1:5" s="277" customFormat="1" ht="12">
      <c r="A1994" s="172"/>
      <c r="B1994" s="264"/>
      <c r="C1994" s="265"/>
      <c r="D1994" s="265"/>
      <c r="E1994" s="265"/>
    </row>
    <row r="1995" spans="1:5" s="277" customFormat="1" ht="12">
      <c r="A1995" s="172"/>
      <c r="B1995" s="264"/>
      <c r="C1995" s="265"/>
      <c r="D1995" s="265"/>
      <c r="E1995" s="265"/>
    </row>
    <row r="1996" spans="1:5" s="277" customFormat="1" ht="12">
      <c r="A1996" s="172"/>
      <c r="B1996" s="264"/>
      <c r="C1996" s="265"/>
      <c r="D1996" s="265"/>
      <c r="E1996" s="265"/>
    </row>
    <row r="1997" spans="1:5" s="277" customFormat="1" ht="12">
      <c r="A1997" s="172"/>
      <c r="B1997" s="264"/>
      <c r="C1997" s="265"/>
      <c r="D1997" s="265"/>
      <c r="E1997" s="265"/>
    </row>
    <row r="1998" spans="1:5" s="277" customFormat="1" ht="12">
      <c r="A1998" s="172"/>
      <c r="B1998" s="264"/>
      <c r="C1998" s="265"/>
      <c r="D1998" s="265"/>
      <c r="E1998" s="265"/>
    </row>
    <row r="1999" spans="1:5" s="277" customFormat="1" ht="12">
      <c r="A1999" s="172"/>
      <c r="B1999" s="264"/>
      <c r="C1999" s="265"/>
      <c r="D1999" s="265"/>
      <c r="E1999" s="265"/>
    </row>
    <row r="2000" spans="1:5" s="277" customFormat="1" ht="12">
      <c r="A2000" s="172"/>
      <c r="B2000" s="264"/>
      <c r="C2000" s="265"/>
      <c r="D2000" s="265"/>
      <c r="E2000" s="265"/>
    </row>
    <row r="2001" spans="1:5" s="277" customFormat="1" ht="12">
      <c r="A2001" s="172"/>
      <c r="B2001" s="264"/>
      <c r="C2001" s="265"/>
      <c r="D2001" s="265"/>
      <c r="E2001" s="265"/>
    </row>
    <row r="2002" spans="1:5" s="277" customFormat="1" ht="12">
      <c r="A2002" s="172"/>
      <c r="B2002" s="264"/>
      <c r="C2002" s="265"/>
      <c r="D2002" s="265"/>
      <c r="E2002" s="265"/>
    </row>
    <row r="2003" spans="1:5" s="277" customFormat="1" ht="12">
      <c r="A2003" s="172"/>
      <c r="B2003" s="264"/>
      <c r="C2003" s="265"/>
      <c r="D2003" s="265"/>
      <c r="E2003" s="265"/>
    </row>
    <row r="2004" spans="1:5" s="277" customFormat="1" ht="12">
      <c r="A2004" s="172"/>
      <c r="B2004" s="264"/>
      <c r="C2004" s="265"/>
      <c r="D2004" s="265"/>
      <c r="E2004" s="265"/>
    </row>
    <row r="2005" spans="1:5" s="277" customFormat="1" ht="12">
      <c r="A2005" s="172"/>
      <c r="B2005" s="264"/>
      <c r="C2005" s="265"/>
      <c r="D2005" s="265"/>
      <c r="E2005" s="265"/>
    </row>
    <row r="2006" spans="1:5" s="277" customFormat="1" ht="12">
      <c r="A2006" s="172"/>
      <c r="B2006" s="264"/>
      <c r="C2006" s="265"/>
      <c r="D2006" s="265"/>
      <c r="E2006" s="265"/>
    </row>
    <row r="2007" spans="1:5" s="277" customFormat="1" ht="12">
      <c r="A2007" s="172"/>
      <c r="B2007" s="264"/>
      <c r="C2007" s="265"/>
      <c r="D2007" s="265"/>
      <c r="E2007" s="265"/>
    </row>
    <row r="2008" spans="1:5" s="277" customFormat="1" ht="12">
      <c r="A2008" s="172"/>
      <c r="B2008" s="264"/>
      <c r="C2008" s="265"/>
      <c r="D2008" s="265"/>
      <c r="E2008" s="265"/>
    </row>
    <row r="2009" spans="1:5" s="277" customFormat="1" ht="12">
      <c r="A2009" s="172"/>
      <c r="B2009" s="264"/>
      <c r="C2009" s="265"/>
      <c r="D2009" s="265"/>
      <c r="E2009" s="265"/>
    </row>
    <row r="2010" spans="1:5" s="277" customFormat="1" ht="12">
      <c r="A2010" s="172"/>
      <c r="B2010" s="264"/>
      <c r="C2010" s="265"/>
      <c r="D2010" s="265"/>
      <c r="E2010" s="265"/>
    </row>
    <row r="2011" spans="1:5" s="277" customFormat="1" ht="12">
      <c r="A2011" s="172"/>
      <c r="B2011" s="264"/>
      <c r="C2011" s="265"/>
      <c r="D2011" s="265"/>
      <c r="E2011" s="265"/>
    </row>
    <row r="2012" spans="1:5" s="277" customFormat="1" ht="12">
      <c r="A2012" s="172"/>
      <c r="B2012" s="264"/>
      <c r="C2012" s="265"/>
      <c r="D2012" s="265"/>
      <c r="E2012" s="265"/>
    </row>
    <row r="2013" spans="1:5" s="277" customFormat="1" ht="12">
      <c r="A2013" s="172"/>
      <c r="B2013" s="264"/>
      <c r="C2013" s="265"/>
      <c r="D2013" s="265"/>
      <c r="E2013" s="265"/>
    </row>
    <row r="2014" spans="1:5" s="277" customFormat="1" ht="12">
      <c r="A2014" s="172"/>
      <c r="B2014" s="264"/>
      <c r="C2014" s="265"/>
      <c r="D2014" s="265"/>
      <c r="E2014" s="265"/>
    </row>
    <row r="2015" spans="1:5" s="277" customFormat="1" ht="12">
      <c r="A2015" s="172"/>
      <c r="B2015" s="264"/>
      <c r="C2015" s="265"/>
      <c r="D2015" s="265"/>
      <c r="E2015" s="265"/>
    </row>
    <row r="2016" spans="1:5" s="277" customFormat="1" ht="12">
      <c r="A2016" s="172"/>
      <c r="B2016" s="264"/>
      <c r="C2016" s="265"/>
      <c r="D2016" s="265"/>
      <c r="E2016" s="265"/>
    </row>
    <row r="2017" spans="1:5" s="277" customFormat="1" ht="12">
      <c r="A2017" s="172"/>
      <c r="B2017" s="264"/>
      <c r="C2017" s="265"/>
      <c r="D2017" s="265"/>
      <c r="E2017" s="265"/>
    </row>
    <row r="2018" spans="1:5" s="277" customFormat="1" ht="12">
      <c r="A2018" s="172"/>
      <c r="B2018" s="264"/>
      <c r="C2018" s="265"/>
      <c r="D2018" s="265"/>
      <c r="E2018" s="265"/>
    </row>
    <row r="2019" spans="1:5" s="277" customFormat="1" ht="12">
      <c r="A2019" s="172"/>
      <c r="B2019" s="264"/>
      <c r="C2019" s="265"/>
      <c r="D2019" s="265"/>
      <c r="E2019" s="265"/>
    </row>
    <row r="2020" spans="1:5" s="277" customFormat="1" ht="12">
      <c r="A2020" s="172"/>
      <c r="B2020" s="264"/>
      <c r="C2020" s="265"/>
      <c r="D2020" s="265"/>
      <c r="E2020" s="265"/>
    </row>
    <row r="2021" spans="1:5" s="277" customFormat="1" ht="12">
      <c r="A2021" s="172"/>
      <c r="B2021" s="264"/>
      <c r="C2021" s="265"/>
      <c r="D2021" s="265"/>
      <c r="E2021" s="265"/>
    </row>
    <row r="2022" spans="1:5" s="277" customFormat="1" ht="12">
      <c r="A2022" s="172"/>
      <c r="B2022" s="264"/>
      <c r="C2022" s="265"/>
      <c r="D2022" s="265"/>
      <c r="E2022" s="265"/>
    </row>
    <row r="2023" spans="1:5" s="277" customFormat="1" ht="12">
      <c r="A2023" s="172"/>
      <c r="B2023" s="264"/>
      <c r="C2023" s="265"/>
      <c r="D2023" s="265"/>
      <c r="E2023" s="265"/>
    </row>
    <row r="2024" spans="1:5" s="277" customFormat="1" ht="12">
      <c r="A2024" s="172"/>
      <c r="B2024" s="264"/>
      <c r="C2024" s="265"/>
      <c r="D2024" s="265"/>
      <c r="E2024" s="265"/>
    </row>
    <row r="2025" spans="1:5" s="277" customFormat="1" ht="12">
      <c r="A2025" s="172"/>
      <c r="B2025" s="264"/>
      <c r="C2025" s="265"/>
      <c r="D2025" s="265"/>
      <c r="E2025" s="265"/>
    </row>
    <row r="2026" spans="1:5" s="277" customFormat="1" ht="12">
      <c r="A2026" s="172"/>
      <c r="B2026" s="264"/>
      <c r="C2026" s="265"/>
      <c r="D2026" s="265"/>
      <c r="E2026" s="265"/>
    </row>
    <row r="2027" spans="1:5" s="277" customFormat="1" ht="12">
      <c r="A2027" s="172"/>
      <c r="B2027" s="264"/>
      <c r="C2027" s="265"/>
      <c r="D2027" s="265"/>
      <c r="E2027" s="265"/>
    </row>
    <row r="2028" spans="1:5" s="277" customFormat="1" ht="12">
      <c r="A2028" s="172"/>
      <c r="B2028" s="264"/>
      <c r="C2028" s="265"/>
      <c r="D2028" s="265"/>
      <c r="E2028" s="265"/>
    </row>
    <row r="2029" spans="1:5" s="277" customFormat="1" ht="12">
      <c r="A2029" s="172"/>
      <c r="B2029" s="264"/>
      <c r="C2029" s="265"/>
      <c r="D2029" s="265"/>
      <c r="E2029" s="265"/>
    </row>
    <row r="2030" spans="1:5" s="277" customFormat="1" ht="12">
      <c r="A2030" s="172"/>
      <c r="B2030" s="264"/>
      <c r="C2030" s="265"/>
      <c r="D2030" s="265"/>
      <c r="E2030" s="265"/>
    </row>
    <row r="2031" spans="1:5" s="277" customFormat="1" ht="12">
      <c r="A2031" s="172"/>
      <c r="B2031" s="264"/>
      <c r="C2031" s="265"/>
      <c r="D2031" s="265"/>
      <c r="E2031" s="265"/>
    </row>
    <row r="2032" spans="1:5" s="277" customFormat="1" ht="12">
      <c r="A2032" s="172"/>
      <c r="B2032" s="264"/>
      <c r="C2032" s="265"/>
      <c r="D2032" s="265"/>
      <c r="E2032" s="265"/>
    </row>
    <row r="2033" spans="1:5" s="277" customFormat="1" ht="12">
      <c r="A2033" s="172"/>
      <c r="B2033" s="264"/>
      <c r="C2033" s="265"/>
      <c r="D2033" s="265"/>
      <c r="E2033" s="265"/>
    </row>
    <row r="2034" spans="1:5" s="277" customFormat="1" ht="12">
      <c r="A2034" s="172"/>
      <c r="B2034" s="264"/>
      <c r="C2034" s="265"/>
      <c r="D2034" s="265"/>
      <c r="E2034" s="265"/>
    </row>
    <row r="2035" spans="1:5" s="277" customFormat="1" ht="12">
      <c r="A2035" s="172"/>
      <c r="B2035" s="264"/>
      <c r="C2035" s="265"/>
      <c r="D2035" s="265"/>
      <c r="E2035" s="265"/>
    </row>
    <row r="2036" spans="1:5" s="277" customFormat="1" ht="12">
      <c r="A2036" s="172"/>
      <c r="B2036" s="264"/>
      <c r="C2036" s="265"/>
      <c r="D2036" s="265"/>
      <c r="E2036" s="265"/>
    </row>
    <row r="2037" spans="1:5" s="277" customFormat="1" ht="12">
      <c r="A2037" s="172"/>
      <c r="B2037" s="264"/>
      <c r="C2037" s="265"/>
      <c r="D2037" s="265"/>
      <c r="E2037" s="265"/>
    </row>
    <row r="2038" spans="1:5" s="277" customFormat="1" ht="12">
      <c r="A2038" s="172"/>
      <c r="B2038" s="264"/>
      <c r="C2038" s="265"/>
      <c r="D2038" s="265"/>
      <c r="E2038" s="265"/>
    </row>
    <row r="2039" spans="1:5" s="277" customFormat="1" ht="12">
      <c r="A2039" s="172"/>
      <c r="B2039" s="264"/>
      <c r="C2039" s="265"/>
      <c r="D2039" s="265"/>
      <c r="E2039" s="265"/>
    </row>
    <row r="2040" spans="1:5" s="277" customFormat="1" ht="12">
      <c r="A2040" s="172"/>
      <c r="B2040" s="264"/>
      <c r="C2040" s="265"/>
      <c r="D2040" s="265"/>
      <c r="E2040" s="265"/>
    </row>
    <row r="2041" spans="1:5" s="277" customFormat="1" ht="12">
      <c r="A2041" s="172"/>
      <c r="B2041" s="264"/>
      <c r="C2041" s="265"/>
      <c r="D2041" s="265"/>
      <c r="E2041" s="265"/>
    </row>
    <row r="2042" spans="1:5" s="277" customFormat="1" ht="12">
      <c r="A2042" s="172"/>
      <c r="B2042" s="264"/>
      <c r="C2042" s="265"/>
      <c r="D2042" s="265"/>
      <c r="E2042" s="265"/>
    </row>
    <row r="2043" spans="1:5" s="277" customFormat="1" ht="12">
      <c r="A2043" s="172"/>
      <c r="B2043" s="264"/>
      <c r="C2043" s="265"/>
      <c r="D2043" s="265"/>
      <c r="E2043" s="265"/>
    </row>
    <row r="2044" spans="1:5" s="277" customFormat="1" ht="12">
      <c r="A2044" s="172"/>
      <c r="B2044" s="264"/>
      <c r="C2044" s="265"/>
      <c r="D2044" s="265"/>
      <c r="E2044" s="265"/>
    </row>
    <row r="2045" spans="1:5" s="277" customFormat="1" ht="12">
      <c r="A2045" s="172"/>
      <c r="B2045" s="264"/>
      <c r="C2045" s="265"/>
      <c r="D2045" s="265"/>
      <c r="E2045" s="265"/>
    </row>
    <row r="2046" spans="1:5" s="277" customFormat="1" ht="12">
      <c r="A2046" s="172"/>
      <c r="B2046" s="264"/>
      <c r="C2046" s="265"/>
      <c r="D2046" s="265"/>
      <c r="E2046" s="265"/>
    </row>
    <row r="2047" spans="1:5" s="277" customFormat="1" ht="12">
      <c r="A2047" s="172"/>
      <c r="B2047" s="264"/>
      <c r="C2047" s="265"/>
      <c r="D2047" s="265"/>
      <c r="E2047" s="265"/>
    </row>
    <row r="2048" spans="1:5" s="277" customFormat="1" ht="12">
      <c r="A2048" s="172"/>
      <c r="B2048" s="264"/>
      <c r="C2048" s="265"/>
      <c r="D2048" s="265"/>
      <c r="E2048" s="265"/>
    </row>
    <row r="2049" spans="1:5" s="277" customFormat="1" ht="12">
      <c r="A2049" s="172"/>
      <c r="B2049" s="264"/>
      <c r="C2049" s="265"/>
      <c r="D2049" s="265"/>
      <c r="E2049" s="265"/>
    </row>
    <row r="2050" spans="1:5" s="277" customFormat="1" ht="12">
      <c r="A2050" s="172"/>
      <c r="B2050" s="264"/>
      <c r="C2050" s="265"/>
      <c r="D2050" s="265"/>
      <c r="E2050" s="265"/>
    </row>
    <row r="2051" spans="1:5" s="277" customFormat="1" ht="12">
      <c r="A2051" s="172"/>
      <c r="B2051" s="264"/>
      <c r="C2051" s="265"/>
      <c r="D2051" s="265"/>
      <c r="E2051" s="265"/>
    </row>
    <row r="2052" spans="1:5" s="277" customFormat="1" ht="12">
      <c r="A2052" s="172"/>
      <c r="B2052" s="264"/>
      <c r="C2052" s="265"/>
      <c r="D2052" s="265"/>
      <c r="E2052" s="265"/>
    </row>
    <row r="2053" spans="1:5" s="277" customFormat="1" ht="12">
      <c r="A2053" s="172"/>
      <c r="B2053" s="264"/>
      <c r="C2053" s="265"/>
      <c r="D2053" s="265"/>
      <c r="E2053" s="265"/>
    </row>
    <row r="2054" spans="1:5" s="277" customFormat="1" ht="12">
      <c r="A2054" s="172"/>
      <c r="B2054" s="264"/>
      <c r="C2054" s="265"/>
      <c r="D2054" s="265"/>
      <c r="E2054" s="265"/>
    </row>
    <row r="2055" spans="1:5" s="277" customFormat="1" ht="12">
      <c r="A2055" s="172"/>
      <c r="B2055" s="264"/>
      <c r="C2055" s="265"/>
      <c r="D2055" s="265"/>
      <c r="E2055" s="265"/>
    </row>
    <row r="2056" spans="1:5" s="277" customFormat="1" ht="12">
      <c r="A2056" s="172"/>
      <c r="B2056" s="264"/>
      <c r="C2056" s="265"/>
      <c r="D2056" s="265"/>
      <c r="E2056" s="265"/>
    </row>
    <row r="2057" spans="1:5" s="277" customFormat="1" ht="12">
      <c r="A2057" s="172"/>
      <c r="B2057" s="264"/>
      <c r="C2057" s="265"/>
      <c r="D2057" s="265"/>
      <c r="E2057" s="265"/>
    </row>
    <row r="2058" spans="1:5" s="277" customFormat="1" ht="12">
      <c r="A2058" s="172"/>
      <c r="B2058" s="264"/>
      <c r="C2058" s="265"/>
      <c r="D2058" s="265"/>
      <c r="E2058" s="265"/>
    </row>
    <row r="2059" spans="1:5" s="277" customFormat="1" ht="12">
      <c r="A2059" s="172"/>
      <c r="B2059" s="264"/>
      <c r="C2059" s="265"/>
      <c r="D2059" s="265"/>
      <c r="E2059" s="265"/>
    </row>
    <row r="2060" spans="1:5" s="277" customFormat="1" ht="12">
      <c r="A2060" s="172"/>
      <c r="B2060" s="264"/>
      <c r="C2060" s="265"/>
      <c r="D2060" s="265"/>
      <c r="E2060" s="265"/>
    </row>
    <row r="2061" spans="1:5" s="277" customFormat="1" ht="12">
      <c r="A2061" s="172"/>
      <c r="B2061" s="264"/>
      <c r="C2061" s="265"/>
      <c r="D2061" s="265"/>
      <c r="E2061" s="265"/>
    </row>
    <row r="2062" spans="1:5" s="277" customFormat="1" ht="12">
      <c r="A2062" s="172"/>
      <c r="B2062" s="264"/>
      <c r="C2062" s="265"/>
      <c r="D2062" s="265"/>
      <c r="E2062" s="265"/>
    </row>
    <row r="2063" spans="1:5" s="277" customFormat="1" ht="12">
      <c r="A2063" s="172"/>
      <c r="B2063" s="264"/>
      <c r="C2063" s="265"/>
      <c r="D2063" s="265"/>
      <c r="E2063" s="265"/>
    </row>
    <row r="2064" spans="1:5" s="277" customFormat="1" ht="12">
      <c r="A2064" s="172"/>
      <c r="B2064" s="264"/>
      <c r="C2064" s="265"/>
      <c r="D2064" s="265"/>
      <c r="E2064" s="265"/>
    </row>
    <row r="2065" spans="1:5" s="277" customFormat="1" ht="12">
      <c r="A2065" s="172"/>
      <c r="B2065" s="264"/>
      <c r="C2065" s="265"/>
      <c r="D2065" s="265"/>
      <c r="E2065" s="265"/>
    </row>
    <row r="2066" spans="1:5" s="277" customFormat="1" ht="12">
      <c r="A2066" s="172"/>
      <c r="B2066" s="264"/>
      <c r="C2066" s="265"/>
      <c r="D2066" s="265"/>
      <c r="E2066" s="265"/>
    </row>
    <row r="2067" spans="1:5" s="277" customFormat="1" ht="12">
      <c r="A2067" s="172"/>
      <c r="B2067" s="264"/>
      <c r="C2067" s="265"/>
      <c r="D2067" s="265"/>
      <c r="E2067" s="265"/>
    </row>
    <row r="2068" spans="1:5" s="277" customFormat="1" ht="12">
      <c r="A2068" s="172"/>
      <c r="B2068" s="264"/>
      <c r="C2068" s="265"/>
      <c r="D2068" s="265"/>
      <c r="E2068" s="265"/>
    </row>
    <row r="2069" spans="1:5" s="277" customFormat="1" ht="12">
      <c r="A2069" s="172"/>
      <c r="B2069" s="264"/>
      <c r="C2069" s="265"/>
      <c r="D2069" s="265"/>
      <c r="E2069" s="265"/>
    </row>
    <row r="2070" spans="1:5" s="277" customFormat="1" ht="12">
      <c r="A2070" s="172"/>
      <c r="B2070" s="264"/>
      <c r="C2070" s="265"/>
      <c r="D2070" s="265"/>
      <c r="E2070" s="265"/>
    </row>
    <row r="2071" spans="1:5" s="277" customFormat="1" ht="12">
      <c r="A2071" s="172"/>
      <c r="B2071" s="264"/>
      <c r="C2071" s="265"/>
      <c r="D2071" s="265"/>
      <c r="E2071" s="265"/>
    </row>
    <row r="2072" spans="1:5" s="277" customFormat="1" ht="12">
      <c r="A2072" s="172"/>
      <c r="B2072" s="264"/>
      <c r="C2072" s="265"/>
      <c r="D2072" s="265"/>
      <c r="E2072" s="265"/>
    </row>
    <row r="2073" spans="1:5" s="277" customFormat="1" ht="12">
      <c r="A2073" s="172"/>
      <c r="B2073" s="264"/>
      <c r="C2073" s="265"/>
      <c r="D2073" s="265"/>
      <c r="E2073" s="265"/>
    </row>
    <row r="2074" spans="1:5" s="277" customFormat="1" ht="12">
      <c r="A2074" s="172"/>
      <c r="B2074" s="264"/>
      <c r="C2074" s="265"/>
      <c r="D2074" s="265"/>
      <c r="E2074" s="265"/>
    </row>
    <row r="2075" spans="1:5" s="277" customFormat="1" ht="12">
      <c r="A2075" s="172"/>
      <c r="B2075" s="264"/>
      <c r="C2075" s="265"/>
      <c r="D2075" s="265"/>
      <c r="E2075" s="265"/>
    </row>
    <row r="2076" spans="1:5" s="277" customFormat="1" ht="12">
      <c r="A2076" s="172"/>
      <c r="B2076" s="264"/>
      <c r="C2076" s="265"/>
      <c r="D2076" s="265"/>
      <c r="E2076" s="265"/>
    </row>
    <row r="2077" spans="1:5" s="277" customFormat="1" ht="12">
      <c r="A2077" s="172"/>
      <c r="B2077" s="264"/>
      <c r="C2077" s="265"/>
      <c r="D2077" s="265"/>
      <c r="E2077" s="265"/>
    </row>
    <row r="2078" spans="1:5" s="277" customFormat="1" ht="12">
      <c r="A2078" s="172"/>
      <c r="B2078" s="264"/>
      <c r="C2078" s="265"/>
      <c r="D2078" s="265"/>
      <c r="E2078" s="265"/>
    </row>
    <row r="2079" spans="1:5" s="277" customFormat="1" ht="12">
      <c r="A2079" s="172"/>
      <c r="B2079" s="264"/>
      <c r="C2079" s="265"/>
      <c r="D2079" s="265"/>
      <c r="E2079" s="265"/>
    </row>
    <row r="2080" spans="1:5" s="277" customFormat="1" ht="12">
      <c r="A2080" s="172"/>
      <c r="B2080" s="264"/>
      <c r="C2080" s="265"/>
      <c r="D2080" s="265"/>
      <c r="E2080" s="265"/>
    </row>
    <row r="2081" spans="1:5" s="277" customFormat="1" ht="12">
      <c r="A2081" s="172"/>
      <c r="B2081" s="264"/>
      <c r="C2081" s="265"/>
      <c r="D2081" s="265"/>
      <c r="E2081" s="265"/>
    </row>
    <row r="2082" spans="1:5" s="277" customFormat="1" ht="12">
      <c r="A2082" s="172"/>
      <c r="B2082" s="264"/>
      <c r="C2082" s="265"/>
      <c r="D2082" s="265"/>
      <c r="E2082" s="265"/>
    </row>
    <row r="2083" spans="1:5" s="277" customFormat="1" ht="12">
      <c r="A2083" s="172"/>
      <c r="B2083" s="264"/>
      <c r="C2083" s="265"/>
      <c r="D2083" s="265"/>
      <c r="E2083" s="265"/>
    </row>
    <row r="2084" spans="1:5" s="277" customFormat="1" ht="12">
      <c r="A2084" s="172"/>
      <c r="B2084" s="264"/>
      <c r="C2084" s="265"/>
      <c r="D2084" s="265"/>
      <c r="E2084" s="265"/>
    </row>
    <row r="2085" spans="1:5" s="277" customFormat="1" ht="12">
      <c r="A2085" s="172"/>
      <c r="B2085" s="264"/>
      <c r="C2085" s="265"/>
      <c r="D2085" s="265"/>
      <c r="E2085" s="265"/>
    </row>
    <row r="2086" spans="1:5" s="277" customFormat="1" ht="12">
      <c r="A2086" s="172"/>
      <c r="B2086" s="264"/>
      <c r="C2086" s="265"/>
      <c r="D2086" s="265"/>
      <c r="E2086" s="265"/>
    </row>
    <row r="2087" spans="1:5" s="277" customFormat="1" ht="12">
      <c r="A2087" s="172"/>
      <c r="B2087" s="264"/>
      <c r="C2087" s="265"/>
      <c r="D2087" s="265"/>
      <c r="E2087" s="265"/>
    </row>
    <row r="2088" spans="1:5" s="277" customFormat="1" ht="12">
      <c r="A2088" s="172"/>
      <c r="B2088" s="264"/>
      <c r="C2088" s="265"/>
      <c r="D2088" s="265"/>
      <c r="E2088" s="265"/>
    </row>
    <row r="2089" spans="1:5" s="277" customFormat="1" ht="12">
      <c r="A2089" s="172"/>
      <c r="B2089" s="264"/>
      <c r="C2089" s="265"/>
      <c r="D2089" s="265"/>
      <c r="E2089" s="265"/>
    </row>
    <row r="2090" spans="1:5" s="277" customFormat="1" ht="12">
      <c r="A2090" s="172"/>
      <c r="B2090" s="264"/>
      <c r="C2090" s="265"/>
      <c r="D2090" s="265"/>
      <c r="E2090" s="265"/>
    </row>
    <row r="2091" spans="1:5" s="277" customFormat="1" ht="12">
      <c r="A2091" s="172"/>
      <c r="B2091" s="264"/>
      <c r="C2091" s="265"/>
      <c r="D2091" s="265"/>
      <c r="E2091" s="265"/>
    </row>
    <row r="2092" spans="1:5" s="277" customFormat="1" ht="12">
      <c r="A2092" s="172"/>
      <c r="B2092" s="264"/>
      <c r="C2092" s="265"/>
      <c r="D2092" s="265"/>
      <c r="E2092" s="265"/>
    </row>
    <row r="2093" spans="1:5" s="277" customFormat="1" ht="12">
      <c r="A2093" s="172"/>
      <c r="B2093" s="264"/>
      <c r="C2093" s="265"/>
      <c r="D2093" s="265"/>
      <c r="E2093" s="265"/>
    </row>
    <row r="2094" spans="1:5" s="277" customFormat="1" ht="12">
      <c r="A2094" s="172"/>
      <c r="B2094" s="264"/>
      <c r="C2094" s="265"/>
      <c r="D2094" s="265"/>
      <c r="E2094" s="265"/>
    </row>
    <row r="2095" spans="1:5" s="277" customFormat="1" ht="12">
      <c r="A2095" s="172"/>
      <c r="B2095" s="264"/>
      <c r="C2095" s="265"/>
      <c r="D2095" s="265"/>
      <c r="E2095" s="265"/>
    </row>
    <row r="2096" spans="1:5" s="277" customFormat="1" ht="12">
      <c r="A2096" s="172"/>
      <c r="B2096" s="264"/>
      <c r="C2096" s="265"/>
      <c r="D2096" s="265"/>
      <c r="E2096" s="265"/>
    </row>
    <row r="2097" spans="1:5" s="277" customFormat="1" ht="12">
      <c r="A2097" s="172"/>
      <c r="B2097" s="264"/>
      <c r="C2097" s="265"/>
      <c r="D2097" s="265"/>
      <c r="E2097" s="265"/>
    </row>
    <row r="2098" spans="1:5" s="277" customFormat="1" ht="12">
      <c r="A2098" s="172"/>
      <c r="B2098" s="264"/>
      <c r="C2098" s="265"/>
      <c r="D2098" s="265"/>
      <c r="E2098" s="265"/>
    </row>
    <row r="2099" spans="1:5" s="277" customFormat="1" ht="12">
      <c r="A2099" s="172"/>
      <c r="B2099" s="264"/>
      <c r="C2099" s="265"/>
      <c r="D2099" s="265"/>
      <c r="E2099" s="265"/>
    </row>
    <row r="2100" spans="1:5" s="277" customFormat="1" ht="12">
      <c r="A2100" s="172"/>
      <c r="B2100" s="264"/>
      <c r="C2100" s="265"/>
      <c r="D2100" s="265"/>
      <c r="E2100" s="265"/>
    </row>
    <row r="2101" spans="1:5" s="277" customFormat="1" ht="12">
      <c r="A2101" s="172"/>
      <c r="B2101" s="264"/>
      <c r="C2101" s="265"/>
      <c r="D2101" s="265"/>
      <c r="E2101" s="265"/>
    </row>
    <row r="2102" spans="1:5" s="277" customFormat="1" ht="12">
      <c r="A2102" s="172"/>
      <c r="B2102" s="264"/>
      <c r="C2102" s="265"/>
      <c r="D2102" s="265"/>
      <c r="E2102" s="265"/>
    </row>
    <row r="2103" spans="1:5" s="277" customFormat="1" ht="12">
      <c r="A2103" s="172"/>
      <c r="B2103" s="264"/>
      <c r="C2103" s="265"/>
      <c r="D2103" s="265"/>
      <c r="E2103" s="265"/>
    </row>
    <row r="2104" spans="1:5" s="277" customFormat="1" ht="12">
      <c r="A2104" s="172"/>
      <c r="B2104" s="264"/>
      <c r="C2104" s="265"/>
      <c r="D2104" s="265"/>
      <c r="E2104" s="265"/>
    </row>
    <row r="2105" spans="1:5" s="277" customFormat="1" ht="12">
      <c r="A2105" s="172"/>
      <c r="B2105" s="264"/>
      <c r="C2105" s="265"/>
      <c r="D2105" s="265"/>
      <c r="E2105" s="265"/>
    </row>
    <row r="2106" spans="1:5" s="277" customFormat="1" ht="12">
      <c r="A2106" s="172"/>
      <c r="B2106" s="264"/>
      <c r="C2106" s="265"/>
      <c r="D2106" s="265"/>
      <c r="E2106" s="265"/>
    </row>
    <row r="2107" spans="1:5" s="277" customFormat="1" ht="12">
      <c r="A2107" s="172"/>
      <c r="B2107" s="264"/>
      <c r="C2107" s="265"/>
      <c r="D2107" s="265"/>
      <c r="E2107" s="265"/>
    </row>
    <row r="2108" spans="1:5" s="277" customFormat="1" ht="12">
      <c r="A2108" s="172"/>
      <c r="B2108" s="264"/>
      <c r="C2108" s="265"/>
      <c r="D2108" s="265"/>
      <c r="E2108" s="265"/>
    </row>
    <row r="2109" spans="1:5" s="277" customFormat="1" ht="12">
      <c r="A2109" s="172"/>
      <c r="B2109" s="264"/>
      <c r="C2109" s="265"/>
      <c r="D2109" s="265"/>
      <c r="E2109" s="265"/>
    </row>
    <row r="2110" spans="1:5" s="277" customFormat="1" ht="12">
      <c r="A2110" s="172"/>
      <c r="B2110" s="264"/>
      <c r="C2110" s="265"/>
      <c r="D2110" s="265"/>
      <c r="E2110" s="265"/>
    </row>
    <row r="2111" spans="1:5" s="277" customFormat="1" ht="12">
      <c r="A2111" s="172"/>
      <c r="B2111" s="264"/>
      <c r="C2111" s="265"/>
      <c r="D2111" s="265"/>
      <c r="E2111" s="265"/>
    </row>
    <row r="2112" spans="1:5" s="277" customFormat="1" ht="12">
      <c r="A2112" s="172"/>
      <c r="B2112" s="264"/>
      <c r="C2112" s="265"/>
      <c r="D2112" s="265"/>
      <c r="E2112" s="265"/>
    </row>
    <row r="2113" spans="1:5" s="277" customFormat="1" ht="12">
      <c r="A2113" s="172"/>
      <c r="B2113" s="264"/>
      <c r="C2113" s="265"/>
      <c r="D2113" s="265"/>
      <c r="E2113" s="265"/>
    </row>
    <row r="2114" spans="1:5" s="277" customFormat="1" ht="12">
      <c r="A2114" s="172"/>
      <c r="B2114" s="264"/>
      <c r="C2114" s="265"/>
      <c r="D2114" s="265"/>
      <c r="E2114" s="265"/>
    </row>
    <row r="2115" spans="1:5" s="277" customFormat="1" ht="12">
      <c r="A2115" s="172"/>
      <c r="B2115" s="264"/>
      <c r="C2115" s="265"/>
      <c r="D2115" s="265"/>
      <c r="E2115" s="265"/>
    </row>
    <row r="2116" spans="1:5" s="277" customFormat="1" ht="12">
      <c r="A2116" s="172"/>
      <c r="B2116" s="264"/>
      <c r="C2116" s="265"/>
      <c r="D2116" s="265"/>
      <c r="E2116" s="265"/>
    </row>
    <row r="2117" spans="1:5" s="277" customFormat="1" ht="12">
      <c r="A2117" s="172"/>
      <c r="B2117" s="264"/>
      <c r="C2117" s="265"/>
      <c r="D2117" s="265"/>
      <c r="E2117" s="265"/>
    </row>
    <row r="2118" spans="1:5" s="277" customFormat="1" ht="12">
      <c r="A2118" s="172"/>
      <c r="B2118" s="264"/>
      <c r="C2118" s="265"/>
      <c r="D2118" s="265"/>
      <c r="E2118" s="265"/>
    </row>
    <row r="2119" spans="1:5" s="277" customFormat="1" ht="12">
      <c r="A2119" s="172"/>
      <c r="B2119" s="264"/>
      <c r="C2119" s="265"/>
      <c r="D2119" s="265"/>
      <c r="E2119" s="265"/>
    </row>
    <row r="2120" spans="1:5" s="277" customFormat="1" ht="12">
      <c r="A2120" s="172"/>
      <c r="B2120" s="264"/>
      <c r="C2120" s="265"/>
      <c r="D2120" s="265"/>
      <c r="E2120" s="265"/>
    </row>
    <row r="2121" spans="1:5" s="277" customFormat="1" ht="12">
      <c r="A2121" s="172"/>
      <c r="B2121" s="264"/>
      <c r="C2121" s="265"/>
      <c r="D2121" s="265"/>
      <c r="E2121" s="265"/>
    </row>
    <row r="2122" spans="1:5" s="277" customFormat="1" ht="12">
      <c r="A2122" s="172"/>
      <c r="B2122" s="264"/>
      <c r="C2122" s="265"/>
      <c r="D2122" s="265"/>
      <c r="E2122" s="265"/>
    </row>
    <row r="2123" spans="1:5" s="277" customFormat="1" ht="12">
      <c r="A2123" s="172"/>
      <c r="B2123" s="264"/>
      <c r="C2123" s="265"/>
      <c r="D2123" s="265"/>
      <c r="E2123" s="265"/>
    </row>
    <row r="2124" spans="1:5" s="277" customFormat="1" ht="12">
      <c r="A2124" s="172"/>
      <c r="B2124" s="264"/>
      <c r="C2124" s="265"/>
      <c r="D2124" s="265"/>
      <c r="E2124" s="265"/>
    </row>
    <row r="2125" spans="1:5" s="277" customFormat="1" ht="12">
      <c r="A2125" s="172"/>
      <c r="B2125" s="264"/>
      <c r="C2125" s="265"/>
      <c r="D2125" s="265"/>
      <c r="E2125" s="265"/>
    </row>
    <row r="2126" spans="1:5" s="277" customFormat="1" ht="12">
      <c r="A2126" s="172"/>
      <c r="B2126" s="264"/>
      <c r="C2126" s="265"/>
      <c r="D2126" s="265"/>
      <c r="E2126" s="265"/>
    </row>
    <row r="2127" spans="1:5" s="277" customFormat="1" ht="12">
      <c r="A2127" s="172"/>
      <c r="B2127" s="264"/>
      <c r="C2127" s="265"/>
      <c r="D2127" s="265"/>
      <c r="E2127" s="265"/>
    </row>
    <row r="2128" spans="1:5" s="277" customFormat="1" ht="12">
      <c r="A2128" s="172"/>
      <c r="B2128" s="264"/>
      <c r="C2128" s="265"/>
      <c r="D2128" s="265"/>
      <c r="E2128" s="265"/>
    </row>
    <row r="2129" spans="1:5" s="277" customFormat="1" ht="12">
      <c r="A2129" s="172"/>
      <c r="B2129" s="264"/>
      <c r="C2129" s="265"/>
      <c r="D2129" s="265"/>
      <c r="E2129" s="265"/>
    </row>
    <row r="2130" spans="1:5" s="277" customFormat="1" ht="12">
      <c r="A2130" s="172"/>
      <c r="B2130" s="264"/>
      <c r="C2130" s="265"/>
      <c r="D2130" s="265"/>
      <c r="E2130" s="265"/>
    </row>
    <row r="2131" spans="1:5" s="277" customFormat="1" ht="12">
      <c r="A2131" s="172"/>
      <c r="B2131" s="264"/>
      <c r="C2131" s="265"/>
      <c r="D2131" s="265"/>
      <c r="E2131" s="265"/>
    </row>
    <row r="2132" spans="1:5" s="277" customFormat="1" ht="12">
      <c r="A2132" s="172"/>
      <c r="B2132" s="264"/>
      <c r="C2132" s="265"/>
      <c r="D2132" s="265"/>
      <c r="E2132" s="265"/>
    </row>
    <row r="2133" spans="1:5" s="277" customFormat="1" ht="12">
      <c r="A2133" s="172"/>
      <c r="B2133" s="264"/>
      <c r="C2133" s="265"/>
      <c r="D2133" s="265"/>
      <c r="E2133" s="265"/>
    </row>
    <row r="2134" spans="1:5" s="277" customFormat="1" ht="12">
      <c r="A2134" s="172"/>
      <c r="B2134" s="264"/>
      <c r="C2134" s="265"/>
      <c r="D2134" s="265"/>
      <c r="E2134" s="265"/>
    </row>
    <row r="2135" spans="1:5" s="277" customFormat="1" ht="12">
      <c r="A2135" s="172"/>
      <c r="B2135" s="264"/>
      <c r="C2135" s="265"/>
      <c r="D2135" s="265"/>
      <c r="E2135" s="265"/>
    </row>
    <row r="2136" spans="1:5" s="277" customFormat="1" ht="12">
      <c r="A2136" s="172"/>
      <c r="B2136" s="264"/>
      <c r="C2136" s="265"/>
      <c r="D2136" s="265"/>
      <c r="E2136" s="265"/>
    </row>
    <row r="2137" spans="1:5" s="277" customFormat="1" ht="12">
      <c r="A2137" s="172"/>
      <c r="B2137" s="264"/>
      <c r="C2137" s="265"/>
      <c r="D2137" s="265"/>
      <c r="E2137" s="265"/>
    </row>
    <row r="2138" spans="1:5" s="277" customFormat="1" ht="12">
      <c r="A2138" s="172"/>
      <c r="B2138" s="264"/>
      <c r="C2138" s="265"/>
      <c r="D2138" s="265"/>
      <c r="E2138" s="265"/>
    </row>
    <row r="2139" spans="1:5" s="277" customFormat="1" ht="12">
      <c r="A2139" s="172"/>
      <c r="B2139" s="264"/>
      <c r="C2139" s="265"/>
      <c r="D2139" s="265"/>
      <c r="E2139" s="265"/>
    </row>
    <row r="2140" spans="1:5" s="277" customFormat="1" ht="12">
      <c r="A2140" s="172"/>
      <c r="B2140" s="264"/>
      <c r="C2140" s="265"/>
      <c r="D2140" s="265"/>
      <c r="E2140" s="265"/>
    </row>
    <row r="2141" spans="1:5" s="277" customFormat="1" ht="12">
      <c r="A2141" s="172"/>
      <c r="B2141" s="264"/>
      <c r="C2141" s="265"/>
      <c r="D2141" s="265"/>
      <c r="E2141" s="265"/>
    </row>
    <row r="2142" spans="1:5" s="277" customFormat="1" ht="12">
      <c r="A2142" s="172"/>
      <c r="B2142" s="264"/>
      <c r="C2142" s="265"/>
      <c r="D2142" s="265"/>
      <c r="E2142" s="265"/>
    </row>
    <row r="2143" spans="1:5" s="277" customFormat="1" ht="12">
      <c r="A2143" s="172"/>
      <c r="B2143" s="264"/>
      <c r="C2143" s="265"/>
      <c r="D2143" s="265"/>
      <c r="E2143" s="265"/>
    </row>
    <row r="2144" spans="1:5" s="277" customFormat="1" ht="12">
      <c r="A2144" s="172"/>
      <c r="B2144" s="264"/>
      <c r="C2144" s="265"/>
      <c r="D2144" s="265"/>
      <c r="E2144" s="265"/>
    </row>
    <row r="2145" spans="1:5" s="277" customFormat="1" ht="12">
      <c r="A2145" s="172"/>
      <c r="B2145" s="264"/>
      <c r="C2145" s="265"/>
      <c r="D2145" s="265"/>
      <c r="E2145" s="265"/>
    </row>
    <row r="2146" spans="1:5" s="277" customFormat="1" ht="12">
      <c r="A2146" s="172"/>
      <c r="B2146" s="264"/>
      <c r="C2146" s="265"/>
      <c r="D2146" s="265"/>
      <c r="E2146" s="265"/>
    </row>
    <row r="2147" spans="1:5" s="277" customFormat="1" ht="12">
      <c r="A2147" s="172"/>
      <c r="B2147" s="264"/>
      <c r="C2147" s="265"/>
      <c r="D2147" s="265"/>
      <c r="E2147" s="265"/>
    </row>
    <row r="2148" spans="1:5" s="277" customFormat="1" ht="12">
      <c r="A2148" s="172"/>
      <c r="B2148" s="264"/>
      <c r="C2148" s="265"/>
      <c r="D2148" s="265"/>
      <c r="E2148" s="265"/>
    </row>
    <row r="2149" spans="1:5" s="277" customFormat="1" ht="12">
      <c r="A2149" s="172"/>
      <c r="B2149" s="264"/>
      <c r="C2149" s="265"/>
      <c r="D2149" s="265"/>
      <c r="E2149" s="265"/>
    </row>
    <row r="2150" spans="1:5" s="277" customFormat="1" ht="12">
      <c r="A2150" s="172"/>
      <c r="B2150" s="264"/>
      <c r="C2150" s="265"/>
      <c r="D2150" s="265"/>
      <c r="E2150" s="265"/>
    </row>
    <row r="2151" spans="1:5" s="277" customFormat="1" ht="12">
      <c r="A2151" s="172"/>
      <c r="B2151" s="264"/>
      <c r="C2151" s="265"/>
      <c r="D2151" s="265"/>
      <c r="E2151" s="265"/>
    </row>
    <row r="2152" spans="1:5" s="277" customFormat="1" ht="12">
      <c r="A2152" s="172"/>
      <c r="B2152" s="264"/>
      <c r="C2152" s="265"/>
      <c r="D2152" s="265"/>
      <c r="E2152" s="265"/>
    </row>
    <row r="2153" spans="1:5" s="277" customFormat="1" ht="12">
      <c r="A2153" s="172"/>
      <c r="B2153" s="264"/>
      <c r="C2153" s="265"/>
      <c r="D2153" s="265"/>
      <c r="E2153" s="265"/>
    </row>
    <row r="2154" spans="1:5" s="277" customFormat="1" ht="12">
      <c r="A2154" s="172"/>
      <c r="B2154" s="264"/>
      <c r="C2154" s="265"/>
      <c r="D2154" s="265"/>
      <c r="E2154" s="265"/>
    </row>
    <row r="2155" spans="1:5" s="277" customFormat="1" ht="12">
      <c r="A2155" s="172"/>
      <c r="B2155" s="264"/>
      <c r="C2155" s="265"/>
      <c r="D2155" s="265"/>
      <c r="E2155" s="265"/>
    </row>
    <row r="2156" spans="1:5" s="277" customFormat="1" ht="12">
      <c r="A2156" s="172"/>
      <c r="B2156" s="264"/>
      <c r="C2156" s="265"/>
      <c r="D2156" s="265"/>
      <c r="E2156" s="265"/>
    </row>
    <row r="2157" spans="1:5" s="277" customFormat="1" ht="12">
      <c r="A2157" s="172"/>
      <c r="B2157" s="264"/>
      <c r="C2157" s="265"/>
      <c r="D2157" s="265"/>
      <c r="E2157" s="265"/>
    </row>
    <row r="2158" spans="1:5" s="277" customFormat="1" ht="12">
      <c r="A2158" s="172"/>
      <c r="B2158" s="264"/>
      <c r="C2158" s="265"/>
      <c r="D2158" s="265"/>
      <c r="E2158" s="265"/>
    </row>
    <row r="2159" spans="1:5" s="277" customFormat="1" ht="12">
      <c r="A2159" s="172"/>
      <c r="B2159" s="264"/>
      <c r="C2159" s="265"/>
      <c r="D2159" s="265"/>
      <c r="E2159" s="265"/>
    </row>
    <row r="2160" spans="1:5" s="277" customFormat="1" ht="12">
      <c r="A2160" s="172"/>
      <c r="B2160" s="264"/>
      <c r="C2160" s="265"/>
      <c r="D2160" s="265"/>
      <c r="E2160" s="265"/>
    </row>
    <row r="2161" spans="1:5" s="277" customFormat="1" ht="12">
      <c r="A2161" s="172"/>
      <c r="B2161" s="264"/>
      <c r="C2161" s="265"/>
      <c r="D2161" s="265"/>
      <c r="E2161" s="265"/>
    </row>
    <row r="2162" spans="1:5" s="277" customFormat="1" ht="12">
      <c r="A2162" s="172"/>
      <c r="B2162" s="264"/>
      <c r="C2162" s="265"/>
      <c r="D2162" s="265"/>
      <c r="E2162" s="265"/>
    </row>
    <row r="2163" spans="1:5" s="277" customFormat="1" ht="12">
      <c r="A2163" s="172"/>
      <c r="B2163" s="264"/>
      <c r="C2163" s="265"/>
      <c r="D2163" s="265"/>
      <c r="E2163" s="265"/>
    </row>
    <row r="2164" spans="1:5" s="277" customFormat="1" ht="12">
      <c r="A2164" s="172"/>
      <c r="B2164" s="264"/>
      <c r="C2164" s="265"/>
      <c r="D2164" s="265"/>
      <c r="E2164" s="265"/>
    </row>
    <row r="2165" spans="1:5" s="277" customFormat="1" ht="12">
      <c r="A2165" s="172"/>
      <c r="B2165" s="264"/>
      <c r="C2165" s="265"/>
      <c r="D2165" s="265"/>
      <c r="E2165" s="265"/>
    </row>
    <row r="2166" spans="1:5" s="277" customFormat="1" ht="12">
      <c r="A2166" s="172"/>
      <c r="B2166" s="264"/>
      <c r="C2166" s="265"/>
      <c r="D2166" s="265"/>
      <c r="E2166" s="265"/>
    </row>
    <row r="2167" spans="1:5" s="277" customFormat="1" ht="12">
      <c r="A2167" s="172"/>
      <c r="B2167" s="264"/>
      <c r="C2167" s="265"/>
      <c r="D2167" s="265"/>
      <c r="E2167" s="265"/>
    </row>
    <row r="2168" spans="1:5" s="277" customFormat="1" ht="12">
      <c r="A2168" s="172"/>
      <c r="B2168" s="264"/>
      <c r="C2168" s="265"/>
      <c r="D2168" s="265"/>
      <c r="E2168" s="265"/>
    </row>
    <row r="2169" spans="1:5" s="277" customFormat="1" ht="12">
      <c r="A2169" s="172"/>
      <c r="B2169" s="264"/>
      <c r="C2169" s="265"/>
      <c r="D2169" s="265"/>
      <c r="E2169" s="265"/>
    </row>
    <row r="2170" spans="1:5" s="277" customFormat="1" ht="12">
      <c r="A2170" s="172"/>
      <c r="B2170" s="264"/>
      <c r="C2170" s="265"/>
      <c r="D2170" s="265"/>
      <c r="E2170" s="265"/>
    </row>
    <row r="2171" spans="1:5" s="277" customFormat="1" ht="12">
      <c r="A2171" s="172"/>
      <c r="B2171" s="264"/>
      <c r="C2171" s="265"/>
      <c r="D2171" s="265"/>
      <c r="E2171" s="265"/>
    </row>
    <row r="2172" spans="1:5" s="277" customFormat="1" ht="12">
      <c r="A2172" s="172"/>
      <c r="B2172" s="264"/>
      <c r="C2172" s="265"/>
      <c r="D2172" s="265"/>
      <c r="E2172" s="265"/>
    </row>
    <row r="2173" spans="1:5" s="277" customFormat="1" ht="12">
      <c r="A2173" s="172"/>
      <c r="B2173" s="264"/>
      <c r="C2173" s="265"/>
      <c r="D2173" s="265"/>
      <c r="E2173" s="265"/>
    </row>
    <row r="2174" spans="1:5" s="277" customFormat="1" ht="12">
      <c r="A2174" s="172"/>
      <c r="B2174" s="264"/>
      <c r="C2174" s="265"/>
      <c r="D2174" s="265"/>
      <c r="E2174" s="265"/>
    </row>
    <row r="2175" spans="1:5" s="277" customFormat="1" ht="12">
      <c r="A2175" s="172"/>
      <c r="B2175" s="264"/>
      <c r="C2175" s="265"/>
      <c r="D2175" s="265"/>
      <c r="E2175" s="265"/>
    </row>
    <row r="2176" spans="1:5" s="277" customFormat="1" ht="12">
      <c r="A2176" s="172"/>
      <c r="B2176" s="264"/>
      <c r="C2176" s="265"/>
      <c r="D2176" s="265"/>
      <c r="E2176" s="265"/>
    </row>
    <row r="2177" spans="1:5" s="277" customFormat="1" ht="12">
      <c r="A2177" s="172"/>
      <c r="B2177" s="264"/>
      <c r="C2177" s="265"/>
      <c r="D2177" s="265"/>
      <c r="E2177" s="265"/>
    </row>
    <row r="2178" spans="1:5" s="277" customFormat="1" ht="12">
      <c r="A2178" s="172"/>
      <c r="B2178" s="264"/>
      <c r="C2178" s="265"/>
      <c r="D2178" s="265"/>
      <c r="E2178" s="265"/>
    </row>
    <row r="2179" spans="1:5" s="277" customFormat="1" ht="12">
      <c r="A2179" s="172"/>
      <c r="B2179" s="264"/>
      <c r="C2179" s="265"/>
      <c r="D2179" s="265"/>
      <c r="E2179" s="265"/>
    </row>
    <row r="2180" spans="1:5" s="277" customFormat="1" ht="12">
      <c r="A2180" s="172"/>
      <c r="B2180" s="264"/>
      <c r="C2180" s="265"/>
      <c r="D2180" s="265"/>
      <c r="E2180" s="265"/>
    </row>
    <row r="2181" spans="1:5" s="277" customFormat="1" ht="12">
      <c r="A2181" s="172"/>
      <c r="B2181" s="264"/>
      <c r="C2181" s="265"/>
      <c r="D2181" s="265"/>
      <c r="E2181" s="265"/>
    </row>
    <row r="2182" spans="1:5" s="277" customFormat="1" ht="12">
      <c r="A2182" s="172"/>
      <c r="B2182" s="264"/>
      <c r="C2182" s="265"/>
      <c r="D2182" s="265"/>
      <c r="E2182" s="265"/>
    </row>
    <row r="2183" spans="1:5" s="277" customFormat="1" ht="12">
      <c r="A2183" s="172"/>
      <c r="B2183" s="264"/>
      <c r="C2183" s="265"/>
      <c r="D2183" s="265"/>
      <c r="E2183" s="265"/>
    </row>
    <row r="2184" spans="1:5" s="277" customFormat="1" ht="12">
      <c r="A2184" s="172"/>
      <c r="B2184" s="264"/>
      <c r="C2184" s="265"/>
      <c r="D2184" s="265"/>
      <c r="E2184" s="265"/>
    </row>
    <row r="2185" spans="1:5" s="277" customFormat="1" ht="12">
      <c r="A2185" s="172"/>
      <c r="B2185" s="264"/>
      <c r="C2185" s="265"/>
      <c r="D2185" s="265"/>
      <c r="E2185" s="265"/>
    </row>
    <row r="2186" spans="1:5" s="277" customFormat="1" ht="12">
      <c r="A2186" s="172"/>
      <c r="B2186" s="264"/>
      <c r="C2186" s="265"/>
      <c r="D2186" s="265"/>
      <c r="E2186" s="265"/>
    </row>
    <row r="2187" spans="1:5" s="277" customFormat="1" ht="12">
      <c r="A2187" s="172"/>
      <c r="B2187" s="264"/>
      <c r="C2187" s="265"/>
      <c r="D2187" s="265"/>
      <c r="E2187" s="265"/>
    </row>
    <row r="2188" spans="1:5" s="277" customFormat="1" ht="12">
      <c r="A2188" s="172"/>
      <c r="B2188" s="264"/>
      <c r="C2188" s="265"/>
      <c r="D2188" s="265"/>
      <c r="E2188" s="265"/>
    </row>
    <row r="2189" spans="1:5" s="277" customFormat="1" ht="12">
      <c r="A2189" s="172"/>
      <c r="B2189" s="264"/>
      <c r="C2189" s="265"/>
      <c r="D2189" s="265"/>
      <c r="E2189" s="265"/>
    </row>
    <row r="2190" spans="1:5" s="277" customFormat="1" ht="12">
      <c r="A2190" s="172"/>
      <c r="B2190" s="264"/>
      <c r="C2190" s="265"/>
      <c r="D2190" s="265"/>
      <c r="E2190" s="265"/>
    </row>
    <row r="2191" spans="1:5" s="277" customFormat="1" ht="12">
      <c r="A2191" s="172"/>
      <c r="B2191" s="264"/>
      <c r="C2191" s="265"/>
      <c r="D2191" s="265"/>
      <c r="E2191" s="265"/>
    </row>
    <row r="2192" spans="1:5" s="277" customFormat="1" ht="12">
      <c r="A2192" s="172"/>
      <c r="B2192" s="264"/>
      <c r="C2192" s="265"/>
      <c r="D2192" s="265"/>
      <c r="E2192" s="265"/>
    </row>
    <row r="2193" spans="1:5" s="277" customFormat="1" ht="12">
      <c r="A2193" s="172"/>
      <c r="B2193" s="264"/>
      <c r="C2193" s="265"/>
      <c r="D2193" s="265"/>
      <c r="E2193" s="265"/>
    </row>
    <row r="2194" spans="1:5" s="277" customFormat="1" ht="12">
      <c r="A2194" s="172"/>
      <c r="B2194" s="264"/>
      <c r="C2194" s="265"/>
      <c r="D2194" s="265"/>
      <c r="E2194" s="265"/>
    </row>
    <row r="2195" spans="1:5" s="277" customFormat="1" ht="12">
      <c r="A2195" s="172"/>
      <c r="B2195" s="264"/>
      <c r="C2195" s="265"/>
      <c r="D2195" s="265"/>
      <c r="E2195" s="265"/>
    </row>
    <row r="2196" spans="1:5" s="277" customFormat="1" ht="12">
      <c r="A2196" s="172"/>
      <c r="B2196" s="264"/>
      <c r="C2196" s="265"/>
      <c r="D2196" s="265"/>
      <c r="E2196" s="265"/>
    </row>
    <row r="2197" spans="1:5" s="277" customFormat="1" ht="12">
      <c r="A2197" s="172"/>
      <c r="B2197" s="264"/>
      <c r="C2197" s="265"/>
      <c r="D2197" s="265"/>
      <c r="E2197" s="265"/>
    </row>
    <row r="2198" spans="1:5" s="277" customFormat="1" ht="12">
      <c r="A2198" s="172"/>
      <c r="B2198" s="264"/>
      <c r="C2198" s="265"/>
      <c r="D2198" s="265"/>
      <c r="E2198" s="265"/>
    </row>
    <row r="2199" spans="1:5" s="277" customFormat="1" ht="12">
      <c r="A2199" s="172"/>
      <c r="B2199" s="264"/>
      <c r="C2199" s="265"/>
      <c r="D2199" s="265"/>
      <c r="E2199" s="265"/>
    </row>
    <row r="2200" spans="1:5" s="277" customFormat="1" ht="12">
      <c r="A2200" s="172"/>
      <c r="B2200" s="264"/>
      <c r="C2200" s="265"/>
      <c r="D2200" s="265"/>
      <c r="E2200" s="265"/>
    </row>
    <row r="2201" spans="1:5" s="277" customFormat="1" ht="12">
      <c r="A2201" s="172"/>
      <c r="B2201" s="264"/>
      <c r="C2201" s="265"/>
      <c r="D2201" s="265"/>
      <c r="E2201" s="265"/>
    </row>
    <row r="2202" spans="1:5" s="277" customFormat="1" ht="12">
      <c r="A2202" s="172"/>
      <c r="B2202" s="264"/>
      <c r="C2202" s="265"/>
      <c r="D2202" s="265"/>
      <c r="E2202" s="265"/>
    </row>
    <row r="2203" spans="1:5" s="277" customFormat="1" ht="12">
      <c r="A2203" s="172"/>
      <c r="B2203" s="264"/>
      <c r="C2203" s="265"/>
      <c r="D2203" s="265"/>
      <c r="E2203" s="265"/>
    </row>
    <row r="2204" spans="1:5" s="277" customFormat="1" ht="12">
      <c r="A2204" s="172"/>
      <c r="B2204" s="264"/>
      <c r="C2204" s="265"/>
      <c r="D2204" s="265"/>
      <c r="E2204" s="265"/>
    </row>
    <row r="2205" spans="1:5" s="277" customFormat="1" ht="12">
      <c r="A2205" s="172"/>
      <c r="B2205" s="264"/>
      <c r="C2205" s="265"/>
      <c r="D2205" s="265"/>
      <c r="E2205" s="265"/>
    </row>
    <row r="2206" spans="1:5" s="277" customFormat="1" ht="12">
      <c r="A2206" s="172"/>
      <c r="B2206" s="264"/>
      <c r="C2206" s="265"/>
      <c r="D2206" s="265"/>
      <c r="E2206" s="265"/>
    </row>
    <row r="2207" spans="1:5" s="277" customFormat="1" ht="12">
      <c r="A2207" s="172"/>
      <c r="B2207" s="264"/>
      <c r="C2207" s="265"/>
      <c r="D2207" s="265"/>
      <c r="E2207" s="265"/>
    </row>
    <row r="2208" spans="1:5" s="277" customFormat="1" ht="12">
      <c r="A2208" s="172"/>
      <c r="B2208" s="264"/>
      <c r="C2208" s="265"/>
      <c r="D2208" s="265"/>
      <c r="E2208" s="265"/>
    </row>
    <row r="2209" spans="1:5" s="277" customFormat="1" ht="12">
      <c r="A2209" s="172"/>
      <c r="B2209" s="264"/>
      <c r="C2209" s="265"/>
      <c r="D2209" s="265"/>
      <c r="E2209" s="265"/>
    </row>
    <row r="2210" spans="1:5" s="277" customFormat="1" ht="12">
      <c r="A2210" s="172"/>
      <c r="B2210" s="264"/>
      <c r="C2210" s="265"/>
      <c r="D2210" s="265"/>
      <c r="E2210" s="265"/>
    </row>
    <row r="2211" spans="1:5" s="277" customFormat="1" ht="12">
      <c r="A2211" s="172"/>
      <c r="B2211" s="264"/>
      <c r="C2211" s="265"/>
      <c r="D2211" s="265"/>
      <c r="E2211" s="265"/>
    </row>
    <row r="2212" spans="1:5" s="277" customFormat="1" ht="12">
      <c r="A2212" s="172"/>
      <c r="B2212" s="264"/>
      <c r="C2212" s="265"/>
      <c r="D2212" s="265"/>
      <c r="E2212" s="265"/>
    </row>
    <row r="2213" spans="1:5" s="277" customFormat="1" ht="12">
      <c r="A2213" s="172"/>
      <c r="B2213" s="264"/>
      <c r="C2213" s="265"/>
      <c r="D2213" s="265"/>
      <c r="E2213" s="265"/>
    </row>
    <row r="2214" spans="1:5" s="277" customFormat="1" ht="12">
      <c r="A2214" s="172"/>
      <c r="B2214" s="264"/>
      <c r="C2214" s="265"/>
      <c r="D2214" s="265"/>
      <c r="E2214" s="265"/>
    </row>
    <row r="2215" spans="1:5" s="277" customFormat="1" ht="12">
      <c r="A2215" s="172"/>
      <c r="B2215" s="264"/>
      <c r="C2215" s="265"/>
      <c r="D2215" s="265"/>
      <c r="E2215" s="265"/>
    </row>
    <row r="2216" spans="1:5" s="277" customFormat="1" ht="12">
      <c r="A2216" s="172"/>
      <c r="B2216" s="264"/>
      <c r="C2216" s="265"/>
      <c r="D2216" s="265"/>
      <c r="E2216" s="265"/>
    </row>
    <row r="2217" spans="1:5" s="277" customFormat="1" ht="12">
      <c r="A2217" s="172"/>
      <c r="B2217" s="264"/>
      <c r="C2217" s="265"/>
      <c r="D2217" s="265"/>
      <c r="E2217" s="265"/>
    </row>
    <row r="2218" spans="1:5" s="277" customFormat="1" ht="12">
      <c r="A2218" s="172"/>
      <c r="B2218" s="264"/>
      <c r="C2218" s="265"/>
      <c r="D2218" s="265"/>
      <c r="E2218" s="265"/>
    </row>
    <row r="2219" spans="1:5" s="277" customFormat="1" ht="12">
      <c r="A2219" s="172"/>
      <c r="B2219" s="264"/>
      <c r="C2219" s="265"/>
      <c r="D2219" s="265"/>
      <c r="E2219" s="265"/>
    </row>
    <row r="2220" spans="1:5" s="277" customFormat="1" ht="12">
      <c r="A2220" s="172"/>
      <c r="B2220" s="264"/>
      <c r="C2220" s="265"/>
      <c r="D2220" s="265"/>
      <c r="E2220" s="265"/>
    </row>
    <row r="2221" spans="1:5" s="277" customFormat="1" ht="12">
      <c r="A2221" s="172"/>
      <c r="B2221" s="264"/>
      <c r="C2221" s="265"/>
      <c r="D2221" s="265"/>
      <c r="E2221" s="265"/>
    </row>
    <row r="2222" spans="1:5" s="277" customFormat="1" ht="12">
      <c r="A2222" s="172"/>
      <c r="B2222" s="264"/>
      <c r="C2222" s="265"/>
      <c r="D2222" s="265"/>
      <c r="E2222" s="265"/>
    </row>
    <row r="2223" spans="1:5" s="277" customFormat="1" ht="12">
      <c r="A2223" s="172"/>
      <c r="B2223" s="264"/>
      <c r="C2223" s="265"/>
      <c r="D2223" s="265"/>
      <c r="E2223" s="265"/>
    </row>
    <row r="2224" spans="1:5" s="277" customFormat="1" ht="12">
      <c r="A2224" s="172"/>
      <c r="B2224" s="264"/>
      <c r="C2224" s="265"/>
      <c r="D2224" s="265"/>
      <c r="E2224" s="265"/>
    </row>
    <row r="2225" spans="1:5" s="277" customFormat="1" ht="12">
      <c r="A2225" s="172"/>
      <c r="B2225" s="264"/>
      <c r="C2225" s="265"/>
      <c r="D2225" s="265"/>
      <c r="E2225" s="265"/>
    </row>
    <row r="2226" spans="1:5" s="277" customFormat="1" ht="12">
      <c r="A2226" s="172"/>
      <c r="B2226" s="264"/>
      <c r="C2226" s="265"/>
      <c r="D2226" s="265"/>
      <c r="E2226" s="265"/>
    </row>
    <row r="2227" spans="1:5" s="277" customFormat="1" ht="12">
      <c r="A2227" s="172"/>
      <c r="B2227" s="264"/>
      <c r="C2227" s="265"/>
      <c r="D2227" s="265"/>
      <c r="E2227" s="265"/>
    </row>
    <row r="2228" spans="1:5" s="277" customFormat="1" ht="12">
      <c r="A2228" s="172"/>
      <c r="B2228" s="264"/>
      <c r="C2228" s="265"/>
      <c r="D2228" s="265"/>
      <c r="E2228" s="265"/>
    </row>
    <row r="2229" spans="1:5" s="277" customFormat="1" ht="12">
      <c r="A2229" s="172"/>
      <c r="B2229" s="264"/>
      <c r="C2229" s="265"/>
      <c r="D2229" s="265"/>
      <c r="E2229" s="265"/>
    </row>
    <row r="2230" spans="1:5" s="277" customFormat="1" ht="12">
      <c r="A2230" s="172"/>
      <c r="B2230" s="264"/>
      <c r="C2230" s="265"/>
      <c r="D2230" s="265"/>
      <c r="E2230" s="265"/>
    </row>
    <row r="2231" spans="1:5" s="277" customFormat="1" ht="12">
      <c r="A2231" s="172"/>
      <c r="B2231" s="264"/>
      <c r="C2231" s="265"/>
      <c r="D2231" s="265"/>
      <c r="E2231" s="265"/>
    </row>
    <row r="2232" spans="1:5" s="277" customFormat="1" ht="12">
      <c r="A2232" s="172"/>
      <c r="B2232" s="264"/>
      <c r="C2232" s="265"/>
      <c r="D2232" s="265"/>
      <c r="E2232" s="265"/>
    </row>
    <row r="2233" spans="1:5" s="277" customFormat="1" ht="12">
      <c r="A2233" s="172"/>
      <c r="B2233" s="264"/>
      <c r="C2233" s="265"/>
      <c r="D2233" s="265"/>
      <c r="E2233" s="265"/>
    </row>
    <row r="2234" spans="1:5" s="277" customFormat="1" ht="12">
      <c r="A2234" s="172"/>
      <c r="B2234" s="264"/>
      <c r="C2234" s="265"/>
      <c r="D2234" s="265"/>
      <c r="E2234" s="265"/>
    </row>
    <row r="2235" spans="1:5" s="277" customFormat="1" ht="12">
      <c r="A2235" s="172"/>
      <c r="B2235" s="264"/>
      <c r="C2235" s="265"/>
      <c r="D2235" s="265"/>
      <c r="E2235" s="265"/>
    </row>
    <row r="2236" spans="1:5" s="277" customFormat="1" ht="12">
      <c r="A2236" s="172"/>
      <c r="B2236" s="264"/>
      <c r="C2236" s="265"/>
      <c r="D2236" s="265"/>
      <c r="E2236" s="265"/>
    </row>
    <row r="2237" spans="1:5" s="277" customFormat="1" ht="12">
      <c r="A2237" s="172"/>
      <c r="B2237" s="264"/>
      <c r="C2237" s="265"/>
      <c r="D2237" s="265"/>
      <c r="E2237" s="265"/>
    </row>
    <row r="2238" spans="1:5" s="277" customFormat="1" ht="12">
      <c r="A2238" s="172"/>
      <c r="B2238" s="264"/>
      <c r="C2238" s="265"/>
      <c r="D2238" s="265"/>
      <c r="E2238" s="265"/>
    </row>
    <row r="2239" spans="1:5" s="277" customFormat="1" ht="12">
      <c r="A2239" s="172"/>
      <c r="B2239" s="264"/>
      <c r="C2239" s="265"/>
      <c r="D2239" s="265"/>
      <c r="E2239" s="265"/>
    </row>
    <row r="2240" spans="1:5" s="277" customFormat="1" ht="12">
      <c r="A2240" s="172"/>
      <c r="B2240" s="264"/>
      <c r="C2240" s="265"/>
      <c r="D2240" s="265"/>
      <c r="E2240" s="265"/>
    </row>
    <row r="2241" spans="1:5" s="277" customFormat="1" ht="12">
      <c r="A2241" s="172"/>
      <c r="B2241" s="264"/>
      <c r="C2241" s="265"/>
      <c r="D2241" s="265"/>
      <c r="E2241" s="265"/>
    </row>
    <row r="2242" spans="1:5" s="277" customFormat="1" ht="12">
      <c r="A2242" s="172"/>
      <c r="B2242" s="264"/>
      <c r="C2242" s="265"/>
      <c r="D2242" s="265"/>
      <c r="E2242" s="265"/>
    </row>
    <row r="2243" spans="1:5" s="277" customFormat="1" ht="12">
      <c r="A2243" s="172"/>
      <c r="B2243" s="264"/>
      <c r="C2243" s="265"/>
      <c r="D2243" s="265"/>
      <c r="E2243" s="265"/>
    </row>
    <row r="2244" spans="1:5" s="277" customFormat="1" ht="12">
      <c r="A2244" s="172"/>
      <c r="B2244" s="264"/>
      <c r="C2244" s="265"/>
      <c r="D2244" s="265"/>
      <c r="E2244" s="265"/>
    </row>
    <row r="2245" spans="1:5" s="277" customFormat="1" ht="12">
      <c r="A2245" s="172"/>
      <c r="B2245" s="264"/>
      <c r="C2245" s="265"/>
      <c r="D2245" s="265"/>
      <c r="E2245" s="265"/>
    </row>
    <row r="2246" spans="1:5" s="277" customFormat="1" ht="12">
      <c r="A2246" s="172"/>
      <c r="B2246" s="264"/>
      <c r="C2246" s="265"/>
      <c r="D2246" s="265"/>
      <c r="E2246" s="265"/>
    </row>
    <row r="2247" spans="1:5" s="277" customFormat="1" ht="12">
      <c r="A2247" s="172"/>
      <c r="B2247" s="264"/>
      <c r="C2247" s="265"/>
      <c r="D2247" s="265"/>
      <c r="E2247" s="265"/>
    </row>
    <row r="2248" spans="1:5" s="277" customFormat="1" ht="12">
      <c r="A2248" s="172"/>
      <c r="B2248" s="264"/>
      <c r="C2248" s="265"/>
      <c r="D2248" s="265"/>
      <c r="E2248" s="265"/>
    </row>
    <row r="2249" spans="1:5" s="277" customFormat="1" ht="12">
      <c r="A2249" s="172"/>
      <c r="B2249" s="264"/>
      <c r="C2249" s="265"/>
      <c r="D2249" s="265"/>
      <c r="E2249" s="265"/>
    </row>
    <row r="2250" spans="1:5" s="277" customFormat="1" ht="12">
      <c r="A2250" s="172"/>
      <c r="B2250" s="264"/>
      <c r="C2250" s="265"/>
      <c r="D2250" s="265"/>
      <c r="E2250" s="265"/>
    </row>
    <row r="2251" spans="1:5" s="277" customFormat="1" ht="12">
      <c r="A2251" s="172"/>
      <c r="B2251" s="264"/>
      <c r="C2251" s="265"/>
      <c r="D2251" s="265"/>
      <c r="E2251" s="265"/>
    </row>
    <row r="2252" spans="1:5" s="277" customFormat="1" ht="12">
      <c r="A2252" s="172"/>
      <c r="B2252" s="264"/>
      <c r="C2252" s="265"/>
      <c r="D2252" s="265"/>
      <c r="E2252" s="265"/>
    </row>
    <row r="2253" spans="1:5" s="277" customFormat="1" ht="12">
      <c r="A2253" s="172"/>
      <c r="B2253" s="264"/>
      <c r="C2253" s="265"/>
      <c r="D2253" s="265"/>
      <c r="E2253" s="265"/>
    </row>
    <row r="2254" spans="1:5" s="277" customFormat="1" ht="12">
      <c r="A2254" s="172"/>
      <c r="B2254" s="264"/>
      <c r="C2254" s="265"/>
      <c r="D2254" s="265"/>
      <c r="E2254" s="265"/>
    </row>
    <row r="2255" spans="1:5" s="277" customFormat="1" ht="12">
      <c r="A2255" s="172"/>
      <c r="B2255" s="264"/>
      <c r="C2255" s="265"/>
      <c r="D2255" s="265"/>
      <c r="E2255" s="265"/>
    </row>
    <row r="2256" spans="1:5" s="277" customFormat="1" ht="12">
      <c r="A2256" s="172"/>
      <c r="B2256" s="264"/>
      <c r="C2256" s="265"/>
      <c r="D2256" s="265"/>
      <c r="E2256" s="265"/>
    </row>
    <row r="2257" spans="1:5" s="277" customFormat="1" ht="12">
      <c r="A2257" s="172"/>
      <c r="B2257" s="264"/>
      <c r="C2257" s="265"/>
      <c r="D2257" s="265"/>
      <c r="E2257" s="265"/>
    </row>
    <row r="2258" spans="1:5" s="277" customFormat="1" ht="12">
      <c r="A2258" s="172"/>
      <c r="B2258" s="264"/>
      <c r="C2258" s="265"/>
      <c r="D2258" s="265"/>
      <c r="E2258" s="265"/>
    </row>
    <row r="2259" spans="1:5" s="277" customFormat="1" ht="12">
      <c r="A2259" s="172"/>
      <c r="B2259" s="264"/>
      <c r="C2259" s="265"/>
      <c r="D2259" s="265"/>
      <c r="E2259" s="265"/>
    </row>
    <row r="2260" spans="1:5" s="277" customFormat="1" ht="12">
      <c r="A2260" s="172"/>
      <c r="B2260" s="264"/>
      <c r="C2260" s="265"/>
      <c r="D2260" s="265"/>
      <c r="E2260" s="265"/>
    </row>
    <row r="2261" spans="1:5" s="277" customFormat="1" ht="12">
      <c r="A2261" s="172"/>
      <c r="B2261" s="264"/>
      <c r="C2261" s="265"/>
      <c r="D2261" s="265"/>
      <c r="E2261" s="265"/>
    </row>
    <row r="2262" spans="1:5" s="277" customFormat="1" ht="12">
      <c r="A2262" s="172"/>
      <c r="B2262" s="264"/>
      <c r="C2262" s="265"/>
      <c r="D2262" s="265"/>
      <c r="E2262" s="265"/>
    </row>
    <row r="2263" spans="1:5" s="277" customFormat="1" ht="12">
      <c r="A2263" s="172"/>
      <c r="B2263" s="264"/>
      <c r="C2263" s="265"/>
      <c r="D2263" s="265"/>
      <c r="E2263" s="265"/>
    </row>
    <row r="2264" spans="1:5" s="277" customFormat="1" ht="12">
      <c r="A2264" s="172"/>
      <c r="B2264" s="264"/>
      <c r="C2264" s="265"/>
      <c r="D2264" s="265"/>
      <c r="E2264" s="265"/>
    </row>
    <row r="2265" spans="1:5" s="277" customFormat="1" ht="12">
      <c r="A2265" s="172"/>
      <c r="B2265" s="264"/>
      <c r="C2265" s="265"/>
      <c r="D2265" s="265"/>
      <c r="E2265" s="265"/>
    </row>
    <row r="2266" spans="1:5" s="277" customFormat="1" ht="12">
      <c r="A2266" s="172"/>
      <c r="B2266" s="264"/>
      <c r="C2266" s="265"/>
      <c r="D2266" s="265"/>
      <c r="E2266" s="265"/>
    </row>
    <row r="2267" spans="1:5" s="277" customFormat="1" ht="12">
      <c r="A2267" s="172"/>
      <c r="B2267" s="264"/>
      <c r="C2267" s="265"/>
      <c r="D2267" s="265"/>
      <c r="E2267" s="265"/>
    </row>
    <row r="2268" spans="1:5" s="277" customFormat="1" ht="12">
      <c r="A2268" s="172"/>
      <c r="B2268" s="264"/>
      <c r="C2268" s="265"/>
      <c r="D2268" s="265"/>
      <c r="E2268" s="265"/>
    </row>
    <row r="2269" spans="1:5" s="277" customFormat="1" ht="12">
      <c r="A2269" s="172"/>
      <c r="B2269" s="264"/>
      <c r="C2269" s="265"/>
      <c r="D2269" s="265"/>
      <c r="E2269" s="265"/>
    </row>
    <row r="2270" spans="1:5" s="277" customFormat="1" ht="12">
      <c r="A2270" s="172"/>
      <c r="B2270" s="264"/>
      <c r="C2270" s="265"/>
      <c r="D2270" s="265"/>
      <c r="E2270" s="265"/>
    </row>
    <row r="2271" spans="1:5" s="277" customFormat="1" ht="12">
      <c r="A2271" s="172"/>
      <c r="B2271" s="264"/>
      <c r="C2271" s="265"/>
      <c r="D2271" s="265"/>
      <c r="E2271" s="265"/>
    </row>
    <row r="2272" spans="1:5" s="277" customFormat="1" ht="12">
      <c r="A2272" s="172"/>
      <c r="B2272" s="264"/>
      <c r="C2272" s="265"/>
      <c r="D2272" s="265"/>
      <c r="E2272" s="265"/>
    </row>
    <row r="2273" spans="1:5" s="277" customFormat="1" ht="12">
      <c r="A2273" s="172"/>
      <c r="B2273" s="264"/>
      <c r="C2273" s="265"/>
      <c r="D2273" s="265"/>
      <c r="E2273" s="265"/>
    </row>
    <row r="2274" spans="1:5" s="277" customFormat="1" ht="12">
      <c r="A2274" s="172"/>
      <c r="B2274" s="264"/>
      <c r="C2274" s="265"/>
      <c r="D2274" s="265"/>
      <c r="E2274" s="265"/>
    </row>
    <row r="2275" spans="1:5" s="277" customFormat="1" ht="12">
      <c r="A2275" s="172"/>
      <c r="B2275" s="264"/>
      <c r="C2275" s="265"/>
      <c r="D2275" s="265"/>
      <c r="E2275" s="265"/>
    </row>
    <row r="2276" spans="1:5" s="277" customFormat="1" ht="12">
      <c r="A2276" s="172"/>
      <c r="B2276" s="264"/>
      <c r="C2276" s="265"/>
      <c r="D2276" s="265"/>
      <c r="E2276" s="265"/>
    </row>
    <row r="2277" spans="1:5" s="277" customFormat="1" ht="12">
      <c r="A2277" s="172"/>
      <c r="B2277" s="264"/>
      <c r="C2277" s="265"/>
      <c r="D2277" s="265"/>
      <c r="E2277" s="265"/>
    </row>
    <row r="2278" spans="1:5" s="277" customFormat="1" ht="12">
      <c r="A2278" s="172"/>
      <c r="B2278" s="264"/>
      <c r="C2278" s="265"/>
      <c r="D2278" s="265"/>
      <c r="E2278" s="265"/>
    </row>
    <row r="2279" spans="1:5" s="277" customFormat="1" ht="12">
      <c r="A2279" s="172"/>
      <c r="B2279" s="264"/>
      <c r="C2279" s="265"/>
      <c r="D2279" s="265"/>
      <c r="E2279" s="265"/>
    </row>
    <row r="2280" spans="1:5" s="277" customFormat="1" ht="12">
      <c r="A2280" s="172"/>
      <c r="B2280" s="264"/>
      <c r="C2280" s="265"/>
      <c r="D2280" s="265"/>
      <c r="E2280" s="265"/>
    </row>
    <row r="2281" spans="1:5" s="277" customFormat="1" ht="12">
      <c r="A2281" s="172"/>
      <c r="B2281" s="264"/>
      <c r="C2281" s="265"/>
      <c r="D2281" s="265"/>
      <c r="E2281" s="265"/>
    </row>
    <row r="2282" spans="1:5" s="277" customFormat="1" ht="12">
      <c r="A2282" s="172"/>
      <c r="B2282" s="264"/>
      <c r="C2282" s="265"/>
      <c r="D2282" s="265"/>
      <c r="E2282" s="265"/>
    </row>
    <row r="2283" spans="1:5" s="277" customFormat="1" ht="12">
      <c r="A2283" s="172"/>
      <c r="B2283" s="264"/>
      <c r="C2283" s="265"/>
      <c r="D2283" s="265"/>
      <c r="E2283" s="265"/>
    </row>
    <row r="2284" spans="1:5" s="277" customFormat="1" ht="12">
      <c r="A2284" s="172"/>
      <c r="B2284" s="264"/>
      <c r="C2284" s="265"/>
      <c r="D2284" s="265"/>
      <c r="E2284" s="265"/>
    </row>
    <row r="2285" spans="1:5" s="277" customFormat="1" ht="12">
      <c r="A2285" s="172"/>
      <c r="B2285" s="264"/>
      <c r="C2285" s="265"/>
      <c r="D2285" s="265"/>
      <c r="E2285" s="265"/>
    </row>
    <row r="2286" spans="1:5" s="277" customFormat="1" ht="12">
      <c r="A2286" s="172"/>
      <c r="B2286" s="264"/>
      <c r="C2286" s="265"/>
      <c r="D2286" s="265"/>
      <c r="E2286" s="265"/>
    </row>
    <row r="2287" spans="1:5" s="277" customFormat="1" ht="12">
      <c r="A2287" s="172"/>
      <c r="B2287" s="264"/>
      <c r="C2287" s="265"/>
      <c r="D2287" s="265"/>
      <c r="E2287" s="265"/>
    </row>
    <row r="2288" spans="1:5" s="277" customFormat="1" ht="12">
      <c r="A2288" s="172"/>
      <c r="B2288" s="264"/>
      <c r="C2288" s="265"/>
      <c r="D2288" s="265"/>
      <c r="E2288" s="265"/>
    </row>
    <row r="2289" spans="1:5" s="277" customFormat="1" ht="12">
      <c r="A2289" s="172"/>
      <c r="B2289" s="264"/>
      <c r="C2289" s="265"/>
      <c r="D2289" s="265"/>
      <c r="E2289" s="265"/>
    </row>
    <row r="2290" spans="1:5" s="277" customFormat="1" ht="12">
      <c r="A2290" s="172"/>
      <c r="B2290" s="264"/>
      <c r="C2290" s="265"/>
      <c r="D2290" s="265"/>
      <c r="E2290" s="265"/>
    </row>
    <row r="2291" spans="1:5" s="277" customFormat="1" ht="12">
      <c r="A2291" s="172"/>
      <c r="B2291" s="264"/>
      <c r="C2291" s="265"/>
      <c r="D2291" s="265"/>
      <c r="E2291" s="265"/>
    </row>
    <row r="2292" spans="1:5" s="277" customFormat="1" ht="12">
      <c r="A2292" s="172"/>
      <c r="B2292" s="264"/>
      <c r="C2292" s="265"/>
      <c r="D2292" s="265"/>
      <c r="E2292" s="265"/>
    </row>
    <row r="2293" spans="1:5" s="277" customFormat="1" ht="12">
      <c r="A2293" s="172"/>
      <c r="B2293" s="264"/>
      <c r="C2293" s="265"/>
      <c r="D2293" s="265"/>
      <c r="E2293" s="265"/>
    </row>
    <row r="2294" spans="1:5" s="277" customFormat="1" ht="12">
      <c r="A2294" s="172"/>
      <c r="B2294" s="264"/>
      <c r="C2294" s="265"/>
      <c r="D2294" s="265"/>
      <c r="E2294" s="265"/>
    </row>
    <row r="2295" spans="1:5" s="277" customFormat="1" ht="12">
      <c r="A2295" s="172"/>
      <c r="B2295" s="264"/>
      <c r="C2295" s="265"/>
      <c r="D2295" s="265"/>
      <c r="E2295" s="265"/>
    </row>
    <row r="2296" spans="1:5" s="277" customFormat="1" ht="12">
      <c r="A2296" s="172"/>
      <c r="B2296" s="264"/>
      <c r="C2296" s="265"/>
      <c r="D2296" s="265"/>
      <c r="E2296" s="265"/>
    </row>
    <row r="2297" spans="1:5" s="277" customFormat="1" ht="12">
      <c r="A2297" s="172"/>
      <c r="B2297" s="264"/>
      <c r="C2297" s="265"/>
      <c r="D2297" s="265"/>
      <c r="E2297" s="265"/>
    </row>
    <row r="2298" spans="1:5" s="277" customFormat="1" ht="12">
      <c r="A2298" s="172"/>
      <c r="B2298" s="264"/>
      <c r="C2298" s="265"/>
      <c r="D2298" s="265"/>
      <c r="E2298" s="265"/>
    </row>
    <row r="2299" spans="1:5" s="277" customFormat="1" ht="12">
      <c r="A2299" s="172"/>
      <c r="B2299" s="264"/>
      <c r="C2299" s="265"/>
      <c r="D2299" s="265"/>
      <c r="E2299" s="265"/>
    </row>
    <row r="2300" spans="1:5" s="277" customFormat="1" ht="12">
      <c r="A2300" s="172"/>
      <c r="B2300" s="264"/>
      <c r="C2300" s="265"/>
      <c r="D2300" s="265"/>
      <c r="E2300" s="265"/>
    </row>
    <row r="2301" spans="1:5" s="277" customFormat="1" ht="12">
      <c r="A2301" s="172"/>
      <c r="B2301" s="264"/>
      <c r="C2301" s="265"/>
      <c r="D2301" s="265"/>
      <c r="E2301" s="265"/>
    </row>
    <row r="2302" spans="1:5" s="277" customFormat="1" ht="12">
      <c r="A2302" s="172"/>
      <c r="B2302" s="264"/>
      <c r="C2302" s="265"/>
      <c r="D2302" s="265"/>
      <c r="E2302" s="265"/>
    </row>
    <row r="2303" spans="1:5" s="277" customFormat="1" ht="12">
      <c r="A2303" s="172"/>
      <c r="B2303" s="264"/>
      <c r="C2303" s="265"/>
      <c r="D2303" s="265"/>
      <c r="E2303" s="265"/>
    </row>
    <row r="2304" spans="1:5" s="277" customFormat="1" ht="12">
      <c r="A2304" s="172"/>
      <c r="B2304" s="264"/>
      <c r="C2304" s="265"/>
      <c r="D2304" s="265"/>
      <c r="E2304" s="265"/>
    </row>
    <row r="2305" spans="1:5" s="277" customFormat="1" ht="12">
      <c r="A2305" s="172"/>
      <c r="B2305" s="264"/>
      <c r="C2305" s="265"/>
      <c r="D2305" s="265"/>
      <c r="E2305" s="265"/>
    </row>
    <row r="2306" spans="1:5" s="277" customFormat="1" ht="12">
      <c r="A2306" s="172"/>
      <c r="B2306" s="264"/>
      <c r="C2306" s="265"/>
      <c r="D2306" s="265"/>
      <c r="E2306" s="265"/>
    </row>
    <row r="2307" spans="1:5" s="277" customFormat="1" ht="12">
      <c r="A2307" s="172"/>
      <c r="B2307" s="264"/>
      <c r="C2307" s="265"/>
      <c r="D2307" s="265"/>
      <c r="E2307" s="265"/>
    </row>
    <row r="2308" spans="1:5" s="277" customFormat="1" ht="12">
      <c r="A2308" s="172"/>
      <c r="B2308" s="264"/>
      <c r="C2308" s="265"/>
      <c r="D2308" s="265"/>
      <c r="E2308" s="265"/>
    </row>
    <row r="2309" spans="1:5" s="277" customFormat="1" ht="12">
      <c r="A2309" s="172"/>
      <c r="B2309" s="264"/>
      <c r="C2309" s="265"/>
      <c r="D2309" s="265"/>
      <c r="E2309" s="265"/>
    </row>
    <row r="2310" spans="1:5" s="277" customFormat="1" ht="12">
      <c r="A2310" s="172"/>
      <c r="B2310" s="264"/>
      <c r="C2310" s="265"/>
      <c r="D2310" s="265"/>
      <c r="E2310" s="265"/>
    </row>
    <row r="2311" spans="1:5" s="277" customFormat="1" ht="12">
      <c r="A2311" s="172"/>
      <c r="B2311" s="264"/>
      <c r="C2311" s="265"/>
      <c r="D2311" s="265"/>
      <c r="E2311" s="265"/>
    </row>
    <row r="2312" spans="1:5" s="277" customFormat="1" ht="12">
      <c r="A2312" s="172"/>
      <c r="B2312" s="264"/>
      <c r="C2312" s="265"/>
      <c r="D2312" s="265"/>
      <c r="E2312" s="265"/>
    </row>
    <row r="2313" spans="1:5" s="277" customFormat="1" ht="12">
      <c r="A2313" s="172"/>
      <c r="B2313" s="264"/>
      <c r="C2313" s="265"/>
      <c r="D2313" s="265"/>
      <c r="E2313" s="265"/>
    </row>
    <row r="2314" spans="1:5" s="277" customFormat="1" ht="12">
      <c r="A2314" s="172"/>
      <c r="B2314" s="264"/>
      <c r="C2314" s="265"/>
      <c r="D2314" s="265"/>
      <c r="E2314" s="265"/>
    </row>
    <row r="2315" spans="1:5" s="277" customFormat="1" ht="12">
      <c r="A2315" s="172"/>
      <c r="B2315" s="264"/>
      <c r="C2315" s="265"/>
      <c r="D2315" s="265"/>
      <c r="E2315" s="265"/>
    </row>
    <row r="2316" spans="1:5" s="277" customFormat="1" ht="12">
      <c r="A2316" s="172"/>
      <c r="B2316" s="264"/>
      <c r="C2316" s="265"/>
      <c r="D2316" s="265"/>
      <c r="E2316" s="265"/>
    </row>
    <row r="2317" spans="1:5" s="277" customFormat="1" ht="12">
      <c r="A2317" s="172"/>
      <c r="B2317" s="264"/>
      <c r="C2317" s="265"/>
      <c r="D2317" s="265"/>
      <c r="E2317" s="265"/>
    </row>
    <row r="2318" spans="1:5" s="277" customFormat="1" ht="12">
      <c r="A2318" s="172"/>
      <c r="B2318" s="264"/>
      <c r="C2318" s="265"/>
      <c r="D2318" s="265"/>
      <c r="E2318" s="265"/>
    </row>
    <row r="2319" spans="1:5" s="277" customFormat="1" ht="12">
      <c r="A2319" s="172"/>
      <c r="B2319" s="264"/>
      <c r="C2319" s="265"/>
      <c r="D2319" s="265"/>
      <c r="E2319" s="265"/>
    </row>
    <row r="2320" spans="1:5" s="277" customFormat="1" ht="12">
      <c r="A2320" s="172"/>
      <c r="B2320" s="264"/>
      <c r="C2320" s="265"/>
      <c r="D2320" s="265"/>
      <c r="E2320" s="265"/>
    </row>
    <row r="2321" spans="1:5" s="277" customFormat="1" ht="12">
      <c r="A2321" s="172"/>
      <c r="B2321" s="264"/>
      <c r="C2321" s="265"/>
      <c r="D2321" s="265"/>
      <c r="E2321" s="265"/>
    </row>
    <row r="2322" spans="1:5" s="277" customFormat="1" ht="12">
      <c r="A2322" s="172"/>
      <c r="B2322" s="264"/>
      <c r="C2322" s="265"/>
      <c r="D2322" s="265"/>
      <c r="E2322" s="265"/>
    </row>
    <row r="2323" spans="1:5" s="277" customFormat="1" ht="12">
      <c r="A2323" s="172"/>
      <c r="B2323" s="264"/>
      <c r="C2323" s="265"/>
      <c r="D2323" s="265"/>
      <c r="E2323" s="265"/>
    </row>
    <row r="2324" spans="1:5" s="277" customFormat="1" ht="12">
      <c r="A2324" s="172"/>
      <c r="B2324" s="264"/>
      <c r="C2324" s="265"/>
      <c r="D2324" s="265"/>
      <c r="E2324" s="265"/>
    </row>
    <row r="2325" spans="1:5" s="277" customFormat="1" ht="12">
      <c r="A2325" s="172"/>
      <c r="B2325" s="264"/>
      <c r="C2325" s="265"/>
      <c r="D2325" s="265"/>
      <c r="E2325" s="265"/>
    </row>
    <row r="2326" spans="1:5" s="277" customFormat="1" ht="12">
      <c r="A2326" s="172"/>
      <c r="B2326" s="264"/>
      <c r="C2326" s="265"/>
      <c r="D2326" s="265"/>
      <c r="E2326" s="265"/>
    </row>
    <row r="2327" spans="1:5" s="277" customFormat="1" ht="12">
      <c r="A2327" s="172"/>
      <c r="B2327" s="264"/>
      <c r="C2327" s="265"/>
      <c r="D2327" s="265"/>
      <c r="E2327" s="265"/>
    </row>
    <row r="2328" spans="1:5" s="277" customFormat="1" ht="12">
      <c r="A2328" s="172"/>
      <c r="B2328" s="264"/>
      <c r="C2328" s="265"/>
      <c r="D2328" s="265"/>
      <c r="E2328" s="265"/>
    </row>
    <row r="2329" spans="1:5" s="277" customFormat="1" ht="12">
      <c r="A2329" s="172"/>
      <c r="B2329" s="264"/>
      <c r="C2329" s="265"/>
      <c r="D2329" s="265"/>
      <c r="E2329" s="265"/>
    </row>
    <row r="2330" spans="1:5" s="277" customFormat="1" ht="12">
      <c r="A2330" s="172"/>
      <c r="B2330" s="264"/>
      <c r="C2330" s="265"/>
      <c r="D2330" s="265"/>
      <c r="E2330" s="265"/>
    </row>
    <row r="2331" spans="1:5" s="277" customFormat="1" ht="12">
      <c r="A2331" s="172"/>
      <c r="B2331" s="264"/>
      <c r="C2331" s="265"/>
      <c r="D2331" s="265"/>
      <c r="E2331" s="265"/>
    </row>
    <row r="2332" spans="1:5" s="277" customFormat="1" ht="12">
      <c r="A2332" s="172"/>
      <c r="B2332" s="264"/>
      <c r="C2332" s="265"/>
      <c r="D2332" s="265"/>
      <c r="E2332" s="265"/>
    </row>
    <row r="2333" spans="1:5" s="277" customFormat="1" ht="12">
      <c r="A2333" s="172"/>
      <c r="B2333" s="264"/>
      <c r="C2333" s="265"/>
      <c r="D2333" s="265"/>
      <c r="E2333" s="265"/>
    </row>
    <row r="2334" spans="1:5" s="277" customFormat="1" ht="12">
      <c r="A2334" s="172"/>
      <c r="B2334" s="264"/>
      <c r="C2334" s="265"/>
      <c r="D2334" s="265"/>
      <c r="E2334" s="265"/>
    </row>
    <row r="2335" spans="1:5" s="277" customFormat="1" ht="12">
      <c r="A2335" s="172"/>
      <c r="B2335" s="264"/>
      <c r="C2335" s="265"/>
      <c r="D2335" s="265"/>
      <c r="E2335" s="265"/>
    </row>
    <row r="2336" spans="1:5" s="277" customFormat="1" ht="12">
      <c r="A2336" s="172"/>
      <c r="B2336" s="264"/>
      <c r="C2336" s="265"/>
      <c r="D2336" s="265"/>
      <c r="E2336" s="265"/>
    </row>
    <row r="2337" spans="1:5" s="277" customFormat="1" ht="12">
      <c r="A2337" s="172"/>
      <c r="B2337" s="264"/>
      <c r="C2337" s="265"/>
      <c r="D2337" s="265"/>
      <c r="E2337" s="265"/>
    </row>
    <row r="2338" spans="1:5" s="277" customFormat="1" ht="12">
      <c r="A2338" s="172"/>
      <c r="B2338" s="264"/>
      <c r="C2338" s="265"/>
      <c r="D2338" s="265"/>
      <c r="E2338" s="265"/>
    </row>
    <row r="2339" spans="1:5" s="277" customFormat="1" ht="12">
      <c r="A2339" s="172"/>
      <c r="B2339" s="264"/>
      <c r="C2339" s="265"/>
      <c r="D2339" s="265"/>
      <c r="E2339" s="265"/>
    </row>
    <row r="2340" spans="1:5" s="277" customFormat="1" ht="12">
      <c r="A2340" s="172"/>
      <c r="B2340" s="264"/>
      <c r="C2340" s="265"/>
      <c r="D2340" s="265"/>
      <c r="E2340" s="265"/>
    </row>
    <row r="2341" spans="1:5" s="277" customFormat="1" ht="12">
      <c r="A2341" s="172"/>
      <c r="B2341" s="264"/>
      <c r="C2341" s="265"/>
      <c r="D2341" s="265"/>
      <c r="E2341" s="265"/>
    </row>
    <row r="2342" spans="1:5" s="277" customFormat="1" ht="12">
      <c r="A2342" s="172"/>
      <c r="B2342" s="264"/>
      <c r="C2342" s="265"/>
      <c r="D2342" s="265"/>
      <c r="E2342" s="265"/>
    </row>
    <row r="2343" spans="1:5" s="277" customFormat="1" ht="12">
      <c r="A2343" s="172"/>
      <c r="B2343" s="264"/>
      <c r="C2343" s="265"/>
      <c r="D2343" s="265"/>
      <c r="E2343" s="265"/>
    </row>
    <row r="2344" spans="1:5" s="277" customFormat="1" ht="12">
      <c r="A2344" s="172"/>
      <c r="B2344" s="264"/>
      <c r="C2344" s="265"/>
      <c r="D2344" s="265"/>
      <c r="E2344" s="265"/>
    </row>
    <row r="2345" spans="1:5" s="277" customFormat="1" ht="12">
      <c r="A2345" s="172"/>
      <c r="B2345" s="264"/>
      <c r="C2345" s="265"/>
      <c r="D2345" s="265"/>
      <c r="E2345" s="265"/>
    </row>
    <row r="2346" spans="1:5" s="277" customFormat="1" ht="12">
      <c r="A2346" s="172"/>
      <c r="B2346" s="264"/>
      <c r="C2346" s="265"/>
      <c r="D2346" s="265"/>
      <c r="E2346" s="265"/>
    </row>
    <row r="2347" spans="1:5" s="277" customFormat="1" ht="12">
      <c r="A2347" s="172"/>
      <c r="B2347" s="264"/>
      <c r="C2347" s="265"/>
      <c r="D2347" s="265"/>
      <c r="E2347" s="265"/>
    </row>
    <row r="2348" spans="1:5" s="277" customFormat="1" ht="12">
      <c r="A2348" s="172"/>
      <c r="B2348" s="264"/>
      <c r="C2348" s="265"/>
      <c r="D2348" s="265"/>
      <c r="E2348" s="265"/>
    </row>
    <row r="2349" spans="1:5" s="277" customFormat="1" ht="12">
      <c r="A2349" s="172"/>
      <c r="B2349" s="264"/>
      <c r="C2349" s="265"/>
      <c r="D2349" s="265"/>
      <c r="E2349" s="265"/>
    </row>
    <row r="2350" spans="1:5" s="277" customFormat="1" ht="12">
      <c r="A2350" s="172"/>
      <c r="B2350" s="264"/>
      <c r="C2350" s="265"/>
      <c r="D2350" s="265"/>
      <c r="E2350" s="265"/>
    </row>
    <row r="2351" spans="1:5" s="277" customFormat="1" ht="12">
      <c r="A2351" s="172"/>
      <c r="B2351" s="264"/>
      <c r="C2351" s="265"/>
      <c r="D2351" s="265"/>
      <c r="E2351" s="265"/>
    </row>
    <row r="2352" spans="1:5" s="277" customFormat="1" ht="12">
      <c r="A2352" s="172"/>
      <c r="B2352" s="264"/>
      <c r="C2352" s="265"/>
      <c r="D2352" s="265"/>
      <c r="E2352" s="265"/>
    </row>
    <row r="2353" spans="1:5" s="277" customFormat="1" ht="12">
      <c r="A2353" s="172"/>
      <c r="B2353" s="264"/>
      <c r="C2353" s="265"/>
      <c r="D2353" s="265"/>
      <c r="E2353" s="265"/>
    </row>
    <row r="2354" spans="1:5" s="277" customFormat="1" ht="12">
      <c r="A2354" s="172"/>
      <c r="B2354" s="264"/>
      <c r="C2354" s="265"/>
      <c r="D2354" s="265"/>
      <c r="E2354" s="265"/>
    </row>
    <row r="2355" spans="1:5" s="277" customFormat="1" ht="12">
      <c r="A2355" s="172"/>
      <c r="B2355" s="264"/>
      <c r="C2355" s="265"/>
      <c r="D2355" s="265"/>
      <c r="E2355" s="265"/>
    </row>
    <row r="2356" spans="1:5" s="277" customFormat="1" ht="12">
      <c r="A2356" s="172"/>
      <c r="B2356" s="264"/>
      <c r="C2356" s="265"/>
      <c r="D2356" s="265"/>
      <c r="E2356" s="265"/>
    </row>
    <row r="2357" spans="1:5" s="277" customFormat="1" ht="12">
      <c r="A2357" s="172"/>
      <c r="B2357" s="264"/>
      <c r="C2357" s="265"/>
      <c r="D2357" s="265"/>
      <c r="E2357" s="265"/>
    </row>
    <row r="2358" spans="1:5" s="277" customFormat="1" ht="12">
      <c r="A2358" s="172"/>
      <c r="B2358" s="264"/>
      <c r="C2358" s="265"/>
      <c r="D2358" s="265"/>
      <c r="E2358" s="265"/>
    </row>
    <row r="2359" spans="1:5" s="277" customFormat="1" ht="12">
      <c r="A2359" s="172"/>
      <c r="B2359" s="264"/>
      <c r="C2359" s="265"/>
      <c r="D2359" s="265"/>
      <c r="E2359" s="265"/>
    </row>
    <row r="2360" spans="1:5" s="277" customFormat="1" ht="12">
      <c r="A2360" s="172"/>
      <c r="B2360" s="264"/>
      <c r="C2360" s="265"/>
      <c r="D2360" s="265"/>
      <c r="E2360" s="265"/>
    </row>
    <row r="2361" spans="1:5" s="277" customFormat="1" ht="12">
      <c r="A2361" s="172"/>
      <c r="B2361" s="264"/>
      <c r="C2361" s="265"/>
      <c r="D2361" s="265"/>
      <c r="E2361" s="265"/>
    </row>
    <row r="2362" spans="1:5" s="277" customFormat="1" ht="12">
      <c r="A2362" s="172"/>
      <c r="B2362" s="264"/>
      <c r="C2362" s="265"/>
      <c r="D2362" s="265"/>
      <c r="E2362" s="265"/>
    </row>
    <row r="2363" spans="1:5" s="277" customFormat="1" ht="12">
      <c r="A2363" s="172"/>
      <c r="B2363" s="264"/>
      <c r="C2363" s="265"/>
      <c r="D2363" s="265"/>
      <c r="E2363" s="265"/>
    </row>
    <row r="2364" spans="1:5" s="277" customFormat="1" ht="12">
      <c r="A2364" s="172"/>
      <c r="B2364" s="264"/>
      <c r="C2364" s="265"/>
      <c r="D2364" s="265"/>
      <c r="E2364" s="265"/>
    </row>
    <row r="2365" spans="1:5" s="277" customFormat="1" ht="12">
      <c r="A2365" s="172"/>
      <c r="B2365" s="264"/>
      <c r="C2365" s="265"/>
      <c r="D2365" s="265"/>
      <c r="E2365" s="265"/>
    </row>
    <row r="2366" spans="1:5" s="277" customFormat="1" ht="12">
      <c r="A2366" s="172"/>
      <c r="B2366" s="264"/>
      <c r="C2366" s="265"/>
      <c r="D2366" s="265"/>
      <c r="E2366" s="265"/>
    </row>
    <row r="2367" spans="1:5" s="277" customFormat="1" ht="12">
      <c r="A2367" s="172"/>
      <c r="B2367" s="264"/>
      <c r="C2367" s="265"/>
      <c r="D2367" s="265"/>
      <c r="E2367" s="265"/>
    </row>
    <row r="2368" spans="1:5" s="277" customFormat="1" ht="12">
      <c r="A2368" s="172"/>
      <c r="B2368" s="264"/>
      <c r="C2368" s="265"/>
      <c r="D2368" s="265"/>
      <c r="E2368" s="265"/>
    </row>
    <row r="2369" spans="1:5" s="277" customFormat="1" ht="12">
      <c r="A2369" s="172"/>
      <c r="B2369" s="264"/>
      <c r="C2369" s="265"/>
      <c r="D2369" s="265"/>
      <c r="E2369" s="265"/>
    </row>
    <row r="2370" spans="1:5" s="277" customFormat="1" ht="12">
      <c r="A2370" s="172"/>
      <c r="B2370" s="264"/>
      <c r="C2370" s="265"/>
      <c r="D2370" s="265"/>
      <c r="E2370" s="265"/>
    </row>
    <row r="2371" spans="1:5" s="277" customFormat="1" ht="12">
      <c r="A2371" s="172"/>
      <c r="B2371" s="264"/>
      <c r="C2371" s="265"/>
      <c r="D2371" s="265"/>
      <c r="E2371" s="265"/>
    </row>
    <row r="2372" spans="1:5" s="277" customFormat="1" ht="12">
      <c r="A2372" s="172"/>
      <c r="B2372" s="264"/>
      <c r="C2372" s="265"/>
      <c r="D2372" s="265"/>
      <c r="E2372" s="265"/>
    </row>
    <row r="2373" spans="1:5" s="277" customFormat="1" ht="12">
      <c r="A2373" s="172"/>
      <c r="B2373" s="264"/>
      <c r="C2373" s="265"/>
      <c r="D2373" s="265"/>
      <c r="E2373" s="265"/>
    </row>
    <row r="2374" spans="1:5" s="277" customFormat="1" ht="12">
      <c r="A2374" s="172"/>
      <c r="B2374" s="264"/>
      <c r="C2374" s="265"/>
      <c r="D2374" s="265"/>
      <c r="E2374" s="265"/>
    </row>
    <row r="2375" spans="1:5" s="277" customFormat="1" ht="12">
      <c r="A2375" s="172"/>
      <c r="B2375" s="264"/>
      <c r="C2375" s="265"/>
      <c r="D2375" s="265"/>
      <c r="E2375" s="265"/>
    </row>
    <row r="2376" spans="1:5" s="277" customFormat="1" ht="12">
      <c r="A2376" s="172"/>
      <c r="B2376" s="264"/>
      <c r="C2376" s="265"/>
      <c r="D2376" s="265"/>
      <c r="E2376" s="265"/>
    </row>
    <row r="2377" spans="1:5" s="277" customFormat="1" ht="12">
      <c r="A2377" s="172"/>
      <c r="B2377" s="264"/>
      <c r="C2377" s="265"/>
      <c r="D2377" s="265"/>
      <c r="E2377" s="265"/>
    </row>
    <row r="2378" spans="1:5" s="277" customFormat="1" ht="12">
      <c r="A2378" s="172"/>
      <c r="B2378" s="264"/>
      <c r="C2378" s="265"/>
      <c r="D2378" s="265"/>
      <c r="E2378" s="265"/>
    </row>
    <row r="2379" spans="1:5" s="277" customFormat="1" ht="12">
      <c r="A2379" s="172"/>
      <c r="B2379" s="264"/>
      <c r="C2379" s="265"/>
      <c r="D2379" s="265"/>
      <c r="E2379" s="265"/>
    </row>
    <row r="2380" spans="1:5" s="277" customFormat="1" ht="12">
      <c r="A2380" s="172"/>
      <c r="B2380" s="264"/>
      <c r="C2380" s="265"/>
      <c r="D2380" s="265"/>
      <c r="E2380" s="265"/>
    </row>
    <row r="2381" spans="1:5" s="277" customFormat="1" ht="12">
      <c r="A2381" s="172"/>
      <c r="B2381" s="264"/>
      <c r="C2381" s="265"/>
      <c r="D2381" s="265"/>
      <c r="E2381" s="265"/>
    </row>
    <row r="2382" spans="1:5" s="277" customFormat="1" ht="12">
      <c r="A2382" s="172"/>
      <c r="B2382" s="264"/>
      <c r="C2382" s="265"/>
      <c r="D2382" s="265"/>
      <c r="E2382" s="265"/>
    </row>
    <row r="2383" spans="1:5" s="277" customFormat="1" ht="12">
      <c r="A2383" s="172"/>
      <c r="B2383" s="264"/>
      <c r="C2383" s="265"/>
      <c r="D2383" s="265"/>
      <c r="E2383" s="265"/>
    </row>
    <row r="2384" spans="1:5" s="277" customFormat="1" ht="12">
      <c r="A2384" s="172"/>
      <c r="B2384" s="264"/>
      <c r="C2384" s="265"/>
      <c r="D2384" s="265"/>
      <c r="E2384" s="265"/>
    </row>
    <row r="2385" spans="1:5" s="277" customFormat="1" ht="12">
      <c r="A2385" s="172"/>
      <c r="B2385" s="264"/>
      <c r="C2385" s="265"/>
      <c r="D2385" s="265"/>
      <c r="E2385" s="265"/>
    </row>
    <row r="2386" spans="1:5" s="277" customFormat="1" ht="12">
      <c r="A2386" s="172"/>
      <c r="B2386" s="264"/>
      <c r="C2386" s="265"/>
      <c r="D2386" s="265"/>
      <c r="E2386" s="265"/>
    </row>
    <row r="2387" spans="1:5" s="277" customFormat="1" ht="12">
      <c r="A2387" s="172"/>
      <c r="B2387" s="264"/>
      <c r="C2387" s="265"/>
      <c r="D2387" s="265"/>
      <c r="E2387" s="265"/>
    </row>
    <row r="2388" spans="1:5" s="277" customFormat="1" ht="12">
      <c r="A2388" s="172"/>
      <c r="B2388" s="264"/>
      <c r="C2388" s="265"/>
      <c r="D2388" s="265"/>
      <c r="E2388" s="265"/>
    </row>
    <row r="2389" spans="1:5" s="277" customFormat="1" ht="12">
      <c r="A2389" s="172"/>
      <c r="B2389" s="264"/>
      <c r="C2389" s="265"/>
      <c r="D2389" s="265"/>
      <c r="E2389" s="265"/>
    </row>
    <row r="2390" spans="1:5" s="277" customFormat="1" ht="12">
      <c r="A2390" s="172"/>
      <c r="B2390" s="264"/>
      <c r="C2390" s="265"/>
      <c r="D2390" s="265"/>
      <c r="E2390" s="265"/>
    </row>
    <row r="2391" spans="1:5" s="277" customFormat="1" ht="12">
      <c r="A2391" s="172"/>
      <c r="B2391" s="264"/>
      <c r="C2391" s="265"/>
      <c r="D2391" s="265"/>
      <c r="E2391" s="265"/>
    </row>
    <row r="2392" spans="1:5" s="277" customFormat="1" ht="12">
      <c r="A2392" s="172"/>
      <c r="B2392" s="264"/>
      <c r="C2392" s="265"/>
      <c r="D2392" s="265"/>
      <c r="E2392" s="265"/>
    </row>
    <row r="2393" spans="1:5" s="277" customFormat="1" ht="12">
      <c r="A2393" s="172"/>
      <c r="B2393" s="264"/>
      <c r="C2393" s="265"/>
      <c r="D2393" s="265"/>
      <c r="E2393" s="265"/>
    </row>
    <row r="2394" spans="1:5" s="277" customFormat="1" ht="12">
      <c r="A2394" s="172"/>
      <c r="B2394" s="264"/>
      <c r="C2394" s="265"/>
      <c r="D2394" s="265"/>
      <c r="E2394" s="265"/>
    </row>
    <row r="2395" spans="1:5" s="277" customFormat="1" ht="12">
      <c r="A2395" s="172"/>
      <c r="B2395" s="264"/>
      <c r="C2395" s="265"/>
      <c r="D2395" s="265"/>
      <c r="E2395" s="265"/>
    </row>
    <row r="2396" spans="1:5" s="277" customFormat="1" ht="12">
      <c r="A2396" s="172"/>
      <c r="B2396" s="264"/>
      <c r="C2396" s="265"/>
      <c r="D2396" s="265"/>
      <c r="E2396" s="265"/>
    </row>
    <row r="2397" spans="1:5" s="277" customFormat="1" ht="12">
      <c r="A2397" s="172"/>
      <c r="B2397" s="264"/>
      <c r="C2397" s="265"/>
      <c r="D2397" s="265"/>
      <c r="E2397" s="265"/>
    </row>
    <row r="2398" spans="1:5" s="277" customFormat="1" ht="12">
      <c r="A2398" s="172"/>
      <c r="B2398" s="264"/>
      <c r="C2398" s="265"/>
      <c r="D2398" s="265"/>
      <c r="E2398" s="265"/>
    </row>
    <row r="2399" spans="1:5" s="277" customFormat="1" ht="12">
      <c r="A2399" s="172"/>
      <c r="B2399" s="264"/>
      <c r="C2399" s="265"/>
      <c r="D2399" s="265"/>
      <c r="E2399" s="265"/>
    </row>
    <row r="2400" spans="1:5" s="277" customFormat="1" ht="12">
      <c r="A2400" s="172"/>
      <c r="B2400" s="264"/>
      <c r="C2400" s="265"/>
      <c r="D2400" s="265"/>
      <c r="E2400" s="265"/>
    </row>
    <row r="2401" spans="1:5" s="277" customFormat="1" ht="12">
      <c r="A2401" s="172"/>
      <c r="B2401" s="264"/>
      <c r="C2401" s="265"/>
      <c r="D2401" s="265"/>
      <c r="E2401" s="265"/>
    </row>
    <row r="2402" spans="1:5" s="277" customFormat="1" ht="12">
      <c r="A2402" s="172"/>
      <c r="B2402" s="264"/>
      <c r="C2402" s="265"/>
      <c r="D2402" s="265"/>
      <c r="E2402" s="265"/>
    </row>
    <row r="2403" spans="1:5" s="277" customFormat="1" ht="12">
      <c r="A2403" s="172"/>
      <c r="B2403" s="264"/>
      <c r="C2403" s="265"/>
      <c r="D2403" s="265"/>
      <c r="E2403" s="265"/>
    </row>
    <row r="2404" spans="1:5" s="277" customFormat="1" ht="12">
      <c r="A2404" s="172"/>
      <c r="B2404" s="264"/>
      <c r="C2404" s="265"/>
      <c r="D2404" s="265"/>
      <c r="E2404" s="265"/>
    </row>
    <row r="2405" spans="1:5" s="277" customFormat="1" ht="12">
      <c r="A2405" s="172"/>
      <c r="B2405" s="264"/>
      <c r="C2405" s="265"/>
      <c r="D2405" s="265"/>
      <c r="E2405" s="265"/>
    </row>
    <row r="2406" spans="1:5" s="277" customFormat="1" ht="12">
      <c r="A2406" s="172"/>
      <c r="B2406" s="264"/>
      <c r="C2406" s="265"/>
      <c r="D2406" s="265"/>
      <c r="E2406" s="265"/>
    </row>
    <row r="2407" spans="1:5" s="277" customFormat="1" ht="12">
      <c r="A2407" s="172"/>
      <c r="B2407" s="264"/>
      <c r="C2407" s="265"/>
      <c r="D2407" s="265"/>
      <c r="E2407" s="265"/>
    </row>
    <row r="2408" spans="1:5" s="277" customFormat="1" ht="12">
      <c r="A2408" s="172"/>
      <c r="B2408" s="264"/>
      <c r="C2408" s="265"/>
      <c r="D2408" s="265"/>
      <c r="E2408" s="265"/>
    </row>
    <row r="2409" spans="1:5" s="277" customFormat="1" ht="12">
      <c r="A2409" s="172"/>
      <c r="B2409" s="264"/>
      <c r="C2409" s="265"/>
      <c r="D2409" s="265"/>
      <c r="E2409" s="265"/>
    </row>
    <row r="2410" spans="1:5" s="277" customFormat="1" ht="12">
      <c r="A2410" s="172"/>
      <c r="B2410" s="264"/>
      <c r="C2410" s="265"/>
      <c r="D2410" s="265"/>
      <c r="E2410" s="265"/>
    </row>
    <row r="2411" spans="1:5" s="277" customFormat="1" ht="12">
      <c r="A2411" s="172"/>
      <c r="B2411" s="264"/>
      <c r="C2411" s="265"/>
      <c r="D2411" s="265"/>
      <c r="E2411" s="265"/>
    </row>
    <row r="2412" spans="1:5" s="277" customFormat="1" ht="12">
      <c r="A2412" s="172"/>
      <c r="B2412" s="264"/>
      <c r="C2412" s="265"/>
      <c r="D2412" s="265"/>
      <c r="E2412" s="265"/>
    </row>
    <row r="2413" spans="1:5" s="277" customFormat="1" ht="12">
      <c r="A2413" s="172"/>
      <c r="B2413" s="264"/>
      <c r="C2413" s="265"/>
      <c r="D2413" s="265"/>
      <c r="E2413" s="265"/>
    </row>
    <row r="2414" spans="1:5" s="277" customFormat="1" ht="12">
      <c r="A2414" s="172"/>
      <c r="B2414" s="264"/>
      <c r="C2414" s="265"/>
      <c r="D2414" s="265"/>
      <c r="E2414" s="265"/>
    </row>
    <row r="2415" spans="1:5" s="277" customFormat="1" ht="12">
      <c r="A2415" s="172"/>
      <c r="B2415" s="264"/>
      <c r="C2415" s="265"/>
      <c r="D2415" s="265"/>
      <c r="E2415" s="265"/>
    </row>
    <row r="2416" spans="1:5" s="277" customFormat="1" ht="12">
      <c r="A2416" s="172"/>
      <c r="B2416" s="264"/>
      <c r="C2416" s="265"/>
      <c r="D2416" s="265"/>
      <c r="E2416" s="265"/>
    </row>
    <row r="2417" spans="1:5" s="277" customFormat="1" ht="12">
      <c r="A2417" s="172"/>
      <c r="B2417" s="264"/>
      <c r="C2417" s="265"/>
      <c r="D2417" s="265"/>
      <c r="E2417" s="265"/>
    </row>
    <row r="2418" spans="1:5" s="277" customFormat="1" ht="12">
      <c r="A2418" s="172"/>
      <c r="B2418" s="264"/>
      <c r="C2418" s="265"/>
      <c r="D2418" s="265"/>
      <c r="E2418" s="265"/>
    </row>
    <row r="2419" spans="1:5" s="277" customFormat="1" ht="12">
      <c r="A2419" s="172"/>
      <c r="B2419" s="264"/>
      <c r="C2419" s="265"/>
      <c r="D2419" s="265"/>
      <c r="E2419" s="265"/>
    </row>
    <row r="2420" spans="1:5" s="277" customFormat="1" ht="12">
      <c r="A2420" s="172"/>
      <c r="B2420" s="264"/>
      <c r="C2420" s="265"/>
      <c r="D2420" s="265"/>
      <c r="E2420" s="265"/>
    </row>
    <row r="2421" spans="1:5" s="277" customFormat="1" ht="12">
      <c r="A2421" s="172"/>
      <c r="B2421" s="264"/>
      <c r="C2421" s="265"/>
      <c r="D2421" s="265"/>
      <c r="E2421" s="265"/>
    </row>
    <row r="2422" spans="1:5" s="277" customFormat="1" ht="12">
      <c r="A2422" s="172"/>
      <c r="B2422" s="264"/>
      <c r="C2422" s="265"/>
      <c r="D2422" s="265"/>
      <c r="E2422" s="265"/>
    </row>
    <row r="2423" spans="1:5" s="277" customFormat="1" ht="12">
      <c r="A2423" s="172"/>
      <c r="B2423" s="264"/>
      <c r="C2423" s="265"/>
      <c r="D2423" s="265"/>
      <c r="E2423" s="265"/>
    </row>
    <row r="2424" spans="1:5" s="277" customFormat="1" ht="12">
      <c r="A2424" s="172"/>
      <c r="B2424" s="264"/>
      <c r="C2424" s="265"/>
      <c r="D2424" s="265"/>
      <c r="E2424" s="265"/>
    </row>
    <row r="2425" spans="1:5" s="277" customFormat="1" ht="12">
      <c r="A2425" s="172"/>
      <c r="B2425" s="264"/>
      <c r="C2425" s="265"/>
      <c r="D2425" s="265"/>
      <c r="E2425" s="265"/>
    </row>
    <row r="2426" spans="1:5" s="277" customFormat="1" ht="12">
      <c r="A2426" s="172"/>
      <c r="B2426" s="264"/>
      <c r="C2426" s="265"/>
      <c r="D2426" s="265"/>
      <c r="E2426" s="265"/>
    </row>
    <row r="2427" spans="1:5" s="277" customFormat="1" ht="12">
      <c r="A2427" s="172"/>
      <c r="B2427" s="264"/>
      <c r="C2427" s="265"/>
      <c r="D2427" s="265"/>
      <c r="E2427" s="265"/>
    </row>
    <row r="2428" spans="1:5" s="277" customFormat="1" ht="12">
      <c r="A2428" s="172"/>
      <c r="B2428" s="264"/>
      <c r="C2428" s="265"/>
      <c r="D2428" s="265"/>
      <c r="E2428" s="265"/>
    </row>
    <row r="2429" spans="1:5" s="277" customFormat="1" ht="12">
      <c r="A2429" s="172"/>
      <c r="B2429" s="264"/>
      <c r="C2429" s="265"/>
      <c r="D2429" s="265"/>
      <c r="E2429" s="265"/>
    </row>
    <row r="2430" spans="1:5" s="277" customFormat="1" ht="12">
      <c r="A2430" s="172"/>
      <c r="B2430" s="264"/>
      <c r="C2430" s="265"/>
      <c r="D2430" s="265"/>
      <c r="E2430" s="265"/>
    </row>
    <row r="2431" spans="1:5" s="277" customFormat="1" ht="12">
      <c r="A2431" s="172"/>
      <c r="B2431" s="264"/>
      <c r="C2431" s="265"/>
      <c r="D2431" s="265"/>
      <c r="E2431" s="265"/>
    </row>
    <row r="2432" spans="1:5" s="277" customFormat="1" ht="12">
      <c r="A2432" s="172"/>
      <c r="B2432" s="264"/>
      <c r="C2432" s="265"/>
      <c r="D2432" s="265"/>
      <c r="E2432" s="265"/>
    </row>
    <row r="2433" spans="1:5" s="277" customFormat="1" ht="12">
      <c r="A2433" s="172"/>
      <c r="B2433" s="264"/>
      <c r="C2433" s="265"/>
      <c r="D2433" s="265"/>
      <c r="E2433" s="265"/>
    </row>
    <row r="2434" spans="1:5" s="277" customFormat="1" ht="12">
      <c r="A2434" s="172"/>
      <c r="B2434" s="264"/>
      <c r="C2434" s="265"/>
      <c r="D2434" s="265"/>
      <c r="E2434" s="265"/>
    </row>
    <row r="2435" spans="1:5" s="277" customFormat="1" ht="12">
      <c r="A2435" s="172"/>
      <c r="B2435" s="264"/>
      <c r="C2435" s="265"/>
      <c r="D2435" s="265"/>
      <c r="E2435" s="265"/>
    </row>
    <row r="2436" spans="1:5" s="277" customFormat="1" ht="12">
      <c r="A2436" s="172"/>
      <c r="B2436" s="264"/>
      <c r="C2436" s="265"/>
      <c r="D2436" s="265"/>
      <c r="E2436" s="265"/>
    </row>
    <row r="2437" spans="1:5" s="277" customFormat="1" ht="12">
      <c r="A2437" s="172"/>
      <c r="B2437" s="264"/>
      <c r="C2437" s="265"/>
      <c r="D2437" s="265"/>
      <c r="E2437" s="265"/>
    </row>
    <row r="2438" spans="1:5" s="277" customFormat="1" ht="12">
      <c r="A2438" s="172"/>
      <c r="B2438" s="264"/>
      <c r="C2438" s="265"/>
      <c r="D2438" s="265"/>
      <c r="E2438" s="265"/>
    </row>
    <row r="2439" spans="1:5" s="277" customFormat="1" ht="12">
      <c r="A2439" s="172"/>
      <c r="B2439" s="264"/>
      <c r="C2439" s="265"/>
      <c r="D2439" s="265"/>
      <c r="E2439" s="265"/>
    </row>
    <row r="2440" spans="1:5" s="277" customFormat="1" ht="12">
      <c r="A2440" s="172"/>
      <c r="B2440" s="264"/>
      <c r="C2440" s="265"/>
      <c r="D2440" s="265"/>
      <c r="E2440" s="265"/>
    </row>
    <row r="2441" spans="1:5" s="277" customFormat="1" ht="12">
      <c r="A2441" s="172"/>
      <c r="B2441" s="264"/>
      <c r="C2441" s="265"/>
      <c r="D2441" s="265"/>
      <c r="E2441" s="265"/>
    </row>
    <row r="2442" spans="1:5" s="277" customFormat="1" ht="12">
      <c r="A2442" s="172"/>
      <c r="B2442" s="264"/>
      <c r="C2442" s="265"/>
      <c r="D2442" s="265"/>
      <c r="E2442" s="265"/>
    </row>
    <row r="2443" spans="1:5" s="277" customFormat="1" ht="12">
      <c r="A2443" s="172"/>
      <c r="B2443" s="264"/>
      <c r="C2443" s="265"/>
      <c r="D2443" s="265"/>
      <c r="E2443" s="265"/>
    </row>
    <row r="2444" spans="1:5" s="277" customFormat="1" ht="12">
      <c r="A2444" s="172"/>
      <c r="B2444" s="264"/>
      <c r="C2444" s="265"/>
      <c r="D2444" s="265"/>
      <c r="E2444" s="265"/>
    </row>
    <row r="2445" spans="1:5" s="277" customFormat="1" ht="12">
      <c r="A2445" s="172"/>
      <c r="B2445" s="264"/>
      <c r="C2445" s="265"/>
      <c r="D2445" s="265"/>
      <c r="E2445" s="265"/>
    </row>
    <row r="2446" spans="1:5" s="277" customFormat="1" ht="12">
      <c r="A2446" s="172"/>
      <c r="B2446" s="264"/>
      <c r="C2446" s="265"/>
      <c r="D2446" s="265"/>
      <c r="E2446" s="265"/>
    </row>
    <row r="2447" spans="1:5" s="277" customFormat="1" ht="12">
      <c r="A2447" s="172"/>
      <c r="B2447" s="264"/>
      <c r="C2447" s="265"/>
      <c r="D2447" s="265"/>
      <c r="E2447" s="265"/>
    </row>
    <row r="2448" spans="1:5" s="277" customFormat="1" ht="12">
      <c r="A2448" s="172"/>
      <c r="B2448" s="264"/>
      <c r="C2448" s="265"/>
      <c r="D2448" s="265"/>
      <c r="E2448" s="265"/>
    </row>
    <row r="2449" spans="1:5" s="277" customFormat="1" ht="12">
      <c r="A2449" s="172"/>
      <c r="B2449" s="264"/>
      <c r="C2449" s="265"/>
      <c r="D2449" s="265"/>
      <c r="E2449" s="265"/>
    </row>
    <row r="2450" spans="1:5" s="277" customFormat="1" ht="12">
      <c r="A2450" s="172"/>
      <c r="B2450" s="264"/>
      <c r="C2450" s="265"/>
      <c r="D2450" s="265"/>
      <c r="E2450" s="265"/>
    </row>
    <row r="2451" spans="1:5" s="277" customFormat="1" ht="12">
      <c r="A2451" s="172"/>
      <c r="B2451" s="264"/>
      <c r="C2451" s="265"/>
      <c r="D2451" s="265"/>
      <c r="E2451" s="265"/>
    </row>
    <row r="2452" spans="1:5" s="277" customFormat="1" ht="12">
      <c r="A2452" s="172"/>
      <c r="B2452" s="264"/>
      <c r="C2452" s="265"/>
      <c r="D2452" s="265"/>
      <c r="E2452" s="265"/>
    </row>
    <row r="2453" spans="1:5" s="277" customFormat="1" ht="12">
      <c r="A2453" s="172"/>
      <c r="B2453" s="264"/>
      <c r="C2453" s="265"/>
      <c r="D2453" s="265"/>
      <c r="E2453" s="265"/>
    </row>
    <row r="2454" spans="1:5" s="277" customFormat="1" ht="12">
      <c r="A2454" s="172"/>
      <c r="B2454" s="264"/>
      <c r="C2454" s="265"/>
      <c r="D2454" s="265"/>
      <c r="E2454" s="265"/>
    </row>
    <row r="2455" spans="1:5" s="277" customFormat="1" ht="12">
      <c r="A2455" s="172"/>
      <c r="B2455" s="264"/>
      <c r="C2455" s="265"/>
      <c r="D2455" s="265"/>
      <c r="E2455" s="265"/>
    </row>
    <row r="2456" spans="1:5" s="277" customFormat="1" ht="12">
      <c r="A2456" s="172"/>
      <c r="B2456" s="264"/>
      <c r="C2456" s="265"/>
      <c r="D2456" s="265"/>
      <c r="E2456" s="265"/>
    </row>
    <row r="2457" spans="1:5" s="277" customFormat="1" ht="12">
      <c r="A2457" s="172"/>
      <c r="B2457" s="264"/>
      <c r="C2457" s="265"/>
      <c r="D2457" s="265"/>
      <c r="E2457" s="265"/>
    </row>
    <row r="2458" spans="1:5" s="277" customFormat="1" ht="12">
      <c r="A2458" s="172"/>
      <c r="B2458" s="264"/>
      <c r="C2458" s="265"/>
      <c r="D2458" s="265"/>
      <c r="E2458" s="265"/>
    </row>
    <row r="2459" spans="1:5" s="277" customFormat="1" ht="12">
      <c r="A2459" s="172"/>
      <c r="B2459" s="264"/>
      <c r="C2459" s="265"/>
      <c r="D2459" s="265"/>
      <c r="E2459" s="265"/>
    </row>
    <row r="2460" spans="1:5" s="277" customFormat="1" ht="12">
      <c r="A2460" s="172"/>
      <c r="B2460" s="264"/>
      <c r="C2460" s="265"/>
      <c r="D2460" s="265"/>
      <c r="E2460" s="265"/>
    </row>
    <row r="2461" spans="1:5" s="277" customFormat="1" ht="12">
      <c r="A2461" s="172"/>
      <c r="B2461" s="264"/>
      <c r="C2461" s="265"/>
      <c r="D2461" s="265"/>
      <c r="E2461" s="265"/>
    </row>
    <row r="2462" spans="1:5" s="277" customFormat="1" ht="12">
      <c r="A2462" s="172"/>
      <c r="B2462" s="264"/>
      <c r="C2462" s="265"/>
      <c r="D2462" s="265"/>
      <c r="E2462" s="265"/>
    </row>
    <row r="2463" spans="1:5" s="277" customFormat="1" ht="12">
      <c r="A2463" s="172"/>
      <c r="B2463" s="264"/>
      <c r="C2463" s="265"/>
      <c r="D2463" s="265"/>
      <c r="E2463" s="265"/>
    </row>
    <row r="2464" spans="1:5" s="277" customFormat="1" ht="12">
      <c r="A2464" s="172"/>
      <c r="B2464" s="264"/>
      <c r="C2464" s="265"/>
      <c r="D2464" s="265"/>
      <c r="E2464" s="265"/>
    </row>
    <row r="2465" spans="1:5" s="277" customFormat="1" ht="12">
      <c r="A2465" s="172"/>
      <c r="B2465" s="264"/>
      <c r="C2465" s="265"/>
      <c r="D2465" s="265"/>
      <c r="E2465" s="265"/>
    </row>
    <row r="2466" spans="1:5" s="277" customFormat="1" ht="12">
      <c r="A2466" s="172"/>
      <c r="B2466" s="264"/>
      <c r="C2466" s="265"/>
      <c r="D2466" s="265"/>
      <c r="E2466" s="265"/>
    </row>
    <row r="2467" spans="1:5" s="277" customFormat="1" ht="12">
      <c r="A2467" s="172"/>
      <c r="B2467" s="264"/>
      <c r="C2467" s="265"/>
      <c r="D2467" s="265"/>
      <c r="E2467" s="265"/>
    </row>
    <row r="2468" spans="1:5" s="277" customFormat="1" ht="12">
      <c r="A2468" s="172"/>
      <c r="B2468" s="264"/>
      <c r="C2468" s="265"/>
      <c r="D2468" s="265"/>
      <c r="E2468" s="265"/>
    </row>
    <row r="2469" spans="1:5" s="277" customFormat="1" ht="12">
      <c r="A2469" s="172"/>
      <c r="B2469" s="264"/>
      <c r="C2469" s="265"/>
      <c r="D2469" s="265"/>
      <c r="E2469" s="265"/>
    </row>
    <row r="2470" spans="1:5" s="277" customFormat="1" ht="12">
      <c r="A2470" s="172"/>
      <c r="B2470" s="264"/>
      <c r="C2470" s="265"/>
      <c r="D2470" s="265"/>
      <c r="E2470" s="265"/>
    </row>
    <row r="2471" spans="1:5" s="277" customFormat="1" ht="12">
      <c r="A2471" s="172"/>
      <c r="B2471" s="264"/>
      <c r="C2471" s="265"/>
      <c r="D2471" s="265"/>
      <c r="E2471" s="265"/>
    </row>
    <row r="2472" spans="1:5" s="277" customFormat="1" ht="12">
      <c r="A2472" s="172"/>
      <c r="B2472" s="264"/>
      <c r="C2472" s="265"/>
      <c r="D2472" s="265"/>
      <c r="E2472" s="265"/>
    </row>
    <row r="2473" spans="1:5" s="277" customFormat="1" ht="12">
      <c r="A2473" s="172"/>
      <c r="B2473" s="264"/>
      <c r="C2473" s="265"/>
      <c r="D2473" s="265"/>
      <c r="E2473" s="265"/>
    </row>
    <row r="2474" spans="1:5" s="277" customFormat="1" ht="12">
      <c r="A2474" s="172"/>
      <c r="B2474" s="264"/>
      <c r="C2474" s="265"/>
      <c r="D2474" s="265"/>
      <c r="E2474" s="265"/>
    </row>
    <row r="2475" spans="1:5" s="277" customFormat="1" ht="12">
      <c r="A2475" s="172"/>
      <c r="B2475" s="264"/>
      <c r="C2475" s="265"/>
      <c r="D2475" s="265"/>
      <c r="E2475" s="265"/>
    </row>
    <row r="2476" spans="1:5" s="277" customFormat="1" ht="12">
      <c r="A2476" s="172"/>
      <c r="B2476" s="264"/>
      <c r="C2476" s="265"/>
      <c r="D2476" s="265"/>
      <c r="E2476" s="265"/>
    </row>
    <row r="2477" spans="1:5" s="277" customFormat="1" ht="12">
      <c r="A2477" s="172"/>
      <c r="B2477" s="264"/>
      <c r="C2477" s="265"/>
      <c r="D2477" s="265"/>
      <c r="E2477" s="265"/>
    </row>
    <row r="2478" spans="1:5" s="277" customFormat="1" ht="12">
      <c r="A2478" s="172"/>
      <c r="B2478" s="264"/>
      <c r="C2478" s="265"/>
      <c r="D2478" s="265"/>
      <c r="E2478" s="265"/>
    </row>
    <row r="2479" spans="1:5" s="277" customFormat="1" ht="12">
      <c r="A2479" s="172"/>
      <c r="B2479" s="264"/>
      <c r="C2479" s="265"/>
      <c r="D2479" s="265"/>
      <c r="E2479" s="265"/>
    </row>
    <row r="2480" spans="1:5" s="277" customFormat="1" ht="12">
      <c r="A2480" s="172"/>
      <c r="B2480" s="264"/>
      <c r="C2480" s="265"/>
      <c r="D2480" s="265"/>
      <c r="E2480" s="265"/>
    </row>
    <row r="2481" spans="1:5" s="277" customFormat="1" ht="12">
      <c r="A2481" s="172"/>
      <c r="B2481" s="264"/>
      <c r="C2481" s="265"/>
      <c r="D2481" s="265"/>
      <c r="E2481" s="265"/>
    </row>
    <row r="2482" spans="1:5" s="277" customFormat="1" ht="12">
      <c r="A2482" s="172"/>
      <c r="B2482" s="264"/>
      <c r="C2482" s="265"/>
      <c r="D2482" s="265"/>
      <c r="E2482" s="265"/>
    </row>
    <row r="2483" spans="1:5" s="277" customFormat="1" ht="12">
      <c r="A2483" s="172"/>
      <c r="B2483" s="264"/>
      <c r="C2483" s="265"/>
      <c r="D2483" s="265"/>
      <c r="E2483" s="265"/>
    </row>
    <row r="2484" spans="1:5" s="277" customFormat="1" ht="12">
      <c r="A2484" s="172"/>
      <c r="B2484" s="264"/>
      <c r="C2484" s="265"/>
      <c r="D2484" s="265"/>
      <c r="E2484" s="265"/>
    </row>
    <row r="2485" spans="1:5" s="277" customFormat="1" ht="12">
      <c r="A2485" s="172"/>
      <c r="B2485" s="264"/>
      <c r="C2485" s="265"/>
      <c r="D2485" s="265"/>
      <c r="E2485" s="265"/>
    </row>
    <row r="2486" spans="1:5" s="277" customFormat="1" ht="12">
      <c r="A2486" s="172"/>
      <c r="B2486" s="264"/>
      <c r="C2486" s="265"/>
      <c r="D2486" s="265"/>
      <c r="E2486" s="265"/>
    </row>
    <row r="2487" spans="1:5" s="277" customFormat="1" ht="12">
      <c r="A2487" s="172"/>
      <c r="B2487" s="264"/>
      <c r="C2487" s="265"/>
      <c r="D2487" s="265"/>
      <c r="E2487" s="265"/>
    </row>
    <row r="2488" spans="1:5" s="277" customFormat="1" ht="12">
      <c r="A2488" s="172"/>
      <c r="B2488" s="264"/>
      <c r="C2488" s="265"/>
      <c r="D2488" s="265"/>
      <c r="E2488" s="265"/>
    </row>
    <row r="2489" spans="1:5" s="277" customFormat="1" ht="12">
      <c r="A2489" s="172"/>
      <c r="B2489" s="264"/>
      <c r="C2489" s="265"/>
      <c r="D2489" s="265"/>
      <c r="E2489" s="265"/>
    </row>
    <row r="2490" spans="1:5" s="277" customFormat="1" ht="12">
      <c r="A2490" s="172"/>
      <c r="B2490" s="264"/>
      <c r="C2490" s="265"/>
      <c r="D2490" s="265"/>
      <c r="E2490" s="265"/>
    </row>
    <row r="2491" spans="1:5" s="277" customFormat="1" ht="12">
      <c r="A2491" s="172"/>
      <c r="B2491" s="264"/>
      <c r="C2491" s="265"/>
      <c r="D2491" s="265"/>
      <c r="E2491" s="265"/>
    </row>
    <row r="2492" spans="1:5" s="277" customFormat="1" ht="12">
      <c r="A2492" s="172"/>
      <c r="B2492" s="264"/>
      <c r="C2492" s="265"/>
      <c r="D2492" s="265"/>
      <c r="E2492" s="265"/>
    </row>
    <row r="2493" spans="1:5" s="277" customFormat="1" ht="12">
      <c r="A2493" s="172"/>
      <c r="B2493" s="264"/>
      <c r="C2493" s="265"/>
      <c r="D2493" s="265"/>
      <c r="E2493" s="265"/>
    </row>
    <row r="2494" spans="1:5" s="277" customFormat="1" ht="12">
      <c r="A2494" s="172"/>
      <c r="B2494" s="264"/>
      <c r="C2494" s="265"/>
      <c r="D2494" s="265"/>
      <c r="E2494" s="265"/>
    </row>
    <row r="2495" spans="1:5" s="277" customFormat="1" ht="12">
      <c r="A2495" s="172"/>
      <c r="B2495" s="264"/>
      <c r="C2495" s="265"/>
      <c r="D2495" s="265"/>
      <c r="E2495" s="265"/>
    </row>
    <row r="2496" spans="1:5" s="277" customFormat="1" ht="12">
      <c r="A2496" s="172"/>
      <c r="B2496" s="264"/>
      <c r="C2496" s="265"/>
      <c r="D2496" s="265"/>
      <c r="E2496" s="265"/>
    </row>
    <row r="2497" spans="1:5" s="277" customFormat="1" ht="12">
      <c r="A2497" s="172"/>
      <c r="B2497" s="264"/>
      <c r="C2497" s="265"/>
      <c r="D2497" s="265"/>
      <c r="E2497" s="265"/>
    </row>
    <row r="2498" spans="1:5" s="277" customFormat="1" ht="12">
      <c r="A2498" s="172"/>
      <c r="B2498" s="264"/>
      <c r="C2498" s="265"/>
      <c r="D2498" s="265"/>
      <c r="E2498" s="265"/>
    </row>
    <row r="2499" spans="1:5" s="277" customFormat="1" ht="12">
      <c r="A2499" s="172"/>
      <c r="B2499" s="264"/>
      <c r="C2499" s="265"/>
      <c r="D2499" s="265"/>
      <c r="E2499" s="265"/>
    </row>
    <row r="2500" spans="1:5" s="277" customFormat="1" ht="12">
      <c r="A2500" s="172"/>
      <c r="B2500" s="264"/>
      <c r="C2500" s="265"/>
      <c r="D2500" s="265"/>
      <c r="E2500" s="265"/>
    </row>
    <row r="2501" spans="1:5" s="277" customFormat="1" ht="12">
      <c r="A2501" s="172"/>
      <c r="B2501" s="264"/>
      <c r="C2501" s="265"/>
      <c r="D2501" s="265"/>
      <c r="E2501" s="265"/>
    </row>
    <row r="2502" spans="1:5" s="277" customFormat="1" ht="12">
      <c r="A2502" s="172"/>
      <c r="B2502" s="264"/>
      <c r="C2502" s="265"/>
      <c r="D2502" s="265"/>
      <c r="E2502" s="265"/>
    </row>
    <row r="2503" spans="1:5" s="277" customFormat="1" ht="12">
      <c r="A2503" s="172"/>
      <c r="B2503" s="264"/>
      <c r="C2503" s="265"/>
      <c r="D2503" s="265"/>
      <c r="E2503" s="265"/>
    </row>
    <row r="2504" spans="1:5" s="277" customFormat="1" ht="12">
      <c r="A2504" s="172"/>
      <c r="B2504" s="264"/>
      <c r="C2504" s="265"/>
      <c r="D2504" s="265"/>
      <c r="E2504" s="265"/>
    </row>
    <row r="2505" spans="1:5" s="277" customFormat="1" ht="12">
      <c r="A2505" s="172"/>
      <c r="B2505" s="264"/>
      <c r="C2505" s="265"/>
      <c r="D2505" s="265"/>
      <c r="E2505" s="265"/>
    </row>
    <row r="2506" spans="1:5" s="277" customFormat="1" ht="12">
      <c r="A2506" s="172"/>
      <c r="B2506" s="264"/>
      <c r="C2506" s="265"/>
      <c r="D2506" s="265"/>
      <c r="E2506" s="265"/>
    </row>
    <row r="2507" spans="1:5" s="277" customFormat="1" ht="12">
      <c r="A2507" s="172"/>
      <c r="B2507" s="264"/>
      <c r="C2507" s="265"/>
      <c r="D2507" s="265"/>
      <c r="E2507" s="265"/>
    </row>
    <row r="2508" spans="1:5" s="277" customFormat="1" ht="12">
      <c r="A2508" s="172"/>
      <c r="B2508" s="264"/>
      <c r="C2508" s="265"/>
      <c r="D2508" s="265"/>
      <c r="E2508" s="265"/>
    </row>
    <row r="2509" spans="1:5" s="277" customFormat="1" ht="12">
      <c r="A2509" s="172"/>
      <c r="B2509" s="264"/>
      <c r="C2509" s="265"/>
      <c r="D2509" s="265"/>
      <c r="E2509" s="265"/>
    </row>
    <row r="2510" spans="1:5" s="277" customFormat="1" ht="12">
      <c r="A2510" s="172"/>
      <c r="B2510" s="264"/>
      <c r="C2510" s="265"/>
      <c r="D2510" s="265"/>
      <c r="E2510" s="265"/>
    </row>
    <row r="2511" spans="1:5" s="277" customFormat="1" ht="12">
      <c r="A2511" s="172"/>
      <c r="B2511" s="264"/>
      <c r="C2511" s="265"/>
      <c r="D2511" s="265"/>
      <c r="E2511" s="265"/>
    </row>
    <row r="2512" spans="1:5" s="277" customFormat="1" ht="12">
      <c r="A2512" s="172"/>
      <c r="B2512" s="264"/>
      <c r="C2512" s="265"/>
      <c r="D2512" s="265"/>
      <c r="E2512" s="265"/>
    </row>
    <row r="2513" spans="1:5" s="277" customFormat="1" ht="12">
      <c r="A2513" s="172"/>
      <c r="B2513" s="264"/>
      <c r="C2513" s="265"/>
      <c r="D2513" s="265"/>
      <c r="E2513" s="265"/>
    </row>
    <row r="2514" spans="1:5" s="277" customFormat="1" ht="12">
      <c r="A2514" s="172"/>
      <c r="B2514" s="264"/>
      <c r="C2514" s="265"/>
      <c r="D2514" s="265"/>
      <c r="E2514" s="265"/>
    </row>
    <row r="2515" spans="1:5" s="277" customFormat="1" ht="12">
      <c r="A2515" s="172"/>
      <c r="B2515" s="264"/>
      <c r="C2515" s="265"/>
      <c r="D2515" s="265"/>
      <c r="E2515" s="265"/>
    </row>
    <row r="2516" spans="1:5" s="277" customFormat="1" ht="12">
      <c r="A2516" s="172"/>
      <c r="B2516" s="264"/>
      <c r="C2516" s="265"/>
      <c r="D2516" s="265"/>
      <c r="E2516" s="265"/>
    </row>
    <row r="2517" spans="1:5" s="277" customFormat="1" ht="12">
      <c r="A2517" s="172"/>
      <c r="B2517" s="264"/>
      <c r="C2517" s="265"/>
      <c r="D2517" s="265"/>
      <c r="E2517" s="265"/>
    </row>
    <row r="2518" spans="1:5" s="277" customFormat="1" ht="12">
      <c r="A2518" s="172"/>
      <c r="B2518" s="264"/>
      <c r="C2518" s="265"/>
      <c r="D2518" s="265"/>
      <c r="E2518" s="265"/>
    </row>
    <row r="2519" spans="1:5" s="277" customFormat="1" ht="12">
      <c r="A2519" s="172"/>
      <c r="B2519" s="264"/>
      <c r="C2519" s="265"/>
      <c r="D2519" s="265"/>
      <c r="E2519" s="265"/>
    </row>
    <row r="2520" spans="1:5" s="277" customFormat="1" ht="12">
      <c r="A2520" s="172"/>
      <c r="B2520" s="264"/>
      <c r="C2520" s="265"/>
      <c r="D2520" s="265"/>
      <c r="E2520" s="265"/>
    </row>
    <row r="2521" spans="1:5" s="277" customFormat="1" ht="12">
      <c r="A2521" s="172"/>
      <c r="B2521" s="264"/>
      <c r="C2521" s="265"/>
      <c r="D2521" s="265"/>
      <c r="E2521" s="265"/>
    </row>
    <row r="2522" spans="1:5" s="277" customFormat="1" ht="12">
      <c r="A2522" s="172"/>
      <c r="B2522" s="264"/>
      <c r="C2522" s="265"/>
      <c r="D2522" s="265"/>
      <c r="E2522" s="265"/>
    </row>
    <row r="2523" spans="1:5" s="277" customFormat="1" ht="12">
      <c r="A2523" s="172"/>
      <c r="B2523" s="264"/>
      <c r="C2523" s="265"/>
      <c r="D2523" s="265"/>
      <c r="E2523" s="265"/>
    </row>
    <row r="2524" spans="1:5" s="277" customFormat="1" ht="12">
      <c r="A2524" s="172"/>
      <c r="B2524" s="264"/>
      <c r="C2524" s="265"/>
      <c r="D2524" s="265"/>
      <c r="E2524" s="265"/>
    </row>
    <row r="2525" spans="1:5" s="277" customFormat="1" ht="12">
      <c r="A2525" s="172"/>
      <c r="B2525" s="264"/>
      <c r="C2525" s="265"/>
      <c r="D2525" s="265"/>
      <c r="E2525" s="265"/>
    </row>
    <row r="2526" spans="1:5" s="277" customFormat="1" ht="12">
      <c r="A2526" s="172"/>
      <c r="B2526" s="264"/>
      <c r="C2526" s="265"/>
      <c r="D2526" s="265"/>
      <c r="E2526" s="265"/>
    </row>
    <row r="2527" spans="1:5" s="277" customFormat="1" ht="12">
      <c r="A2527" s="172"/>
      <c r="B2527" s="264"/>
      <c r="C2527" s="265"/>
      <c r="D2527" s="265"/>
      <c r="E2527" s="265"/>
    </row>
    <row r="2528" spans="1:5" s="277" customFormat="1" ht="12">
      <c r="A2528" s="172"/>
      <c r="B2528" s="264"/>
      <c r="C2528" s="265"/>
      <c r="D2528" s="265"/>
      <c r="E2528" s="265"/>
    </row>
    <row r="2529" spans="1:5" s="277" customFormat="1" ht="12">
      <c r="A2529" s="172"/>
      <c r="B2529" s="264"/>
      <c r="C2529" s="265"/>
      <c r="D2529" s="265"/>
      <c r="E2529" s="265"/>
    </row>
    <row r="2530" spans="1:5" s="277" customFormat="1" ht="12">
      <c r="A2530" s="172"/>
      <c r="B2530" s="264"/>
      <c r="C2530" s="265"/>
      <c r="D2530" s="265"/>
      <c r="E2530" s="265"/>
    </row>
    <row r="2531" spans="1:5" s="277" customFormat="1" ht="12">
      <c r="A2531" s="172"/>
      <c r="B2531" s="264"/>
      <c r="C2531" s="265"/>
      <c r="D2531" s="265"/>
      <c r="E2531" s="265"/>
    </row>
    <row r="2532" spans="1:5" s="277" customFormat="1" ht="12">
      <c r="A2532" s="172"/>
      <c r="B2532" s="264"/>
      <c r="C2532" s="265"/>
      <c r="D2532" s="265"/>
      <c r="E2532" s="265"/>
    </row>
    <row r="2533" spans="1:5" s="277" customFormat="1" ht="12">
      <c r="A2533" s="172"/>
      <c r="B2533" s="264"/>
      <c r="C2533" s="265"/>
      <c r="D2533" s="265"/>
      <c r="E2533" s="265"/>
    </row>
    <row r="2534" spans="1:5" s="277" customFormat="1" ht="12">
      <c r="A2534" s="172"/>
      <c r="B2534" s="264"/>
      <c r="C2534" s="265"/>
      <c r="D2534" s="265"/>
      <c r="E2534" s="265"/>
    </row>
    <row r="2535" spans="1:5" s="277" customFormat="1" ht="12">
      <c r="A2535" s="172"/>
      <c r="B2535" s="264"/>
      <c r="C2535" s="265"/>
      <c r="D2535" s="265"/>
      <c r="E2535" s="265"/>
    </row>
    <row r="2536" spans="1:5" s="277" customFormat="1" ht="12">
      <c r="A2536" s="172"/>
      <c r="B2536" s="264"/>
      <c r="C2536" s="265"/>
      <c r="D2536" s="265"/>
      <c r="E2536" s="265"/>
    </row>
    <row r="2537" spans="1:5" s="277" customFormat="1" ht="12">
      <c r="A2537" s="172"/>
      <c r="B2537" s="264"/>
      <c r="C2537" s="265"/>
      <c r="D2537" s="265"/>
      <c r="E2537" s="265"/>
    </row>
    <row r="2538" spans="1:5" s="277" customFormat="1" ht="12">
      <c r="A2538" s="172"/>
      <c r="B2538" s="264"/>
      <c r="C2538" s="265"/>
      <c r="D2538" s="265"/>
      <c r="E2538" s="265"/>
    </row>
    <row r="2539" spans="1:5" s="277" customFormat="1" ht="12">
      <c r="A2539" s="172"/>
      <c r="B2539" s="264"/>
      <c r="C2539" s="265"/>
      <c r="D2539" s="265"/>
      <c r="E2539" s="265"/>
    </row>
    <row r="2540" spans="1:5" s="277" customFormat="1" ht="12">
      <c r="A2540" s="172"/>
      <c r="B2540" s="264"/>
      <c r="C2540" s="265"/>
      <c r="D2540" s="265"/>
      <c r="E2540" s="265"/>
    </row>
    <row r="2541" spans="1:5" s="277" customFormat="1" ht="12">
      <c r="A2541" s="172"/>
      <c r="B2541" s="264"/>
      <c r="C2541" s="265"/>
      <c r="D2541" s="265"/>
      <c r="E2541" s="265"/>
    </row>
    <row r="2542" spans="1:5" s="277" customFormat="1" ht="12">
      <c r="A2542" s="172"/>
      <c r="B2542" s="264"/>
      <c r="C2542" s="265"/>
      <c r="D2542" s="265"/>
      <c r="E2542" s="265"/>
    </row>
    <row r="2543" spans="1:5" s="277" customFormat="1" ht="12">
      <c r="A2543" s="172"/>
      <c r="B2543" s="264"/>
      <c r="C2543" s="265"/>
      <c r="D2543" s="265"/>
      <c r="E2543" s="265"/>
    </row>
    <row r="2544" spans="1:5" s="277" customFormat="1" ht="12">
      <c r="A2544" s="172"/>
      <c r="B2544" s="264"/>
      <c r="C2544" s="265"/>
      <c r="D2544" s="265"/>
      <c r="E2544" s="265"/>
    </row>
    <row r="2545" spans="1:5" s="277" customFormat="1" ht="12">
      <c r="A2545" s="172"/>
      <c r="B2545" s="264"/>
      <c r="C2545" s="265"/>
      <c r="D2545" s="265"/>
      <c r="E2545" s="265"/>
    </row>
    <row r="2546" spans="1:5" s="277" customFormat="1" ht="12">
      <c r="A2546" s="172"/>
      <c r="B2546" s="264"/>
      <c r="C2546" s="265"/>
      <c r="D2546" s="265"/>
      <c r="E2546" s="265"/>
    </row>
    <row r="2547" spans="1:5" s="277" customFormat="1" ht="12">
      <c r="A2547" s="172"/>
      <c r="B2547" s="264"/>
      <c r="C2547" s="265"/>
      <c r="D2547" s="265"/>
      <c r="E2547" s="265"/>
    </row>
    <row r="2548" spans="1:5" s="277" customFormat="1" ht="12">
      <c r="A2548" s="172"/>
      <c r="B2548" s="264"/>
      <c r="C2548" s="265"/>
      <c r="D2548" s="265"/>
      <c r="E2548" s="265"/>
    </row>
    <row r="2549" spans="1:5" s="277" customFormat="1" ht="12">
      <c r="A2549" s="172"/>
      <c r="B2549" s="264"/>
      <c r="C2549" s="265"/>
      <c r="D2549" s="265"/>
      <c r="E2549" s="265"/>
    </row>
    <row r="2550" spans="1:5" s="277" customFormat="1" ht="12">
      <c r="A2550" s="172"/>
      <c r="B2550" s="264"/>
      <c r="C2550" s="265"/>
      <c r="D2550" s="265"/>
      <c r="E2550" s="265"/>
    </row>
    <row r="2551" spans="1:5" s="277" customFormat="1" ht="12">
      <c r="A2551" s="172"/>
      <c r="B2551" s="264"/>
      <c r="C2551" s="265"/>
      <c r="D2551" s="265"/>
      <c r="E2551" s="265"/>
    </row>
    <row r="2552" spans="1:5" s="277" customFormat="1" ht="12">
      <c r="A2552" s="172"/>
      <c r="B2552" s="264"/>
      <c r="C2552" s="265"/>
      <c r="D2552" s="265"/>
      <c r="E2552" s="265"/>
    </row>
    <row r="2553" spans="1:5" s="277" customFormat="1" ht="12">
      <c r="A2553" s="172"/>
      <c r="B2553" s="264"/>
      <c r="C2553" s="265"/>
      <c r="D2553" s="265"/>
      <c r="E2553" s="265"/>
    </row>
    <row r="2554" spans="1:5" s="277" customFormat="1" ht="12">
      <c r="A2554" s="172"/>
      <c r="B2554" s="264"/>
      <c r="C2554" s="265"/>
      <c r="D2554" s="265"/>
      <c r="E2554" s="265"/>
    </row>
    <row r="2555" spans="1:5" s="277" customFormat="1" ht="12">
      <c r="A2555" s="172"/>
      <c r="B2555" s="264"/>
      <c r="C2555" s="265"/>
      <c r="D2555" s="265"/>
      <c r="E2555" s="265"/>
    </row>
    <row r="2556" spans="1:5" s="277" customFormat="1" ht="12">
      <c r="A2556" s="172"/>
      <c r="B2556" s="264"/>
      <c r="C2556" s="265"/>
      <c r="D2556" s="265"/>
      <c r="E2556" s="265"/>
    </row>
    <row r="2557" spans="1:5" s="277" customFormat="1" ht="12">
      <c r="A2557" s="172"/>
      <c r="B2557" s="264"/>
      <c r="C2557" s="265"/>
      <c r="D2557" s="265"/>
      <c r="E2557" s="265"/>
    </row>
    <row r="2558" spans="1:5" s="277" customFormat="1" ht="12">
      <c r="A2558" s="172"/>
      <c r="B2558" s="264"/>
      <c r="C2558" s="265"/>
      <c r="D2558" s="265"/>
      <c r="E2558" s="265"/>
    </row>
    <row r="2559" spans="1:5" s="277" customFormat="1" ht="12">
      <c r="A2559" s="172"/>
      <c r="B2559" s="264"/>
      <c r="C2559" s="265"/>
      <c r="D2559" s="265"/>
      <c r="E2559" s="265"/>
    </row>
    <row r="2560" spans="1:5" s="277" customFormat="1" ht="12">
      <c r="A2560" s="172"/>
      <c r="B2560" s="264"/>
      <c r="C2560" s="265"/>
      <c r="D2560" s="265"/>
      <c r="E2560" s="265"/>
    </row>
    <row r="2561" spans="1:5" s="277" customFormat="1" ht="12">
      <c r="A2561" s="172"/>
      <c r="B2561" s="264"/>
      <c r="C2561" s="265"/>
      <c r="D2561" s="265"/>
      <c r="E2561" s="265"/>
    </row>
    <row r="2562" spans="1:5" s="277" customFormat="1" ht="12">
      <c r="A2562" s="172"/>
      <c r="B2562" s="264"/>
      <c r="C2562" s="265"/>
      <c r="D2562" s="265"/>
      <c r="E2562" s="265"/>
    </row>
    <row r="2563" spans="1:5" s="277" customFormat="1" ht="12">
      <c r="A2563" s="172"/>
      <c r="B2563" s="264"/>
      <c r="C2563" s="265"/>
      <c r="D2563" s="265"/>
      <c r="E2563" s="265"/>
    </row>
    <row r="2564" spans="1:5" s="277" customFormat="1" ht="12">
      <c r="A2564" s="172"/>
      <c r="B2564" s="264"/>
      <c r="C2564" s="265"/>
      <c r="D2564" s="265"/>
      <c r="E2564" s="265"/>
    </row>
    <row r="2565" spans="1:5" s="277" customFormat="1" ht="12">
      <c r="A2565" s="172"/>
      <c r="B2565" s="264"/>
      <c r="C2565" s="265"/>
      <c r="D2565" s="265"/>
      <c r="E2565" s="265"/>
    </row>
    <row r="2566" spans="1:5" s="277" customFormat="1" ht="12">
      <c r="A2566" s="172"/>
      <c r="B2566" s="264"/>
      <c r="C2566" s="265"/>
      <c r="D2566" s="265"/>
      <c r="E2566" s="265"/>
    </row>
    <row r="2567" spans="1:5" s="277" customFormat="1" ht="12">
      <c r="A2567" s="172"/>
      <c r="B2567" s="264"/>
      <c r="C2567" s="265"/>
      <c r="D2567" s="265"/>
      <c r="E2567" s="265"/>
    </row>
    <row r="2568" spans="1:5" s="277" customFormat="1" ht="12">
      <c r="A2568" s="172"/>
      <c r="B2568" s="264"/>
      <c r="C2568" s="265"/>
      <c r="D2568" s="265"/>
      <c r="E2568" s="265"/>
    </row>
    <row r="2569" spans="1:5" s="277" customFormat="1" ht="12">
      <c r="A2569" s="172"/>
      <c r="B2569" s="264"/>
      <c r="C2569" s="265"/>
      <c r="D2569" s="265"/>
      <c r="E2569" s="265"/>
    </row>
    <row r="2570" spans="1:5" s="277" customFormat="1" ht="12">
      <c r="A2570" s="172"/>
      <c r="B2570" s="264"/>
      <c r="C2570" s="265"/>
      <c r="D2570" s="265"/>
      <c r="E2570" s="265"/>
    </row>
    <row r="2571" spans="1:5" s="277" customFormat="1" ht="12">
      <c r="A2571" s="172"/>
      <c r="B2571" s="264"/>
      <c r="C2571" s="265"/>
      <c r="D2571" s="265"/>
      <c r="E2571" s="265"/>
    </row>
    <row r="2572" spans="1:5" s="277" customFormat="1" ht="12">
      <c r="A2572" s="172"/>
      <c r="B2572" s="264"/>
      <c r="C2572" s="265"/>
      <c r="D2572" s="265"/>
      <c r="E2572" s="265"/>
    </row>
    <row r="2573" spans="1:5" s="277" customFormat="1" ht="12">
      <c r="A2573" s="172"/>
      <c r="B2573" s="264"/>
      <c r="C2573" s="265"/>
      <c r="D2573" s="265"/>
      <c r="E2573" s="265"/>
    </row>
    <row r="2574" spans="1:5" s="277" customFormat="1" ht="12">
      <c r="A2574" s="172"/>
      <c r="B2574" s="264"/>
      <c r="C2574" s="265"/>
      <c r="D2574" s="265"/>
      <c r="E2574" s="265"/>
    </row>
    <row r="2575" spans="1:5" s="277" customFormat="1" ht="12">
      <c r="A2575" s="172"/>
      <c r="B2575" s="264"/>
      <c r="C2575" s="265"/>
      <c r="D2575" s="265"/>
      <c r="E2575" s="265"/>
    </row>
    <row r="2576" spans="1:5" s="277" customFormat="1" ht="12">
      <c r="A2576" s="172"/>
      <c r="B2576" s="264"/>
      <c r="C2576" s="265"/>
      <c r="D2576" s="265"/>
      <c r="E2576" s="265"/>
    </row>
    <row r="2577" spans="1:5" s="277" customFormat="1" ht="12">
      <c r="A2577" s="172"/>
      <c r="B2577" s="264"/>
      <c r="C2577" s="265"/>
      <c r="D2577" s="265"/>
      <c r="E2577" s="265"/>
    </row>
    <row r="2578" spans="1:5" s="277" customFormat="1" ht="12">
      <c r="A2578" s="172"/>
      <c r="B2578" s="264"/>
      <c r="C2578" s="265"/>
      <c r="D2578" s="265"/>
      <c r="E2578" s="265"/>
    </row>
    <row r="2579" spans="1:5" s="277" customFormat="1" ht="12">
      <c r="A2579" s="172"/>
      <c r="B2579" s="264"/>
      <c r="C2579" s="265"/>
      <c r="D2579" s="265"/>
      <c r="E2579" s="265"/>
    </row>
    <row r="2580" spans="1:5" s="277" customFormat="1" ht="12">
      <c r="A2580" s="172"/>
      <c r="B2580" s="264"/>
      <c r="C2580" s="265"/>
      <c r="D2580" s="265"/>
      <c r="E2580" s="265"/>
    </row>
    <row r="2581" spans="1:5" s="277" customFormat="1" ht="12">
      <c r="A2581" s="172"/>
      <c r="B2581" s="264"/>
      <c r="C2581" s="265"/>
      <c r="D2581" s="265"/>
      <c r="E2581" s="265"/>
    </row>
    <row r="2582" spans="1:5" s="277" customFormat="1" ht="12">
      <c r="A2582" s="172"/>
      <c r="B2582" s="264"/>
      <c r="C2582" s="265"/>
      <c r="D2582" s="265"/>
      <c r="E2582" s="265"/>
    </row>
    <row r="2583" spans="1:5" s="277" customFormat="1" ht="12">
      <c r="A2583" s="172"/>
      <c r="B2583" s="264"/>
      <c r="C2583" s="265"/>
      <c r="D2583" s="265"/>
      <c r="E2583" s="265"/>
    </row>
    <row r="2584" spans="1:5" s="277" customFormat="1" ht="12">
      <c r="A2584" s="172"/>
      <c r="B2584" s="264"/>
      <c r="C2584" s="265"/>
      <c r="D2584" s="265"/>
      <c r="E2584" s="265"/>
    </row>
    <row r="2585" spans="1:5" s="277" customFormat="1" ht="12">
      <c r="A2585" s="172"/>
      <c r="B2585" s="264"/>
      <c r="C2585" s="265"/>
      <c r="D2585" s="265"/>
      <c r="E2585" s="265"/>
    </row>
    <row r="2586" spans="1:5" s="277" customFormat="1" ht="12">
      <c r="A2586" s="172"/>
      <c r="B2586" s="264"/>
      <c r="C2586" s="265"/>
      <c r="D2586" s="265"/>
      <c r="E2586" s="265"/>
    </row>
    <row r="2587" spans="1:5" s="277" customFormat="1" ht="12">
      <c r="A2587" s="172"/>
      <c r="B2587" s="264"/>
      <c r="C2587" s="265"/>
      <c r="D2587" s="265"/>
      <c r="E2587" s="265"/>
    </row>
    <row r="2588" spans="1:5" s="277" customFormat="1" ht="12">
      <c r="A2588" s="172"/>
      <c r="B2588" s="264"/>
      <c r="C2588" s="265"/>
      <c r="D2588" s="265"/>
      <c r="E2588" s="265"/>
    </row>
    <row r="2589" spans="1:5" s="277" customFormat="1" ht="12">
      <c r="A2589" s="172"/>
      <c r="B2589" s="264"/>
      <c r="C2589" s="265"/>
      <c r="D2589" s="265"/>
      <c r="E2589" s="265"/>
    </row>
    <row r="2590" spans="1:5" s="277" customFormat="1" ht="12">
      <c r="A2590" s="172"/>
      <c r="B2590" s="264"/>
      <c r="C2590" s="265"/>
      <c r="D2590" s="265"/>
      <c r="E2590" s="265"/>
    </row>
    <row r="2591" spans="1:5" s="277" customFormat="1" ht="12">
      <c r="A2591" s="172"/>
      <c r="B2591" s="264"/>
      <c r="C2591" s="265"/>
      <c r="D2591" s="265"/>
      <c r="E2591" s="265"/>
    </row>
    <row r="2592" spans="1:5" s="277" customFormat="1" ht="12">
      <c r="A2592" s="172"/>
      <c r="B2592" s="264"/>
      <c r="C2592" s="265"/>
      <c r="D2592" s="265"/>
      <c r="E2592" s="265"/>
    </row>
    <row r="2593" spans="1:5" s="277" customFormat="1" ht="12">
      <c r="A2593" s="172"/>
      <c r="B2593" s="264"/>
      <c r="C2593" s="265"/>
      <c r="D2593" s="265"/>
      <c r="E2593" s="265"/>
    </row>
    <row r="2594" spans="1:5" s="277" customFormat="1" ht="12">
      <c r="A2594" s="172"/>
      <c r="B2594" s="264"/>
      <c r="C2594" s="265"/>
      <c r="D2594" s="265"/>
      <c r="E2594" s="265"/>
    </row>
    <row r="2595" spans="1:5" s="277" customFormat="1" ht="12">
      <c r="A2595" s="172"/>
      <c r="B2595" s="264"/>
      <c r="C2595" s="265"/>
      <c r="D2595" s="265"/>
      <c r="E2595" s="265"/>
    </row>
    <row r="2596" spans="1:5" s="277" customFormat="1" ht="12">
      <c r="A2596" s="172"/>
      <c r="B2596" s="264"/>
      <c r="C2596" s="265"/>
      <c r="D2596" s="265"/>
      <c r="E2596" s="265"/>
    </row>
    <row r="2597" spans="1:5" s="277" customFormat="1" ht="12">
      <c r="A2597" s="172"/>
      <c r="B2597" s="264"/>
      <c r="C2597" s="265"/>
      <c r="D2597" s="265"/>
      <c r="E2597" s="265"/>
    </row>
    <row r="2598" spans="1:5" s="277" customFormat="1" ht="12">
      <c r="A2598" s="172"/>
      <c r="B2598" s="264"/>
      <c r="C2598" s="265"/>
      <c r="D2598" s="265"/>
      <c r="E2598" s="265"/>
    </row>
    <row r="2599" spans="1:5" s="277" customFormat="1" ht="12">
      <c r="A2599" s="172"/>
      <c r="B2599" s="264"/>
      <c r="C2599" s="265"/>
      <c r="D2599" s="265"/>
      <c r="E2599" s="265"/>
    </row>
    <row r="2600" spans="1:5" s="277" customFormat="1" ht="12">
      <c r="A2600" s="172"/>
      <c r="B2600" s="264"/>
      <c r="C2600" s="265"/>
      <c r="D2600" s="265"/>
      <c r="E2600" s="265"/>
    </row>
    <row r="2601" spans="1:5" s="277" customFormat="1" ht="12">
      <c r="A2601" s="172"/>
      <c r="B2601" s="264"/>
      <c r="C2601" s="265"/>
      <c r="D2601" s="265"/>
      <c r="E2601" s="265"/>
    </row>
    <row r="2602" spans="1:5" s="277" customFormat="1" ht="12">
      <c r="A2602" s="172"/>
      <c r="B2602" s="264"/>
      <c r="C2602" s="265"/>
      <c r="D2602" s="265"/>
      <c r="E2602" s="265"/>
    </row>
    <row r="2603" spans="1:5" s="277" customFormat="1" ht="12">
      <c r="A2603" s="172"/>
      <c r="B2603" s="264"/>
      <c r="C2603" s="265"/>
      <c r="D2603" s="265"/>
      <c r="E2603" s="265"/>
    </row>
    <row r="2604" spans="1:5" s="277" customFormat="1" ht="12">
      <c r="A2604" s="172"/>
      <c r="B2604" s="264"/>
      <c r="C2604" s="265"/>
      <c r="D2604" s="265"/>
      <c r="E2604" s="265"/>
    </row>
    <row r="2605" spans="1:5" s="277" customFormat="1" ht="12">
      <c r="A2605" s="172"/>
      <c r="B2605" s="264"/>
      <c r="C2605" s="265"/>
      <c r="D2605" s="265"/>
      <c r="E2605" s="265"/>
    </row>
    <row r="2606" spans="1:5" s="277" customFormat="1" ht="12">
      <c r="A2606" s="172"/>
      <c r="B2606" s="264"/>
      <c r="C2606" s="265"/>
      <c r="D2606" s="265"/>
      <c r="E2606" s="265"/>
    </row>
    <row r="2607" spans="1:5" s="277" customFormat="1" ht="12">
      <c r="A2607" s="172"/>
      <c r="B2607" s="264"/>
      <c r="C2607" s="265"/>
      <c r="D2607" s="265"/>
      <c r="E2607" s="265"/>
    </row>
    <row r="2608" spans="1:5" s="277" customFormat="1" ht="12">
      <c r="A2608" s="172"/>
      <c r="B2608" s="264"/>
      <c r="C2608" s="265"/>
      <c r="D2608" s="265"/>
      <c r="E2608" s="265"/>
    </row>
    <row r="2609" spans="1:5" s="277" customFormat="1" ht="12">
      <c r="A2609" s="172"/>
      <c r="B2609" s="264"/>
      <c r="C2609" s="265"/>
      <c r="D2609" s="265"/>
      <c r="E2609" s="265"/>
    </row>
    <row r="2610" spans="1:5" s="277" customFormat="1" ht="12">
      <c r="A2610" s="172"/>
      <c r="B2610" s="264"/>
      <c r="C2610" s="265"/>
      <c r="D2610" s="265"/>
      <c r="E2610" s="265"/>
    </row>
    <row r="2611" spans="1:5" s="277" customFormat="1" ht="12">
      <c r="A2611" s="172"/>
      <c r="B2611" s="264"/>
      <c r="C2611" s="265"/>
      <c r="D2611" s="265"/>
      <c r="E2611" s="265"/>
    </row>
    <row r="2612" spans="1:5" s="277" customFormat="1" ht="12">
      <c r="A2612" s="172"/>
      <c r="B2612" s="264"/>
      <c r="C2612" s="265"/>
      <c r="D2612" s="265"/>
      <c r="E2612" s="265"/>
    </row>
    <row r="2613" spans="1:5" s="277" customFormat="1" ht="12">
      <c r="A2613" s="172"/>
      <c r="B2613" s="264"/>
      <c r="C2613" s="265"/>
      <c r="D2613" s="265"/>
      <c r="E2613" s="265"/>
    </row>
    <row r="2614" spans="1:5" s="277" customFormat="1" ht="12">
      <c r="A2614" s="172"/>
      <c r="B2614" s="264"/>
      <c r="C2614" s="265"/>
      <c r="D2614" s="265"/>
      <c r="E2614" s="265"/>
    </row>
    <row r="2615" spans="1:5" s="277" customFormat="1" ht="12">
      <c r="A2615" s="172"/>
      <c r="B2615" s="264"/>
      <c r="C2615" s="265"/>
      <c r="D2615" s="265"/>
      <c r="E2615" s="265"/>
    </row>
    <row r="2616" spans="1:5" s="277" customFormat="1" ht="12">
      <c r="A2616" s="172"/>
      <c r="B2616" s="264"/>
      <c r="C2616" s="265"/>
      <c r="D2616" s="265"/>
      <c r="E2616" s="265"/>
    </row>
    <row r="2617" spans="1:5" s="277" customFormat="1" ht="12">
      <c r="A2617" s="172"/>
      <c r="B2617" s="264"/>
      <c r="C2617" s="265"/>
      <c r="D2617" s="265"/>
      <c r="E2617" s="265"/>
    </row>
    <row r="2618" spans="1:5" s="277" customFormat="1" ht="12">
      <c r="A2618" s="172"/>
      <c r="B2618" s="264"/>
      <c r="C2618" s="265"/>
      <c r="D2618" s="265"/>
      <c r="E2618" s="265"/>
    </row>
    <row r="2619" spans="1:5" s="277" customFormat="1" ht="12">
      <c r="A2619" s="172"/>
      <c r="B2619" s="264"/>
      <c r="C2619" s="265"/>
      <c r="D2619" s="265"/>
      <c r="E2619" s="265"/>
    </row>
    <row r="2620" spans="1:5" s="277" customFormat="1" ht="12">
      <c r="A2620" s="172"/>
      <c r="B2620" s="264"/>
      <c r="C2620" s="265"/>
      <c r="D2620" s="265"/>
      <c r="E2620" s="265"/>
    </row>
  </sheetData>
  <mergeCells count="4">
    <mergeCell ref="A1:E1"/>
    <mergeCell ref="A3:E3"/>
    <mergeCell ref="A5:E5"/>
    <mergeCell ref="A54:E61"/>
  </mergeCells>
  <printOptions/>
  <pageMargins left="0.7875" right="0.7875" top="0.9840278" bottom="0.9840278" header="0.4923611" footer="0.4923611"/>
  <pageSetup fitToHeight="1" fitToWidth="1" horizontalDpi="300" verticalDpi="300" orientation="portrait" paperSize="9" scale="58" r:id="rId1"/>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1</v>
      </c>
      <c r="BT1" s="14" t="s">
        <v>3</v>
      </c>
      <c r="BU1" s="14" t="s">
        <v>3</v>
      </c>
      <c r="BV1" s="14" t="s">
        <v>4</v>
      </c>
    </row>
    <row r="2" spans="44:72" ht="36.9" customHeight="1">
      <c r="AR2" s="355" t="s">
        <v>5</v>
      </c>
      <c r="AS2" s="353"/>
      <c r="AT2" s="353"/>
      <c r="AU2" s="353"/>
      <c r="AV2" s="353"/>
      <c r="AW2" s="353"/>
      <c r="AX2" s="353"/>
      <c r="AY2" s="353"/>
      <c r="AZ2" s="353"/>
      <c r="BA2" s="353"/>
      <c r="BB2" s="353"/>
      <c r="BC2" s="353"/>
      <c r="BD2" s="353"/>
      <c r="BE2" s="353"/>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 customHeight="1">
      <c r="B4" s="18"/>
      <c r="D4" s="19" t="s">
        <v>9</v>
      </c>
      <c r="AR4" s="18"/>
      <c r="AS4" s="20" t="s">
        <v>10</v>
      </c>
      <c r="BS4" s="15" t="s">
        <v>11</v>
      </c>
    </row>
    <row r="5" spans="2:71" ht="12" customHeight="1">
      <c r="B5" s="18"/>
      <c r="D5" s="21" t="s">
        <v>12</v>
      </c>
      <c r="K5" s="352" t="s">
        <v>13</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R5" s="18"/>
      <c r="BS5" s="15" t="s">
        <v>6</v>
      </c>
    </row>
    <row r="6" spans="2:71" ht="36.9" customHeight="1">
      <c r="B6" s="18"/>
      <c r="D6" s="23" t="s">
        <v>14</v>
      </c>
      <c r="K6" s="354" t="s">
        <v>15</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R6" s="18"/>
      <c r="BS6" s="15" t="s">
        <v>6</v>
      </c>
    </row>
    <row r="7" spans="2:71" ht="12" customHeight="1">
      <c r="B7" s="18"/>
      <c r="D7" s="24" t="s">
        <v>16</v>
      </c>
      <c r="K7" s="22" t="s">
        <v>1</v>
      </c>
      <c r="AK7" s="24" t="s">
        <v>17</v>
      </c>
      <c r="AN7" s="22" t="s">
        <v>1</v>
      </c>
      <c r="AR7" s="18"/>
      <c r="BS7" s="15" t="s">
        <v>6</v>
      </c>
    </row>
    <row r="8" spans="2:71" ht="12" customHeight="1">
      <c r="B8" s="18"/>
      <c r="D8" s="24" t="s">
        <v>18</v>
      </c>
      <c r="K8" s="22" t="s">
        <v>19</v>
      </c>
      <c r="AK8" s="24" t="s">
        <v>20</v>
      </c>
      <c r="AN8" s="22" t="s">
        <v>21</v>
      </c>
      <c r="AR8" s="18"/>
      <c r="BS8" s="15" t="s">
        <v>6</v>
      </c>
    </row>
    <row r="9" spans="2:71" ht="14.4" customHeight="1">
      <c r="B9" s="18"/>
      <c r="AR9" s="18"/>
      <c r="BS9" s="15" t="s">
        <v>6</v>
      </c>
    </row>
    <row r="10" spans="2:71" ht="12" customHeight="1">
      <c r="B10" s="18"/>
      <c r="D10" s="24" t="s">
        <v>22</v>
      </c>
      <c r="AK10" s="24" t="s">
        <v>23</v>
      </c>
      <c r="AN10" s="22" t="s">
        <v>1</v>
      </c>
      <c r="AR10" s="18"/>
      <c r="BS10" s="15" t="s">
        <v>6</v>
      </c>
    </row>
    <row r="11" spans="2:71" ht="18.45" customHeight="1">
      <c r="B11" s="18"/>
      <c r="E11" s="22" t="s">
        <v>19</v>
      </c>
      <c r="AK11" s="24" t="s">
        <v>24</v>
      </c>
      <c r="AN11" s="22" t="s">
        <v>1</v>
      </c>
      <c r="AR11" s="18"/>
      <c r="BS11" s="15" t="s">
        <v>6</v>
      </c>
    </row>
    <row r="12" spans="2:71" ht="6.9" customHeight="1">
      <c r="B12" s="18"/>
      <c r="AR12" s="18"/>
      <c r="BS12" s="15" t="s">
        <v>6</v>
      </c>
    </row>
    <row r="13" spans="2:71" ht="12" customHeight="1">
      <c r="B13" s="18"/>
      <c r="D13" s="24" t="s">
        <v>25</v>
      </c>
      <c r="AK13" s="24" t="s">
        <v>23</v>
      </c>
      <c r="AN13" s="22" t="s">
        <v>1</v>
      </c>
      <c r="AR13" s="18"/>
      <c r="BS13" s="15" t="s">
        <v>6</v>
      </c>
    </row>
    <row r="14" spans="2:71" ht="13.2">
      <c r="B14" s="18"/>
      <c r="E14" s="22" t="s">
        <v>19</v>
      </c>
      <c r="AK14" s="24" t="s">
        <v>24</v>
      </c>
      <c r="AN14" s="22" t="s">
        <v>1</v>
      </c>
      <c r="AR14" s="18"/>
      <c r="BS14" s="15" t="s">
        <v>6</v>
      </c>
    </row>
    <row r="15" spans="2:71" ht="6.9" customHeight="1">
      <c r="B15" s="18"/>
      <c r="AR15" s="18"/>
      <c r="BS15" s="15" t="s">
        <v>3</v>
      </c>
    </row>
    <row r="16" spans="2:71" ht="12" customHeight="1">
      <c r="B16" s="18"/>
      <c r="D16" s="24" t="s">
        <v>26</v>
      </c>
      <c r="AK16" s="24" t="s">
        <v>23</v>
      </c>
      <c r="AN16" s="22" t="s">
        <v>1</v>
      </c>
      <c r="AR16" s="18"/>
      <c r="BS16" s="15" t="s">
        <v>3</v>
      </c>
    </row>
    <row r="17" spans="2:71" ht="18.45" customHeight="1">
      <c r="B17" s="18"/>
      <c r="E17" s="22" t="s">
        <v>19</v>
      </c>
      <c r="AK17" s="24" t="s">
        <v>24</v>
      </c>
      <c r="AN17" s="22" t="s">
        <v>1</v>
      </c>
      <c r="AR17" s="18"/>
      <c r="BS17" s="15" t="s">
        <v>27</v>
      </c>
    </row>
    <row r="18" spans="2:71" ht="6.9" customHeight="1">
      <c r="B18" s="18"/>
      <c r="AR18" s="18"/>
      <c r="BS18" s="15" t="s">
        <v>6</v>
      </c>
    </row>
    <row r="19" spans="2:71" ht="12" customHeight="1">
      <c r="B19" s="18"/>
      <c r="D19" s="24" t="s">
        <v>28</v>
      </c>
      <c r="AK19" s="24" t="s">
        <v>23</v>
      </c>
      <c r="AN19" s="22" t="s">
        <v>1</v>
      </c>
      <c r="AR19" s="18"/>
      <c r="BS19" s="15" t="s">
        <v>6</v>
      </c>
    </row>
    <row r="20" spans="2:71" ht="18.45" customHeight="1">
      <c r="B20" s="18"/>
      <c r="E20" s="22" t="s">
        <v>19</v>
      </c>
      <c r="AK20" s="24" t="s">
        <v>24</v>
      </c>
      <c r="AN20" s="22" t="s">
        <v>1</v>
      </c>
      <c r="AR20" s="18"/>
      <c r="BS20" s="15" t="s">
        <v>27</v>
      </c>
    </row>
    <row r="21" spans="2:44" ht="6.9" customHeight="1">
      <c r="B21" s="18"/>
      <c r="AR21" s="18"/>
    </row>
    <row r="22" spans="2:44" ht="12" customHeight="1">
      <c r="B22" s="18"/>
      <c r="D22" s="24" t="s">
        <v>29</v>
      </c>
      <c r="AR22" s="18"/>
    </row>
    <row r="23" spans="2:44" ht="16.5" customHeight="1">
      <c r="B23" s="18"/>
      <c r="E23" s="356" t="s">
        <v>1</v>
      </c>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R23" s="18"/>
    </row>
    <row r="24" spans="2:44" ht="6.9" customHeight="1">
      <c r="B24" s="18"/>
      <c r="AR24" s="18"/>
    </row>
    <row r="25" spans="2:44" ht="6.9" customHeight="1">
      <c r="B25" s="1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8"/>
    </row>
    <row r="26" spans="2:44" s="1" customFormat="1" ht="25.95" customHeight="1">
      <c r="B26" s="27"/>
      <c r="D26" s="28" t="s">
        <v>30</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357">
        <f>ROUND(AG94,2)</f>
        <v>0</v>
      </c>
      <c r="AL26" s="358"/>
      <c r="AM26" s="358"/>
      <c r="AN26" s="358"/>
      <c r="AO26" s="358"/>
      <c r="AR26" s="27"/>
    </row>
    <row r="27" spans="2:44" s="1" customFormat="1" ht="6.9" customHeight="1">
      <c r="B27" s="27"/>
      <c r="AR27" s="27"/>
    </row>
    <row r="28" spans="2:44" s="1" customFormat="1" ht="13.2">
      <c r="B28" s="27"/>
      <c r="L28" s="359" t="s">
        <v>31</v>
      </c>
      <c r="M28" s="359"/>
      <c r="N28" s="359"/>
      <c r="O28" s="359"/>
      <c r="P28" s="359"/>
      <c r="W28" s="359" t="s">
        <v>32</v>
      </c>
      <c r="X28" s="359"/>
      <c r="Y28" s="359"/>
      <c r="Z28" s="359"/>
      <c r="AA28" s="359"/>
      <c r="AB28" s="359"/>
      <c r="AC28" s="359"/>
      <c r="AD28" s="359"/>
      <c r="AE28" s="359"/>
      <c r="AK28" s="359" t="s">
        <v>33</v>
      </c>
      <c r="AL28" s="359"/>
      <c r="AM28" s="359"/>
      <c r="AN28" s="359"/>
      <c r="AO28" s="359"/>
      <c r="AR28" s="27"/>
    </row>
    <row r="29" spans="2:44" s="2" customFormat="1" ht="14.4" customHeight="1">
      <c r="B29" s="31"/>
      <c r="D29" s="24" t="s">
        <v>34</v>
      </c>
      <c r="F29" s="24" t="s">
        <v>35</v>
      </c>
      <c r="L29" s="362">
        <v>0.21</v>
      </c>
      <c r="M29" s="361"/>
      <c r="N29" s="361"/>
      <c r="O29" s="361"/>
      <c r="P29" s="361"/>
      <c r="W29" s="360">
        <f>ROUND(AZ94,2)</f>
        <v>0</v>
      </c>
      <c r="X29" s="361"/>
      <c r="Y29" s="361"/>
      <c r="Z29" s="361"/>
      <c r="AA29" s="361"/>
      <c r="AB29" s="361"/>
      <c r="AC29" s="361"/>
      <c r="AD29" s="361"/>
      <c r="AE29" s="361"/>
      <c r="AK29" s="360">
        <f>ROUND(AV94,2)</f>
        <v>0</v>
      </c>
      <c r="AL29" s="361"/>
      <c r="AM29" s="361"/>
      <c r="AN29" s="361"/>
      <c r="AO29" s="361"/>
      <c r="AR29" s="31"/>
    </row>
    <row r="30" spans="2:44" s="2" customFormat="1" ht="14.4" customHeight="1">
      <c r="B30" s="31"/>
      <c r="F30" s="24" t="s">
        <v>36</v>
      </c>
      <c r="L30" s="362">
        <v>0.15</v>
      </c>
      <c r="M30" s="361"/>
      <c r="N30" s="361"/>
      <c r="O30" s="361"/>
      <c r="P30" s="361"/>
      <c r="W30" s="360">
        <f>ROUND(BA94,2)</f>
        <v>0</v>
      </c>
      <c r="X30" s="361"/>
      <c r="Y30" s="361"/>
      <c r="Z30" s="361"/>
      <c r="AA30" s="361"/>
      <c r="AB30" s="361"/>
      <c r="AC30" s="361"/>
      <c r="AD30" s="361"/>
      <c r="AE30" s="361"/>
      <c r="AK30" s="360">
        <f>ROUND(AW94,2)</f>
        <v>0</v>
      </c>
      <c r="AL30" s="361"/>
      <c r="AM30" s="361"/>
      <c r="AN30" s="361"/>
      <c r="AO30" s="361"/>
      <c r="AR30" s="31"/>
    </row>
    <row r="31" spans="2:44" s="2" customFormat="1" ht="14.4" customHeight="1" hidden="1">
      <c r="B31" s="31"/>
      <c r="F31" s="24" t="s">
        <v>37</v>
      </c>
      <c r="L31" s="362">
        <v>0.21</v>
      </c>
      <c r="M31" s="361"/>
      <c r="N31" s="361"/>
      <c r="O31" s="361"/>
      <c r="P31" s="361"/>
      <c r="W31" s="360">
        <f>ROUND(BB94,2)</f>
        <v>0</v>
      </c>
      <c r="X31" s="361"/>
      <c r="Y31" s="361"/>
      <c r="Z31" s="361"/>
      <c r="AA31" s="361"/>
      <c r="AB31" s="361"/>
      <c r="AC31" s="361"/>
      <c r="AD31" s="361"/>
      <c r="AE31" s="361"/>
      <c r="AK31" s="360">
        <v>0</v>
      </c>
      <c r="AL31" s="361"/>
      <c r="AM31" s="361"/>
      <c r="AN31" s="361"/>
      <c r="AO31" s="361"/>
      <c r="AR31" s="31"/>
    </row>
    <row r="32" spans="2:44" s="2" customFormat="1" ht="14.4" customHeight="1" hidden="1">
      <c r="B32" s="31"/>
      <c r="F32" s="24" t="s">
        <v>38</v>
      </c>
      <c r="L32" s="362">
        <v>0.15</v>
      </c>
      <c r="M32" s="361"/>
      <c r="N32" s="361"/>
      <c r="O32" s="361"/>
      <c r="P32" s="361"/>
      <c r="W32" s="360">
        <f>ROUND(BC94,2)</f>
        <v>0</v>
      </c>
      <c r="X32" s="361"/>
      <c r="Y32" s="361"/>
      <c r="Z32" s="361"/>
      <c r="AA32" s="361"/>
      <c r="AB32" s="361"/>
      <c r="AC32" s="361"/>
      <c r="AD32" s="361"/>
      <c r="AE32" s="361"/>
      <c r="AK32" s="360">
        <v>0</v>
      </c>
      <c r="AL32" s="361"/>
      <c r="AM32" s="361"/>
      <c r="AN32" s="361"/>
      <c r="AO32" s="361"/>
      <c r="AR32" s="31"/>
    </row>
    <row r="33" spans="2:44" s="2" customFormat="1" ht="14.4" customHeight="1" hidden="1">
      <c r="B33" s="31"/>
      <c r="F33" s="24" t="s">
        <v>39</v>
      </c>
      <c r="L33" s="362">
        <v>0</v>
      </c>
      <c r="M33" s="361"/>
      <c r="N33" s="361"/>
      <c r="O33" s="361"/>
      <c r="P33" s="361"/>
      <c r="W33" s="360">
        <f>ROUND(BD94,2)</f>
        <v>0</v>
      </c>
      <c r="X33" s="361"/>
      <c r="Y33" s="361"/>
      <c r="Z33" s="361"/>
      <c r="AA33" s="361"/>
      <c r="AB33" s="361"/>
      <c r="AC33" s="361"/>
      <c r="AD33" s="361"/>
      <c r="AE33" s="361"/>
      <c r="AK33" s="360">
        <v>0</v>
      </c>
      <c r="AL33" s="361"/>
      <c r="AM33" s="361"/>
      <c r="AN33" s="361"/>
      <c r="AO33" s="361"/>
      <c r="AR33" s="31"/>
    </row>
    <row r="34" spans="2:44" s="1" customFormat="1" ht="6.9" customHeight="1">
      <c r="B34" s="27"/>
      <c r="AR34" s="27"/>
    </row>
    <row r="35" spans="2:44" s="1" customFormat="1" ht="25.95" customHeight="1">
      <c r="B35" s="27"/>
      <c r="C35" s="32"/>
      <c r="D35" s="33" t="s">
        <v>40</v>
      </c>
      <c r="E35" s="34"/>
      <c r="F35" s="34"/>
      <c r="G35" s="34"/>
      <c r="H35" s="34"/>
      <c r="I35" s="34"/>
      <c r="J35" s="34"/>
      <c r="K35" s="34"/>
      <c r="L35" s="34"/>
      <c r="M35" s="34"/>
      <c r="N35" s="34"/>
      <c r="O35" s="34"/>
      <c r="P35" s="34"/>
      <c r="Q35" s="34"/>
      <c r="R35" s="34"/>
      <c r="S35" s="34"/>
      <c r="T35" s="35" t="s">
        <v>41</v>
      </c>
      <c r="U35" s="34"/>
      <c r="V35" s="34"/>
      <c r="W35" s="34"/>
      <c r="X35" s="363" t="s">
        <v>42</v>
      </c>
      <c r="Y35" s="364"/>
      <c r="Z35" s="364"/>
      <c r="AA35" s="364"/>
      <c r="AB35" s="364"/>
      <c r="AC35" s="34"/>
      <c r="AD35" s="34"/>
      <c r="AE35" s="34"/>
      <c r="AF35" s="34"/>
      <c r="AG35" s="34"/>
      <c r="AH35" s="34"/>
      <c r="AI35" s="34"/>
      <c r="AJ35" s="34"/>
      <c r="AK35" s="365">
        <f>SUM(AK26:AK33)</f>
        <v>0</v>
      </c>
      <c r="AL35" s="364"/>
      <c r="AM35" s="364"/>
      <c r="AN35" s="364"/>
      <c r="AO35" s="366"/>
      <c r="AP35" s="32"/>
      <c r="AQ35" s="32"/>
      <c r="AR35" s="27"/>
    </row>
    <row r="36" spans="2:44" s="1" customFormat="1" ht="6.9" customHeight="1">
      <c r="B36" s="27"/>
      <c r="AR36" s="27"/>
    </row>
    <row r="37" spans="2:44" s="1" customFormat="1" ht="14.4" customHeight="1">
      <c r="B37" s="27"/>
      <c r="AR37" s="27"/>
    </row>
    <row r="38" spans="2:44" ht="14.4" customHeight="1">
      <c r="B38" s="18"/>
      <c r="AR38" s="18"/>
    </row>
    <row r="39" spans="2:44" ht="14.4" customHeight="1">
      <c r="B39" s="18"/>
      <c r="AR39" s="18"/>
    </row>
    <row r="40" spans="2:44" ht="14.4" customHeight="1">
      <c r="B40" s="18"/>
      <c r="AR40" s="18"/>
    </row>
    <row r="41" spans="2:44" ht="14.4" customHeight="1">
      <c r="B41" s="18"/>
      <c r="AR41" s="18"/>
    </row>
    <row r="42" spans="2:44" ht="14.4" customHeight="1">
      <c r="B42" s="18"/>
      <c r="AR42" s="18"/>
    </row>
    <row r="43" spans="2:44" ht="14.4" customHeight="1">
      <c r="B43" s="18"/>
      <c r="AR43" s="18"/>
    </row>
    <row r="44" spans="2:44" ht="14.4" customHeight="1">
      <c r="B44" s="18"/>
      <c r="AR44" s="18"/>
    </row>
    <row r="45" spans="2:44" ht="14.4" customHeight="1">
      <c r="B45" s="18"/>
      <c r="AR45" s="18"/>
    </row>
    <row r="46" spans="2:44" ht="14.4" customHeight="1">
      <c r="B46" s="18"/>
      <c r="AR46" s="18"/>
    </row>
    <row r="47" spans="2:44" ht="14.4" customHeight="1">
      <c r="B47" s="18"/>
      <c r="AR47" s="18"/>
    </row>
    <row r="48" spans="2:44" ht="14.4" customHeight="1">
      <c r="B48" s="18"/>
      <c r="AR48" s="18"/>
    </row>
    <row r="49" spans="2:44" s="1" customFormat="1" ht="14.4" customHeight="1">
      <c r="B49" s="27"/>
      <c r="D49" s="36" t="s">
        <v>43</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44</v>
      </c>
      <c r="AI49" s="37"/>
      <c r="AJ49" s="37"/>
      <c r="AK49" s="37"/>
      <c r="AL49" s="37"/>
      <c r="AM49" s="37"/>
      <c r="AN49" s="37"/>
      <c r="AO49" s="37"/>
      <c r="AR49" s="27"/>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2:44" s="1" customFormat="1" ht="13.2">
      <c r="B60" s="27"/>
      <c r="D60" s="38" t="s">
        <v>45</v>
      </c>
      <c r="E60" s="29"/>
      <c r="F60" s="29"/>
      <c r="G60" s="29"/>
      <c r="H60" s="29"/>
      <c r="I60" s="29"/>
      <c r="J60" s="29"/>
      <c r="K60" s="29"/>
      <c r="L60" s="29"/>
      <c r="M60" s="29"/>
      <c r="N60" s="29"/>
      <c r="O60" s="29"/>
      <c r="P60" s="29"/>
      <c r="Q60" s="29"/>
      <c r="R60" s="29"/>
      <c r="S60" s="29"/>
      <c r="T60" s="29"/>
      <c r="U60" s="29"/>
      <c r="V60" s="38" t="s">
        <v>46</v>
      </c>
      <c r="W60" s="29"/>
      <c r="X60" s="29"/>
      <c r="Y60" s="29"/>
      <c r="Z60" s="29"/>
      <c r="AA60" s="29"/>
      <c r="AB60" s="29"/>
      <c r="AC60" s="29"/>
      <c r="AD60" s="29"/>
      <c r="AE60" s="29"/>
      <c r="AF60" s="29"/>
      <c r="AG60" s="29"/>
      <c r="AH60" s="38" t="s">
        <v>45</v>
      </c>
      <c r="AI60" s="29"/>
      <c r="AJ60" s="29"/>
      <c r="AK60" s="29"/>
      <c r="AL60" s="29"/>
      <c r="AM60" s="38" t="s">
        <v>46</v>
      </c>
      <c r="AN60" s="29"/>
      <c r="AO60" s="29"/>
      <c r="AR60" s="27"/>
    </row>
    <row r="61" spans="2:44" ht="12">
      <c r="B61" s="18"/>
      <c r="AR61" s="18"/>
    </row>
    <row r="62" spans="2:44" ht="12">
      <c r="B62" s="18"/>
      <c r="AR62" s="18"/>
    </row>
    <row r="63" spans="2:44" ht="12">
      <c r="B63" s="18"/>
      <c r="AR63" s="18"/>
    </row>
    <row r="64" spans="2:44" s="1" customFormat="1" ht="13.2">
      <c r="B64" s="27"/>
      <c r="D64" s="36" t="s">
        <v>47</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48</v>
      </c>
      <c r="AI64" s="37"/>
      <c r="AJ64" s="37"/>
      <c r="AK64" s="37"/>
      <c r="AL64" s="37"/>
      <c r="AM64" s="37"/>
      <c r="AN64" s="37"/>
      <c r="AO64" s="37"/>
      <c r="AR64" s="27"/>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2:44" s="1" customFormat="1" ht="13.2">
      <c r="B75" s="27"/>
      <c r="D75" s="38" t="s">
        <v>45</v>
      </c>
      <c r="E75" s="29"/>
      <c r="F75" s="29"/>
      <c r="G75" s="29"/>
      <c r="H75" s="29"/>
      <c r="I75" s="29"/>
      <c r="J75" s="29"/>
      <c r="K75" s="29"/>
      <c r="L75" s="29"/>
      <c r="M75" s="29"/>
      <c r="N75" s="29"/>
      <c r="O75" s="29"/>
      <c r="P75" s="29"/>
      <c r="Q75" s="29"/>
      <c r="R75" s="29"/>
      <c r="S75" s="29"/>
      <c r="T75" s="29"/>
      <c r="U75" s="29"/>
      <c r="V75" s="38" t="s">
        <v>46</v>
      </c>
      <c r="W75" s="29"/>
      <c r="X75" s="29"/>
      <c r="Y75" s="29"/>
      <c r="Z75" s="29"/>
      <c r="AA75" s="29"/>
      <c r="AB75" s="29"/>
      <c r="AC75" s="29"/>
      <c r="AD75" s="29"/>
      <c r="AE75" s="29"/>
      <c r="AF75" s="29"/>
      <c r="AG75" s="29"/>
      <c r="AH75" s="38" t="s">
        <v>45</v>
      </c>
      <c r="AI75" s="29"/>
      <c r="AJ75" s="29"/>
      <c r="AK75" s="29"/>
      <c r="AL75" s="29"/>
      <c r="AM75" s="38" t="s">
        <v>46</v>
      </c>
      <c r="AN75" s="29"/>
      <c r="AO75" s="29"/>
      <c r="AR75" s="27"/>
    </row>
    <row r="76" spans="2:44" s="1" customFormat="1" ht="12">
      <c r="B76" s="27"/>
      <c r="AR76" s="27"/>
    </row>
    <row r="77" spans="2:44" s="1" customFormat="1" ht="6.9"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2:44" s="1" customFormat="1" ht="6.9"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2:44" s="1" customFormat="1" ht="24.9" customHeight="1">
      <c r="B82" s="27"/>
      <c r="C82" s="19" t="s">
        <v>49</v>
      </c>
      <c r="AR82" s="27"/>
    </row>
    <row r="83" spans="2:44" s="1" customFormat="1" ht="6.9" customHeight="1">
      <c r="B83" s="27"/>
      <c r="AR83" s="27"/>
    </row>
    <row r="84" spans="2:44" s="3" customFormat="1" ht="12" customHeight="1">
      <c r="B84" s="43"/>
      <c r="C84" s="24" t="s">
        <v>12</v>
      </c>
      <c r="L84" s="3" t="str">
        <f>K5</f>
        <v>066</v>
      </c>
      <c r="AR84" s="43"/>
    </row>
    <row r="85" spans="2:44" s="4" customFormat="1" ht="36.9" customHeight="1">
      <c r="B85" s="44"/>
      <c r="C85" s="45" t="s">
        <v>14</v>
      </c>
      <c r="L85" s="368" t="str">
        <f>K6</f>
        <v>Stavební úpravy (zateplení)  BD v Milíně, blok D, M, X, Z - II. etapa</v>
      </c>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R85" s="44"/>
    </row>
    <row r="86" spans="2:44" s="1" customFormat="1" ht="6.9" customHeight="1">
      <c r="B86" s="27"/>
      <c r="AR86" s="27"/>
    </row>
    <row r="87" spans="2:44" s="1" customFormat="1" ht="12" customHeight="1">
      <c r="B87" s="27"/>
      <c r="C87" s="24" t="s">
        <v>18</v>
      </c>
      <c r="L87" s="46" t="str">
        <f>IF(K8="","",K8)</f>
        <v xml:space="preserve"> </v>
      </c>
      <c r="AI87" s="24" t="s">
        <v>20</v>
      </c>
      <c r="AM87" s="370" t="str">
        <f>IF(AN8="","",AN8)</f>
        <v>28. 4. 2019</v>
      </c>
      <c r="AN87" s="370"/>
      <c r="AR87" s="27"/>
    </row>
    <row r="88" spans="2:44" s="1" customFormat="1" ht="6.9" customHeight="1">
      <c r="B88" s="27"/>
      <c r="AR88" s="27"/>
    </row>
    <row r="89" spans="2:56" s="1" customFormat="1" ht="15.15" customHeight="1">
      <c r="B89" s="27"/>
      <c r="C89" s="24" t="s">
        <v>22</v>
      </c>
      <c r="L89" s="3" t="str">
        <f>IF(E11="","",E11)</f>
        <v xml:space="preserve"> </v>
      </c>
      <c r="AI89" s="24" t="s">
        <v>26</v>
      </c>
      <c r="AM89" s="343" t="str">
        <f>IF(E17="","",E17)</f>
        <v xml:space="preserve"> </v>
      </c>
      <c r="AN89" s="344"/>
      <c r="AO89" s="344"/>
      <c r="AP89" s="344"/>
      <c r="AR89" s="27"/>
      <c r="AS89" s="339" t="s">
        <v>50</v>
      </c>
      <c r="AT89" s="340"/>
      <c r="AU89" s="48"/>
      <c r="AV89" s="48"/>
      <c r="AW89" s="48"/>
      <c r="AX89" s="48"/>
      <c r="AY89" s="48"/>
      <c r="AZ89" s="48"/>
      <c r="BA89" s="48"/>
      <c r="BB89" s="48"/>
      <c r="BC89" s="48"/>
      <c r="BD89" s="49"/>
    </row>
    <row r="90" spans="2:56" s="1" customFormat="1" ht="15.15" customHeight="1">
      <c r="B90" s="27"/>
      <c r="C90" s="24" t="s">
        <v>25</v>
      </c>
      <c r="L90" s="3" t="str">
        <f>IF(E14="","",E14)</f>
        <v xml:space="preserve"> </v>
      </c>
      <c r="AI90" s="24" t="s">
        <v>28</v>
      </c>
      <c r="AM90" s="343" t="str">
        <f>IF(E20="","",E20)</f>
        <v xml:space="preserve"> </v>
      </c>
      <c r="AN90" s="344"/>
      <c r="AO90" s="344"/>
      <c r="AP90" s="344"/>
      <c r="AR90" s="27"/>
      <c r="AS90" s="341"/>
      <c r="AT90" s="342"/>
      <c r="AU90" s="50"/>
      <c r="AV90" s="50"/>
      <c r="AW90" s="50"/>
      <c r="AX90" s="50"/>
      <c r="AY90" s="50"/>
      <c r="AZ90" s="50"/>
      <c r="BA90" s="50"/>
      <c r="BB90" s="50"/>
      <c r="BC90" s="50"/>
      <c r="BD90" s="51"/>
    </row>
    <row r="91" spans="2:56" s="1" customFormat="1" ht="10.8" customHeight="1">
      <c r="B91" s="27"/>
      <c r="AR91" s="27"/>
      <c r="AS91" s="341"/>
      <c r="AT91" s="342"/>
      <c r="AU91" s="50"/>
      <c r="AV91" s="50"/>
      <c r="AW91" s="50"/>
      <c r="AX91" s="50"/>
      <c r="AY91" s="50"/>
      <c r="AZ91" s="50"/>
      <c r="BA91" s="50"/>
      <c r="BB91" s="50"/>
      <c r="BC91" s="50"/>
      <c r="BD91" s="51"/>
    </row>
    <row r="92" spans="2:56" s="1" customFormat="1" ht="29.25" customHeight="1">
      <c r="B92" s="27"/>
      <c r="C92" s="367" t="s">
        <v>51</v>
      </c>
      <c r="D92" s="346"/>
      <c r="E92" s="346"/>
      <c r="F92" s="346"/>
      <c r="G92" s="346"/>
      <c r="H92" s="52"/>
      <c r="I92" s="345" t="s">
        <v>52</v>
      </c>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71" t="s">
        <v>53</v>
      </c>
      <c r="AH92" s="346"/>
      <c r="AI92" s="346"/>
      <c r="AJ92" s="346"/>
      <c r="AK92" s="346"/>
      <c r="AL92" s="346"/>
      <c r="AM92" s="346"/>
      <c r="AN92" s="345" t="s">
        <v>54</v>
      </c>
      <c r="AO92" s="346"/>
      <c r="AP92" s="347"/>
      <c r="AQ92" s="53" t="s">
        <v>55</v>
      </c>
      <c r="AR92" s="27"/>
      <c r="AS92" s="54" t="s">
        <v>56</v>
      </c>
      <c r="AT92" s="55" t="s">
        <v>57</v>
      </c>
      <c r="AU92" s="55" t="s">
        <v>58</v>
      </c>
      <c r="AV92" s="55" t="s">
        <v>59</v>
      </c>
      <c r="AW92" s="55" t="s">
        <v>60</v>
      </c>
      <c r="AX92" s="55" t="s">
        <v>61</v>
      </c>
      <c r="AY92" s="55" t="s">
        <v>62</v>
      </c>
      <c r="AZ92" s="55" t="s">
        <v>63</v>
      </c>
      <c r="BA92" s="55" t="s">
        <v>64</v>
      </c>
      <c r="BB92" s="55" t="s">
        <v>65</v>
      </c>
      <c r="BC92" s="55" t="s">
        <v>66</v>
      </c>
      <c r="BD92" s="56" t="s">
        <v>67</v>
      </c>
    </row>
    <row r="93" spans="2:56" s="1" customFormat="1" ht="10.8" customHeight="1">
      <c r="B93" s="27"/>
      <c r="AR93" s="27"/>
      <c r="AS93" s="57"/>
      <c r="AT93" s="48"/>
      <c r="AU93" s="48"/>
      <c r="AV93" s="48"/>
      <c r="AW93" s="48"/>
      <c r="AX93" s="48"/>
      <c r="AY93" s="48"/>
      <c r="AZ93" s="48"/>
      <c r="BA93" s="48"/>
      <c r="BB93" s="48"/>
      <c r="BC93" s="48"/>
      <c r="BD93" s="49"/>
    </row>
    <row r="94" spans="2:90" s="5" customFormat="1" ht="32.4" customHeight="1">
      <c r="B94" s="58"/>
      <c r="C94" s="59" t="s">
        <v>68</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350">
        <f>ROUND(SUM(AG95:AG98),2)</f>
        <v>0</v>
      </c>
      <c r="AH94" s="350"/>
      <c r="AI94" s="350"/>
      <c r="AJ94" s="350"/>
      <c r="AK94" s="350"/>
      <c r="AL94" s="350"/>
      <c r="AM94" s="350"/>
      <c r="AN94" s="351">
        <f>SUM(AG94,AT94)</f>
        <v>0</v>
      </c>
      <c r="AO94" s="351"/>
      <c r="AP94" s="351"/>
      <c r="AQ94" s="62" t="s">
        <v>1</v>
      </c>
      <c r="AR94" s="58"/>
      <c r="AS94" s="63">
        <f>ROUND(SUM(AS95:AS98),2)</f>
        <v>0</v>
      </c>
      <c r="AT94" s="64">
        <f>ROUND(SUM(AV94:AW94),2)</f>
        <v>0</v>
      </c>
      <c r="AU94" s="65">
        <f>ROUND(SUM(AU95:AU98),5)</f>
        <v>41319.78822</v>
      </c>
      <c r="AV94" s="64">
        <f>ROUND(AZ94*L29,2)</f>
        <v>0</v>
      </c>
      <c r="AW94" s="64">
        <f>ROUND(BA94*L30,2)</f>
        <v>0</v>
      </c>
      <c r="AX94" s="64">
        <f>ROUND(BB94*L29,2)</f>
        <v>0</v>
      </c>
      <c r="AY94" s="64">
        <f>ROUND(BC94*L30,2)</f>
        <v>0</v>
      </c>
      <c r="AZ94" s="64">
        <f>ROUND(SUM(AZ95:AZ98),2)</f>
        <v>0</v>
      </c>
      <c r="BA94" s="64">
        <f>ROUND(SUM(BA95:BA98),2)</f>
        <v>0</v>
      </c>
      <c r="BB94" s="64">
        <f>ROUND(SUM(BB95:BB98),2)</f>
        <v>0</v>
      </c>
      <c r="BC94" s="64">
        <f>ROUND(SUM(BC95:BC98),2)</f>
        <v>0</v>
      </c>
      <c r="BD94" s="66">
        <f>ROUND(SUM(BD95:BD98),2)</f>
        <v>0</v>
      </c>
      <c r="BS94" s="67" t="s">
        <v>69</v>
      </c>
      <c r="BT94" s="67" t="s">
        <v>70</v>
      </c>
      <c r="BU94" s="68" t="s">
        <v>71</v>
      </c>
      <c r="BV94" s="67" t="s">
        <v>72</v>
      </c>
      <c r="BW94" s="67" t="s">
        <v>4</v>
      </c>
      <c r="BX94" s="67" t="s">
        <v>73</v>
      </c>
      <c r="CL94" s="67" t="s">
        <v>1</v>
      </c>
    </row>
    <row r="95" spans="1:91" s="6" customFormat="1" ht="27" customHeight="1">
      <c r="A95" s="69" t="s">
        <v>74</v>
      </c>
      <c r="B95" s="70"/>
      <c r="C95" s="71"/>
      <c r="D95" s="372" t="s">
        <v>69</v>
      </c>
      <c r="E95" s="372"/>
      <c r="F95" s="372"/>
      <c r="G95" s="372"/>
      <c r="H95" s="372"/>
      <c r="I95" s="72"/>
      <c r="J95" s="372" t="s">
        <v>75</v>
      </c>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48">
        <f>'D - Blok D, Školní č.p. 2...'!J30</f>
        <v>0</v>
      </c>
      <c r="AH95" s="349"/>
      <c r="AI95" s="349"/>
      <c r="AJ95" s="349"/>
      <c r="AK95" s="349"/>
      <c r="AL95" s="349"/>
      <c r="AM95" s="349"/>
      <c r="AN95" s="348">
        <f>SUM(AG95,AT95)</f>
        <v>0</v>
      </c>
      <c r="AO95" s="349"/>
      <c r="AP95" s="349"/>
      <c r="AQ95" s="73" t="s">
        <v>76</v>
      </c>
      <c r="AR95" s="70"/>
      <c r="AS95" s="74">
        <v>0</v>
      </c>
      <c r="AT95" s="75">
        <f>ROUND(SUM(AV95:AW95),2)</f>
        <v>0</v>
      </c>
      <c r="AU95" s="76">
        <f>'D - Blok D, Školní č.p. 2...'!P152</f>
        <v>12021.254850000001</v>
      </c>
      <c r="AV95" s="75">
        <f>'D - Blok D, Školní č.p. 2...'!J33</f>
        <v>0</v>
      </c>
      <c r="AW95" s="75">
        <f>'D - Blok D, Školní č.p. 2...'!J34</f>
        <v>0</v>
      </c>
      <c r="AX95" s="75">
        <f>'D - Blok D, Školní č.p. 2...'!J35</f>
        <v>0</v>
      </c>
      <c r="AY95" s="75">
        <f>'D - Blok D, Školní č.p. 2...'!J36</f>
        <v>0</v>
      </c>
      <c r="AZ95" s="75">
        <f>'D - Blok D, Školní č.p. 2...'!F33</f>
        <v>0</v>
      </c>
      <c r="BA95" s="75">
        <f>'D - Blok D, Školní č.p. 2...'!F34</f>
        <v>0</v>
      </c>
      <c r="BB95" s="75">
        <f>'D - Blok D, Školní č.p. 2...'!F35</f>
        <v>0</v>
      </c>
      <c r="BC95" s="75">
        <f>'D - Blok D, Školní č.p. 2...'!F36</f>
        <v>0</v>
      </c>
      <c r="BD95" s="77">
        <f>'D - Blok D, Školní č.p. 2...'!F37</f>
        <v>0</v>
      </c>
      <c r="BT95" s="78" t="s">
        <v>77</v>
      </c>
      <c r="BV95" s="78" t="s">
        <v>72</v>
      </c>
      <c r="BW95" s="78" t="s">
        <v>78</v>
      </c>
      <c r="BX95" s="78" t="s">
        <v>4</v>
      </c>
      <c r="CL95" s="78" t="s">
        <v>1</v>
      </c>
      <c r="CM95" s="78" t="s">
        <v>79</v>
      </c>
    </row>
    <row r="96" spans="1:91" s="6" customFormat="1" ht="27" customHeight="1">
      <c r="A96" s="69" t="s">
        <v>74</v>
      </c>
      <c r="B96" s="70"/>
      <c r="C96" s="71"/>
      <c r="D96" s="372" t="s">
        <v>80</v>
      </c>
      <c r="E96" s="372"/>
      <c r="F96" s="372"/>
      <c r="G96" s="372"/>
      <c r="H96" s="372"/>
      <c r="I96" s="72"/>
      <c r="J96" s="372" t="s">
        <v>81</v>
      </c>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48">
        <f>'M - Blok M, Medvídků č.p....'!J30</f>
        <v>0</v>
      </c>
      <c r="AH96" s="349"/>
      <c r="AI96" s="349"/>
      <c r="AJ96" s="349"/>
      <c r="AK96" s="349"/>
      <c r="AL96" s="349"/>
      <c r="AM96" s="349"/>
      <c r="AN96" s="348">
        <f>SUM(AG96,AT96)</f>
        <v>0</v>
      </c>
      <c r="AO96" s="349"/>
      <c r="AP96" s="349"/>
      <c r="AQ96" s="73" t="s">
        <v>76</v>
      </c>
      <c r="AR96" s="70"/>
      <c r="AS96" s="74">
        <v>0</v>
      </c>
      <c r="AT96" s="75">
        <f>ROUND(SUM(AV96:AW96),2)</f>
        <v>0</v>
      </c>
      <c r="AU96" s="76">
        <f>'M - Blok M, Medvídků č.p....'!P150</f>
        <v>9111.403403999999</v>
      </c>
      <c r="AV96" s="75">
        <f>'M - Blok M, Medvídků č.p....'!J33</f>
        <v>0</v>
      </c>
      <c r="AW96" s="75">
        <f>'M - Blok M, Medvídků č.p....'!J34</f>
        <v>0</v>
      </c>
      <c r="AX96" s="75">
        <f>'M - Blok M, Medvídků č.p....'!J35</f>
        <v>0</v>
      </c>
      <c r="AY96" s="75">
        <f>'M - Blok M, Medvídků č.p....'!J36</f>
        <v>0</v>
      </c>
      <c r="AZ96" s="75">
        <f>'M - Blok M, Medvídků č.p....'!F33</f>
        <v>0</v>
      </c>
      <c r="BA96" s="75">
        <f>'M - Blok M, Medvídků č.p....'!F34</f>
        <v>0</v>
      </c>
      <c r="BB96" s="75">
        <f>'M - Blok M, Medvídků č.p....'!F35</f>
        <v>0</v>
      </c>
      <c r="BC96" s="75">
        <f>'M - Blok M, Medvídků č.p....'!F36</f>
        <v>0</v>
      </c>
      <c r="BD96" s="77">
        <f>'M - Blok M, Medvídků č.p....'!F37</f>
        <v>0</v>
      </c>
      <c r="BT96" s="78" t="s">
        <v>77</v>
      </c>
      <c r="BV96" s="78" t="s">
        <v>72</v>
      </c>
      <c r="BW96" s="78" t="s">
        <v>82</v>
      </c>
      <c r="BX96" s="78" t="s">
        <v>4</v>
      </c>
      <c r="CL96" s="78" t="s">
        <v>1</v>
      </c>
      <c r="CM96" s="78" t="s">
        <v>79</v>
      </c>
    </row>
    <row r="97" spans="1:91" s="6" customFormat="1" ht="27" customHeight="1">
      <c r="A97" s="69" t="s">
        <v>74</v>
      </c>
      <c r="B97" s="70"/>
      <c r="C97" s="71"/>
      <c r="D97" s="372" t="s">
        <v>83</v>
      </c>
      <c r="E97" s="372"/>
      <c r="F97" s="372"/>
      <c r="G97" s="372"/>
      <c r="H97" s="372"/>
      <c r="I97" s="72"/>
      <c r="J97" s="372" t="s">
        <v>84</v>
      </c>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48">
        <f>'X - Blok X, Mírová č.p. 2...'!J30</f>
        <v>0</v>
      </c>
      <c r="AH97" s="349"/>
      <c r="AI97" s="349"/>
      <c r="AJ97" s="349"/>
      <c r="AK97" s="349"/>
      <c r="AL97" s="349"/>
      <c r="AM97" s="349"/>
      <c r="AN97" s="348">
        <f>SUM(AG97,AT97)</f>
        <v>0</v>
      </c>
      <c r="AO97" s="349"/>
      <c r="AP97" s="349"/>
      <c r="AQ97" s="73" t="s">
        <v>76</v>
      </c>
      <c r="AR97" s="70"/>
      <c r="AS97" s="74">
        <v>0</v>
      </c>
      <c r="AT97" s="75">
        <f>ROUND(SUM(AV97:AW97),2)</f>
        <v>0</v>
      </c>
      <c r="AU97" s="76">
        <f>'X - Blok X, Mírová č.p. 2...'!P150</f>
        <v>13350.171464</v>
      </c>
      <c r="AV97" s="75">
        <f>'X - Blok X, Mírová č.p. 2...'!J33</f>
        <v>0</v>
      </c>
      <c r="AW97" s="75">
        <f>'X - Blok X, Mírová č.p. 2...'!J34</f>
        <v>0</v>
      </c>
      <c r="AX97" s="75">
        <f>'X - Blok X, Mírová č.p. 2...'!J35</f>
        <v>0</v>
      </c>
      <c r="AY97" s="75">
        <f>'X - Blok X, Mírová č.p. 2...'!J36</f>
        <v>0</v>
      </c>
      <c r="AZ97" s="75">
        <f>'X - Blok X, Mírová č.p. 2...'!F33</f>
        <v>0</v>
      </c>
      <c r="BA97" s="75">
        <f>'X - Blok X, Mírová č.p. 2...'!F34</f>
        <v>0</v>
      </c>
      <c r="BB97" s="75">
        <f>'X - Blok X, Mírová č.p. 2...'!F35</f>
        <v>0</v>
      </c>
      <c r="BC97" s="75">
        <f>'X - Blok X, Mírová č.p. 2...'!F36</f>
        <v>0</v>
      </c>
      <c r="BD97" s="77">
        <f>'X - Blok X, Mírová č.p. 2...'!F37</f>
        <v>0</v>
      </c>
      <c r="BT97" s="78" t="s">
        <v>77</v>
      </c>
      <c r="BV97" s="78" t="s">
        <v>72</v>
      </c>
      <c r="BW97" s="78" t="s">
        <v>85</v>
      </c>
      <c r="BX97" s="78" t="s">
        <v>4</v>
      </c>
      <c r="CL97" s="78" t="s">
        <v>1</v>
      </c>
      <c r="CM97" s="78" t="s">
        <v>79</v>
      </c>
    </row>
    <row r="98" spans="1:91" s="6" customFormat="1" ht="27" customHeight="1">
      <c r="A98" s="69" t="s">
        <v>74</v>
      </c>
      <c r="B98" s="70"/>
      <c r="C98" s="71"/>
      <c r="D98" s="372" t="s">
        <v>86</v>
      </c>
      <c r="E98" s="372"/>
      <c r="F98" s="372"/>
      <c r="G98" s="372"/>
      <c r="H98" s="372"/>
      <c r="I98" s="72"/>
      <c r="J98" s="372" t="s">
        <v>87</v>
      </c>
      <c r="K98" s="372"/>
      <c r="L98" s="372"/>
      <c r="M98" s="372"/>
      <c r="N98" s="372"/>
      <c r="O98" s="372"/>
      <c r="P98" s="372"/>
      <c r="Q98" s="372"/>
      <c r="R98" s="372"/>
      <c r="S98" s="372"/>
      <c r="T98" s="372"/>
      <c r="U98" s="372"/>
      <c r="V98" s="372"/>
      <c r="W98" s="372"/>
      <c r="X98" s="372"/>
      <c r="Y98" s="372"/>
      <c r="Z98" s="372"/>
      <c r="AA98" s="372"/>
      <c r="AB98" s="372"/>
      <c r="AC98" s="372"/>
      <c r="AD98" s="372"/>
      <c r="AE98" s="372"/>
      <c r="AF98" s="372"/>
      <c r="AG98" s="348">
        <f>'Z - Blok Z, Mírová č.p. 2...'!J30</f>
        <v>0</v>
      </c>
      <c r="AH98" s="349"/>
      <c r="AI98" s="349"/>
      <c r="AJ98" s="349"/>
      <c r="AK98" s="349"/>
      <c r="AL98" s="349"/>
      <c r="AM98" s="349"/>
      <c r="AN98" s="348">
        <f>SUM(AG98,AT98)</f>
        <v>0</v>
      </c>
      <c r="AO98" s="349"/>
      <c r="AP98" s="349"/>
      <c r="AQ98" s="73" t="s">
        <v>76</v>
      </c>
      <c r="AR98" s="70"/>
      <c r="AS98" s="79">
        <v>0</v>
      </c>
      <c r="AT98" s="80">
        <f>ROUND(SUM(AV98:AW98),2)</f>
        <v>0</v>
      </c>
      <c r="AU98" s="81">
        <f>'Z - Blok Z, Mírová č.p. 2...'!P151</f>
        <v>6836.958505999999</v>
      </c>
      <c r="AV98" s="80">
        <f>'Z - Blok Z, Mírová č.p. 2...'!J33</f>
        <v>0</v>
      </c>
      <c r="AW98" s="80">
        <f>'Z - Blok Z, Mírová č.p. 2...'!J34</f>
        <v>0</v>
      </c>
      <c r="AX98" s="80">
        <f>'Z - Blok Z, Mírová č.p. 2...'!J35</f>
        <v>0</v>
      </c>
      <c r="AY98" s="80">
        <f>'Z - Blok Z, Mírová č.p. 2...'!J36</f>
        <v>0</v>
      </c>
      <c r="AZ98" s="80">
        <f>'Z - Blok Z, Mírová č.p. 2...'!F33</f>
        <v>0</v>
      </c>
      <c r="BA98" s="80">
        <f>'Z - Blok Z, Mírová č.p. 2...'!F34</f>
        <v>0</v>
      </c>
      <c r="BB98" s="80">
        <f>'Z - Blok Z, Mírová č.p. 2...'!F35</f>
        <v>0</v>
      </c>
      <c r="BC98" s="80">
        <f>'Z - Blok Z, Mírová č.p. 2...'!F36</f>
        <v>0</v>
      </c>
      <c r="BD98" s="82">
        <f>'Z - Blok Z, Mírová č.p. 2...'!F37</f>
        <v>0</v>
      </c>
      <c r="BT98" s="78" t="s">
        <v>77</v>
      </c>
      <c r="BV98" s="78" t="s">
        <v>72</v>
      </c>
      <c r="BW98" s="78" t="s">
        <v>88</v>
      </c>
      <c r="BX98" s="78" t="s">
        <v>4</v>
      </c>
      <c r="CL98" s="78" t="s">
        <v>1</v>
      </c>
      <c r="CM98" s="78" t="s">
        <v>79</v>
      </c>
    </row>
    <row r="99" spans="2:44" s="1" customFormat="1" ht="30" customHeight="1">
      <c r="B99" s="27"/>
      <c r="AR99" s="27"/>
    </row>
    <row r="100" spans="2:44" s="1" customFormat="1" ht="6.9" customHeight="1">
      <c r="B100" s="39"/>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27"/>
    </row>
  </sheetData>
  <mergeCells count="52">
    <mergeCell ref="D98:H98"/>
    <mergeCell ref="J98:AF98"/>
    <mergeCell ref="D95:H95"/>
    <mergeCell ref="J95:AF95"/>
    <mergeCell ref="D96:H96"/>
    <mergeCell ref="J96:AF96"/>
    <mergeCell ref="D97:H97"/>
    <mergeCell ref="J97:AF97"/>
    <mergeCell ref="X35:AB35"/>
    <mergeCell ref="AK35:AO35"/>
    <mergeCell ref="C92:G92"/>
    <mergeCell ref="L85:AO85"/>
    <mergeCell ref="AM87:AN87"/>
    <mergeCell ref="I92:AF92"/>
    <mergeCell ref="AG92:AM92"/>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AN96:AP96"/>
    <mergeCell ref="AG96:AM96"/>
    <mergeCell ref="AN97:AP97"/>
    <mergeCell ref="AG97:AM97"/>
    <mergeCell ref="AN98:AP98"/>
    <mergeCell ref="AG98:AM98"/>
    <mergeCell ref="AS89:AT91"/>
    <mergeCell ref="AM89:AP89"/>
    <mergeCell ref="AM90:AP90"/>
    <mergeCell ref="AN92:AP92"/>
    <mergeCell ref="AN95:AP95"/>
    <mergeCell ref="AG95:AM95"/>
    <mergeCell ref="AG94:AM94"/>
    <mergeCell ref="AN94:AP94"/>
  </mergeCells>
  <hyperlinks>
    <hyperlink ref="A95" location="'D - Blok D, Školní č.p. 2...'!C2" display="/"/>
    <hyperlink ref="A96" location="'M - Blok M, Medvídků č.p....'!C2" display="/"/>
    <hyperlink ref="A97" location="'X - Blok X, Mírová č.p. 2...'!C2" display="/"/>
    <hyperlink ref="A98" location="'Z - Blok Z, Mírová č.p. 2...'!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1447"/>
  <sheetViews>
    <sheetView showGridLines="0" workbookViewId="0" topLeftCell="A720">
      <selection activeCell="W733" sqref="W733"/>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83"/>
    </row>
    <row r="2" spans="12:46" ht="36.9" customHeight="1">
      <c r="L2" s="355" t="s">
        <v>5</v>
      </c>
      <c r="M2" s="353"/>
      <c r="N2" s="353"/>
      <c r="O2" s="353"/>
      <c r="P2" s="353"/>
      <c r="Q2" s="353"/>
      <c r="R2" s="353"/>
      <c r="S2" s="353"/>
      <c r="T2" s="353"/>
      <c r="U2" s="353"/>
      <c r="V2" s="353"/>
      <c r="AT2" s="15" t="s">
        <v>78</v>
      </c>
    </row>
    <row r="3" spans="2:46" ht="6.9" customHeight="1">
      <c r="B3" s="16"/>
      <c r="C3" s="17"/>
      <c r="D3" s="17"/>
      <c r="E3" s="17"/>
      <c r="F3" s="17"/>
      <c r="G3" s="17"/>
      <c r="H3" s="17"/>
      <c r="I3" s="17"/>
      <c r="J3" s="17"/>
      <c r="K3" s="17"/>
      <c r="L3" s="18"/>
      <c r="AT3" s="15" t="s">
        <v>79</v>
      </c>
    </row>
    <row r="4" spans="2:46" ht="24.9" customHeight="1">
      <c r="B4" s="18"/>
      <c r="D4" s="19" t="s">
        <v>89</v>
      </c>
      <c r="L4" s="18"/>
      <c r="M4" s="84" t="s">
        <v>10</v>
      </c>
      <c r="AT4" s="15" t="s">
        <v>3</v>
      </c>
    </row>
    <row r="5" spans="2:12" ht="6.9" customHeight="1">
      <c r="B5" s="18"/>
      <c r="L5" s="18"/>
    </row>
    <row r="6" spans="2:12" ht="12" customHeight="1">
      <c r="B6" s="18"/>
      <c r="D6" s="24" t="s">
        <v>14</v>
      </c>
      <c r="L6" s="18"/>
    </row>
    <row r="7" spans="2:12" ht="16.5" customHeight="1">
      <c r="B7" s="18"/>
      <c r="E7" s="374" t="str">
        <f>'Rekapitulace stavby'!K6</f>
        <v>Stavební úpravy (zateplení)  BD v Milíně, blok D, M, X, Z - II. etapa</v>
      </c>
      <c r="F7" s="375"/>
      <c r="G7" s="375"/>
      <c r="H7" s="375"/>
      <c r="L7" s="18"/>
    </row>
    <row r="8" spans="2:12" s="1" customFormat="1" ht="12" customHeight="1">
      <c r="B8" s="27"/>
      <c r="D8" s="24" t="s">
        <v>90</v>
      </c>
      <c r="L8" s="27"/>
    </row>
    <row r="9" spans="2:12" s="1" customFormat="1" ht="36.9" customHeight="1">
      <c r="B9" s="27"/>
      <c r="E9" s="368" t="s">
        <v>91</v>
      </c>
      <c r="F9" s="373"/>
      <c r="G9" s="373"/>
      <c r="H9" s="373"/>
      <c r="L9" s="27"/>
    </row>
    <row r="10" spans="2:12" s="1" customFormat="1" ht="12">
      <c r="B10" s="27"/>
      <c r="L10" s="27"/>
    </row>
    <row r="11" spans="2:12" s="1" customFormat="1" ht="12" customHeight="1">
      <c r="B11" s="27"/>
      <c r="D11" s="24" t="s">
        <v>16</v>
      </c>
      <c r="F11" s="22" t="s">
        <v>1</v>
      </c>
      <c r="I11" s="24" t="s">
        <v>17</v>
      </c>
      <c r="J11" s="22" t="s">
        <v>1</v>
      </c>
      <c r="L11" s="27"/>
    </row>
    <row r="12" spans="2:12" s="1" customFormat="1" ht="12" customHeight="1">
      <c r="B12" s="27"/>
      <c r="D12" s="24" t="s">
        <v>18</v>
      </c>
      <c r="F12" s="22" t="s">
        <v>19</v>
      </c>
      <c r="I12" s="24" t="s">
        <v>20</v>
      </c>
      <c r="J12" s="47" t="str">
        <f>'Rekapitulace stavby'!AN8</f>
        <v>28. 4. 2019</v>
      </c>
      <c r="L12" s="27"/>
    </row>
    <row r="13" spans="2:12" s="1" customFormat="1" ht="10.8" customHeight="1">
      <c r="B13" s="27"/>
      <c r="L13" s="27"/>
    </row>
    <row r="14" spans="2:12" s="1" customFormat="1" ht="12" customHeight="1">
      <c r="B14" s="27"/>
      <c r="D14" s="24" t="s">
        <v>22</v>
      </c>
      <c r="I14" s="24" t="s">
        <v>23</v>
      </c>
      <c r="J14" s="22" t="str">
        <f>IF('Rekapitulace stavby'!AN10="","",'Rekapitulace stavby'!AN10)</f>
        <v/>
      </c>
      <c r="L14" s="27"/>
    </row>
    <row r="15" spans="2:12" s="1" customFormat="1" ht="18" customHeight="1">
      <c r="B15" s="27"/>
      <c r="E15" s="22" t="str">
        <f>IF('Rekapitulace stavby'!E11="","",'Rekapitulace stavby'!E11)</f>
        <v xml:space="preserve"> </v>
      </c>
      <c r="I15" s="24" t="s">
        <v>24</v>
      </c>
      <c r="J15" s="22" t="str">
        <f>IF('Rekapitulace stavby'!AN11="","",'Rekapitulace stavby'!AN11)</f>
        <v/>
      </c>
      <c r="L15" s="27"/>
    </row>
    <row r="16" spans="2:12"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ROUND(J152,2)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ROUND((SUM(BE152:BE1446)),2)</f>
        <v>0</v>
      </c>
      <c r="I33" s="89">
        <v>0.21</v>
      </c>
      <c r="J33" s="88">
        <f>ROUND(((SUM(BE152:BE1446))*I33),2)</f>
        <v>0</v>
      </c>
      <c r="L33" s="27"/>
    </row>
    <row r="34" spans="2:12" s="1" customFormat="1" ht="14.4" customHeight="1">
      <c r="B34" s="27"/>
      <c r="E34" s="24" t="s">
        <v>36</v>
      </c>
      <c r="F34" s="88">
        <f>ROUND((SUM(BF152:BF1446)),2)</f>
        <v>0</v>
      </c>
      <c r="I34" s="89">
        <v>0.15</v>
      </c>
      <c r="J34" s="88">
        <f>ROUND(((SUM(BF152:BF1446))*I34),2)</f>
        <v>0</v>
      </c>
      <c r="L34" s="27"/>
    </row>
    <row r="35" spans="2:12" s="1" customFormat="1" ht="14.4" customHeight="1" hidden="1">
      <c r="B35" s="27"/>
      <c r="E35" s="24" t="s">
        <v>37</v>
      </c>
      <c r="F35" s="88">
        <f>ROUND((SUM(BG152:BG1446)),2)</f>
        <v>0</v>
      </c>
      <c r="I35" s="89">
        <v>0.21</v>
      </c>
      <c r="J35" s="88">
        <f>0</f>
        <v>0</v>
      </c>
      <c r="L35" s="27"/>
    </row>
    <row r="36" spans="2:12" s="1" customFormat="1" ht="14.4" customHeight="1" hidden="1">
      <c r="B36" s="27"/>
      <c r="E36" s="24" t="s">
        <v>38</v>
      </c>
      <c r="F36" s="88">
        <f>ROUND((SUM(BH152:BH1446)),2)</f>
        <v>0</v>
      </c>
      <c r="I36" s="89">
        <v>0.15</v>
      </c>
      <c r="J36" s="88">
        <f>0</f>
        <v>0</v>
      </c>
      <c r="L36" s="27"/>
    </row>
    <row r="37" spans="2:12" s="1" customFormat="1" ht="14.4" customHeight="1" hidden="1">
      <c r="B37" s="27"/>
      <c r="E37" s="24" t="s">
        <v>39</v>
      </c>
      <c r="F37" s="88">
        <f>ROUND((SUM(BI152:BI1446)),2)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45</v>
      </c>
      <c r="E61" s="29"/>
      <c r="F61" s="96" t="s">
        <v>46</v>
      </c>
      <c r="G61" s="38" t="s">
        <v>45</v>
      </c>
      <c r="H61" s="29"/>
      <c r="I61" s="29"/>
      <c r="J61" s="97" t="s">
        <v>46</v>
      </c>
      <c r="K61" s="29"/>
      <c r="L61" s="27"/>
    </row>
    <row r="62" spans="2:12" ht="12">
      <c r="B62" s="18"/>
      <c r="L62" s="18"/>
    </row>
    <row r="63" spans="2:12" ht="12">
      <c r="B63" s="18"/>
      <c r="L63" s="18"/>
    </row>
    <row r="64" spans="2:12" ht="12">
      <c r="B64" s="18"/>
      <c r="L64" s="18"/>
    </row>
    <row r="65" spans="2:12" s="1" customFormat="1" ht="13.2">
      <c r="B65" s="27"/>
      <c r="D65" s="36" t="s">
        <v>47</v>
      </c>
      <c r="E65" s="37"/>
      <c r="F65" s="37"/>
      <c r="G65" s="36" t="s">
        <v>48</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12" s="1" customFormat="1" ht="6.9" customHeight="1" hidden="1">
      <c r="B81" s="41"/>
      <c r="C81" s="42"/>
      <c r="D81" s="42"/>
      <c r="E81" s="42"/>
      <c r="F81" s="42"/>
      <c r="G81" s="42"/>
      <c r="H81" s="42"/>
      <c r="I81" s="42"/>
      <c r="J81" s="42"/>
      <c r="K81" s="42"/>
      <c r="L81" s="27"/>
    </row>
    <row r="82" spans="2:12" s="1" customFormat="1" ht="24.9" customHeight="1" hidden="1">
      <c r="B82" s="27"/>
      <c r="C82" s="19" t="s">
        <v>92</v>
      </c>
      <c r="L82" s="27"/>
    </row>
    <row r="83" spans="2:12" s="1" customFormat="1" ht="6.9" customHeight="1" hidden="1">
      <c r="B83" s="27"/>
      <c r="L83" s="27"/>
    </row>
    <row r="84" spans="2:12" s="1" customFormat="1" ht="12" customHeight="1" hidden="1">
      <c r="B84" s="27"/>
      <c r="C84" s="24" t="s">
        <v>14</v>
      </c>
      <c r="L84" s="27"/>
    </row>
    <row r="85" spans="2:12" s="1" customFormat="1" ht="16.5" customHeight="1" hidden="1">
      <c r="B85" s="27"/>
      <c r="E85" s="374" t="str">
        <f>E7</f>
        <v>Stavební úpravy (zateplení)  BD v Milíně, blok D, M, X, Z - II. etapa</v>
      </c>
      <c r="F85" s="375"/>
      <c r="G85" s="375"/>
      <c r="H85" s="375"/>
      <c r="L85" s="27"/>
    </row>
    <row r="86" spans="2:12" s="1" customFormat="1" ht="12" customHeight="1" hidden="1">
      <c r="B86" s="27"/>
      <c r="C86" s="24" t="s">
        <v>90</v>
      </c>
      <c r="L86" s="27"/>
    </row>
    <row r="87" spans="2:12" s="1" customFormat="1" ht="16.5" customHeight="1" hidden="1">
      <c r="B87" s="27"/>
      <c r="E87" s="368" t="str">
        <f>E9</f>
        <v>D - Blok D, Školní č.p. 211, 212, 213, 214 - architektonicko-stavební část</v>
      </c>
      <c r="F87" s="373"/>
      <c r="G87" s="373"/>
      <c r="H87" s="373"/>
      <c r="L87" s="27"/>
    </row>
    <row r="88" spans="2:12" s="1" customFormat="1" ht="6.9" customHeight="1" hidden="1">
      <c r="B88" s="27"/>
      <c r="L88" s="27"/>
    </row>
    <row r="89" spans="2:12" s="1" customFormat="1" ht="12" customHeight="1" hidden="1">
      <c r="B89" s="27"/>
      <c r="C89" s="24" t="s">
        <v>18</v>
      </c>
      <c r="F89" s="22" t="str">
        <f>F12</f>
        <v xml:space="preserve"> </v>
      </c>
      <c r="I89" s="24" t="s">
        <v>20</v>
      </c>
      <c r="J89" s="47" t="str">
        <f>IF(J12="","",J12)</f>
        <v>28. 4. 2019</v>
      </c>
      <c r="L89" s="27"/>
    </row>
    <row r="90" spans="2:12" s="1" customFormat="1" ht="6.9" customHeight="1" hidden="1">
      <c r="B90" s="27"/>
      <c r="L90" s="27"/>
    </row>
    <row r="91" spans="2:12" s="1" customFormat="1" ht="15.15" customHeight="1" hidden="1">
      <c r="B91" s="27"/>
      <c r="C91" s="24" t="s">
        <v>22</v>
      </c>
      <c r="F91" s="22" t="str">
        <f>E15</f>
        <v xml:space="preserve"> </v>
      </c>
      <c r="I91" s="24" t="s">
        <v>26</v>
      </c>
      <c r="J91" s="25" t="str">
        <f>E21</f>
        <v xml:space="preserve"> </v>
      </c>
      <c r="L91" s="27"/>
    </row>
    <row r="92" spans="2:12" s="1" customFormat="1" ht="15.15" customHeight="1" hidden="1">
      <c r="B92" s="27"/>
      <c r="C92" s="24" t="s">
        <v>25</v>
      </c>
      <c r="F92" s="22" t="str">
        <f>IF(E18="","",E18)</f>
        <v xml:space="preserve"> </v>
      </c>
      <c r="I92" s="24" t="s">
        <v>28</v>
      </c>
      <c r="J92" s="25" t="str">
        <f>E24</f>
        <v xml:space="preserve"> </v>
      </c>
      <c r="L92" s="27"/>
    </row>
    <row r="93" spans="2:12" s="1" customFormat="1" ht="10.35" customHeight="1" hidden="1">
      <c r="B93" s="27"/>
      <c r="L93" s="27"/>
    </row>
    <row r="94" spans="2:12" s="1" customFormat="1" ht="29.25" customHeight="1" hidden="1">
      <c r="B94" s="27"/>
      <c r="C94" s="98" t="s">
        <v>93</v>
      </c>
      <c r="D94" s="90"/>
      <c r="E94" s="90"/>
      <c r="F94" s="90"/>
      <c r="G94" s="90"/>
      <c r="H94" s="90"/>
      <c r="I94" s="90"/>
      <c r="J94" s="99" t="s">
        <v>94</v>
      </c>
      <c r="K94" s="90"/>
      <c r="L94" s="27"/>
    </row>
    <row r="95" spans="2:12" s="1" customFormat="1" ht="10.35" customHeight="1" hidden="1">
      <c r="B95" s="27"/>
      <c r="L95" s="27"/>
    </row>
    <row r="96" spans="2:47" s="1" customFormat="1" ht="22.8" customHeight="1" hidden="1">
      <c r="B96" s="27"/>
      <c r="C96" s="100" t="s">
        <v>95</v>
      </c>
      <c r="J96" s="61">
        <f>J152</f>
        <v>0</v>
      </c>
      <c r="L96" s="27"/>
      <c r="AU96" s="15" t="s">
        <v>96</v>
      </c>
    </row>
    <row r="97" spans="2:12" s="8" customFormat="1" ht="24.9" customHeight="1" hidden="1">
      <c r="B97" s="101"/>
      <c r="D97" s="102" t="s">
        <v>97</v>
      </c>
      <c r="E97" s="103"/>
      <c r="F97" s="103"/>
      <c r="G97" s="103"/>
      <c r="H97" s="103"/>
      <c r="I97" s="103"/>
      <c r="J97" s="104">
        <f>J153</f>
        <v>0</v>
      </c>
      <c r="L97" s="101"/>
    </row>
    <row r="98" spans="2:12" s="9" customFormat="1" ht="19.95" customHeight="1" hidden="1">
      <c r="B98" s="105"/>
      <c r="D98" s="106" t="s">
        <v>98</v>
      </c>
      <c r="E98" s="107"/>
      <c r="F98" s="107"/>
      <c r="G98" s="107"/>
      <c r="H98" s="107"/>
      <c r="I98" s="107"/>
      <c r="J98" s="108">
        <f>J154</f>
        <v>0</v>
      </c>
      <c r="L98" s="105"/>
    </row>
    <row r="99" spans="2:12" s="9" customFormat="1" ht="19.95" customHeight="1" hidden="1">
      <c r="B99" s="105"/>
      <c r="D99" s="106" t="s">
        <v>99</v>
      </c>
      <c r="E99" s="107"/>
      <c r="F99" s="107"/>
      <c r="G99" s="107"/>
      <c r="H99" s="107"/>
      <c r="I99" s="107"/>
      <c r="J99" s="108">
        <f>J205</f>
        <v>0</v>
      </c>
      <c r="L99" s="105"/>
    </row>
    <row r="100" spans="2:12" s="9" customFormat="1" ht="19.95" customHeight="1" hidden="1">
      <c r="B100" s="105"/>
      <c r="D100" s="106" t="s">
        <v>100</v>
      </c>
      <c r="E100" s="107"/>
      <c r="F100" s="107"/>
      <c r="G100" s="107"/>
      <c r="H100" s="107"/>
      <c r="I100" s="107"/>
      <c r="J100" s="108">
        <f>J215</f>
        <v>0</v>
      </c>
      <c r="L100" s="105"/>
    </row>
    <row r="101" spans="2:12" s="9" customFormat="1" ht="19.95" customHeight="1" hidden="1">
      <c r="B101" s="105"/>
      <c r="D101" s="106" t="s">
        <v>101</v>
      </c>
      <c r="E101" s="107"/>
      <c r="F101" s="107"/>
      <c r="G101" s="107"/>
      <c r="H101" s="107"/>
      <c r="I101" s="107"/>
      <c r="J101" s="108">
        <f>J220</f>
        <v>0</v>
      </c>
      <c r="L101" s="105"/>
    </row>
    <row r="102" spans="2:12" s="9" customFormat="1" ht="19.95" customHeight="1" hidden="1">
      <c r="B102" s="105"/>
      <c r="D102" s="106" t="s">
        <v>102</v>
      </c>
      <c r="E102" s="107"/>
      <c r="F102" s="107"/>
      <c r="G102" s="107"/>
      <c r="H102" s="107"/>
      <c r="I102" s="107"/>
      <c r="J102" s="108">
        <f>J230</f>
        <v>0</v>
      </c>
      <c r="L102" s="105"/>
    </row>
    <row r="103" spans="2:12" s="9" customFormat="1" ht="19.95" customHeight="1" hidden="1">
      <c r="B103" s="105"/>
      <c r="D103" s="106" t="s">
        <v>103</v>
      </c>
      <c r="E103" s="107"/>
      <c r="F103" s="107"/>
      <c r="G103" s="107"/>
      <c r="H103" s="107"/>
      <c r="I103" s="107"/>
      <c r="J103" s="108">
        <f>J276</f>
        <v>0</v>
      </c>
      <c r="L103" s="105"/>
    </row>
    <row r="104" spans="2:12" s="9" customFormat="1" ht="19.95" customHeight="1" hidden="1">
      <c r="B104" s="105"/>
      <c r="D104" s="106" t="s">
        <v>104</v>
      </c>
      <c r="E104" s="107"/>
      <c r="F104" s="107"/>
      <c r="G104" s="107"/>
      <c r="H104" s="107"/>
      <c r="I104" s="107"/>
      <c r="J104" s="108">
        <f>J660</f>
        <v>0</v>
      </c>
      <c r="L104" s="105"/>
    </row>
    <row r="105" spans="2:12" s="9" customFormat="1" ht="19.95" customHeight="1" hidden="1">
      <c r="B105" s="105"/>
      <c r="D105" s="106" t="s">
        <v>105</v>
      </c>
      <c r="E105" s="107"/>
      <c r="F105" s="107"/>
      <c r="G105" s="107"/>
      <c r="H105" s="107"/>
      <c r="I105" s="107"/>
      <c r="J105" s="108">
        <f>J704</f>
        <v>0</v>
      </c>
      <c r="L105" s="105"/>
    </row>
    <row r="106" spans="2:12" s="9" customFormat="1" ht="19.95" customHeight="1" hidden="1">
      <c r="B106" s="105"/>
      <c r="D106" s="106" t="s">
        <v>106</v>
      </c>
      <c r="E106" s="107"/>
      <c r="F106" s="107"/>
      <c r="G106" s="107"/>
      <c r="H106" s="107"/>
      <c r="I106" s="107"/>
      <c r="J106" s="108">
        <f>J714</f>
        <v>0</v>
      </c>
      <c r="L106" s="105"/>
    </row>
    <row r="107" spans="2:12" s="9" customFormat="1" ht="19.95" customHeight="1" hidden="1">
      <c r="B107" s="105"/>
      <c r="D107" s="106" t="s">
        <v>107</v>
      </c>
      <c r="E107" s="107"/>
      <c r="F107" s="107"/>
      <c r="G107" s="107"/>
      <c r="H107" s="107"/>
      <c r="I107" s="107"/>
      <c r="J107" s="108">
        <f>J721</f>
        <v>0</v>
      </c>
      <c r="L107" s="105"/>
    </row>
    <row r="108" spans="2:12" s="9" customFormat="1" ht="19.95" customHeight="1" hidden="1">
      <c r="B108" s="105"/>
      <c r="D108" s="106" t="s">
        <v>108</v>
      </c>
      <c r="E108" s="107"/>
      <c r="F108" s="107"/>
      <c r="G108" s="107"/>
      <c r="H108" s="107"/>
      <c r="I108" s="107"/>
      <c r="J108" s="108">
        <f>J750</f>
        <v>0</v>
      </c>
      <c r="L108" s="105"/>
    </row>
    <row r="109" spans="2:12" s="9" customFormat="1" ht="19.95" customHeight="1" hidden="1">
      <c r="B109" s="105"/>
      <c r="D109" s="106" t="s">
        <v>109</v>
      </c>
      <c r="E109" s="107"/>
      <c r="F109" s="107"/>
      <c r="G109" s="107"/>
      <c r="H109" s="107"/>
      <c r="I109" s="107"/>
      <c r="J109" s="108">
        <f>J789</f>
        <v>0</v>
      </c>
      <c r="L109" s="105"/>
    </row>
    <row r="110" spans="2:12" s="9" customFormat="1" ht="19.95" customHeight="1" hidden="1">
      <c r="B110" s="105"/>
      <c r="D110" s="106" t="s">
        <v>110</v>
      </c>
      <c r="E110" s="107"/>
      <c r="F110" s="107"/>
      <c r="G110" s="107"/>
      <c r="H110" s="107"/>
      <c r="I110" s="107"/>
      <c r="J110" s="108">
        <f>J803</f>
        <v>0</v>
      </c>
      <c r="L110" s="105"/>
    </row>
    <row r="111" spans="2:12" s="8" customFormat="1" ht="24.9" customHeight="1" hidden="1">
      <c r="B111" s="101"/>
      <c r="D111" s="102" t="s">
        <v>111</v>
      </c>
      <c r="E111" s="103"/>
      <c r="F111" s="103"/>
      <c r="G111" s="103"/>
      <c r="H111" s="103"/>
      <c r="I111" s="103"/>
      <c r="J111" s="104">
        <f>J805</f>
        <v>0</v>
      </c>
      <c r="L111" s="101"/>
    </row>
    <row r="112" spans="2:12" s="9" customFormat="1" ht="19.95" customHeight="1" hidden="1">
      <c r="B112" s="105"/>
      <c r="D112" s="106" t="s">
        <v>112</v>
      </c>
      <c r="E112" s="107"/>
      <c r="F112" s="107"/>
      <c r="G112" s="107"/>
      <c r="H112" s="107"/>
      <c r="I112" s="107"/>
      <c r="J112" s="108">
        <f>J806</f>
        <v>0</v>
      </c>
      <c r="L112" s="105"/>
    </row>
    <row r="113" spans="2:12" s="9" customFormat="1" ht="19.95" customHeight="1" hidden="1">
      <c r="B113" s="105"/>
      <c r="D113" s="106" t="s">
        <v>113</v>
      </c>
      <c r="E113" s="107"/>
      <c r="F113" s="107"/>
      <c r="G113" s="107"/>
      <c r="H113" s="107"/>
      <c r="I113" s="107"/>
      <c r="J113" s="108">
        <f>J848</f>
        <v>0</v>
      </c>
      <c r="L113" s="105"/>
    </row>
    <row r="114" spans="2:12" s="9" customFormat="1" ht="19.95" customHeight="1" hidden="1">
      <c r="B114" s="105"/>
      <c r="D114" s="106" t="s">
        <v>114</v>
      </c>
      <c r="E114" s="107"/>
      <c r="F114" s="107"/>
      <c r="G114" s="107"/>
      <c r="H114" s="107"/>
      <c r="I114" s="107"/>
      <c r="J114" s="108">
        <f>J893</f>
        <v>0</v>
      </c>
      <c r="L114" s="105"/>
    </row>
    <row r="115" spans="2:12" s="9" customFormat="1" ht="19.95" customHeight="1" hidden="1">
      <c r="B115" s="105"/>
      <c r="D115" s="106" t="s">
        <v>115</v>
      </c>
      <c r="E115" s="107"/>
      <c r="F115" s="107"/>
      <c r="G115" s="107"/>
      <c r="H115" s="107"/>
      <c r="I115" s="107"/>
      <c r="J115" s="108">
        <f>J931</f>
        <v>0</v>
      </c>
      <c r="L115" s="105"/>
    </row>
    <row r="116" spans="2:12" s="9" customFormat="1" ht="19.95" customHeight="1" hidden="1">
      <c r="B116" s="105"/>
      <c r="D116" s="106" t="s">
        <v>116</v>
      </c>
      <c r="E116" s="107"/>
      <c r="F116" s="107"/>
      <c r="G116" s="107"/>
      <c r="H116" s="107"/>
      <c r="I116" s="107"/>
      <c r="J116" s="108">
        <f>J966</f>
        <v>0</v>
      </c>
      <c r="L116" s="105"/>
    </row>
    <row r="117" spans="2:12" s="9" customFormat="1" ht="19.95" customHeight="1" hidden="1">
      <c r="B117" s="105"/>
      <c r="D117" s="106" t="s">
        <v>117</v>
      </c>
      <c r="E117" s="107"/>
      <c r="F117" s="107"/>
      <c r="G117" s="107"/>
      <c r="H117" s="107"/>
      <c r="I117" s="107"/>
      <c r="J117" s="108">
        <f>J974</f>
        <v>0</v>
      </c>
      <c r="L117" s="105"/>
    </row>
    <row r="118" spans="2:12" s="9" customFormat="1" ht="19.95" customHeight="1" hidden="1">
      <c r="B118" s="105"/>
      <c r="D118" s="106" t="s">
        <v>118</v>
      </c>
      <c r="E118" s="107"/>
      <c r="F118" s="107"/>
      <c r="G118" s="107"/>
      <c r="H118" s="107"/>
      <c r="I118" s="107"/>
      <c r="J118" s="108">
        <f>J1041</f>
        <v>0</v>
      </c>
      <c r="L118" s="105"/>
    </row>
    <row r="119" spans="2:12" s="9" customFormat="1" ht="19.95" customHeight="1" hidden="1">
      <c r="B119" s="105"/>
      <c r="D119" s="106" t="s">
        <v>119</v>
      </c>
      <c r="E119" s="107"/>
      <c r="F119" s="107"/>
      <c r="G119" s="107"/>
      <c r="H119" s="107"/>
      <c r="I119" s="107"/>
      <c r="J119" s="108">
        <f>J1083</f>
        <v>0</v>
      </c>
      <c r="L119" s="105"/>
    </row>
    <row r="120" spans="2:12" s="9" customFormat="1" ht="19.95" customHeight="1" hidden="1">
      <c r="B120" s="105"/>
      <c r="D120" s="106" t="s">
        <v>120</v>
      </c>
      <c r="E120" s="107"/>
      <c r="F120" s="107"/>
      <c r="G120" s="107"/>
      <c r="H120" s="107"/>
      <c r="I120" s="107"/>
      <c r="J120" s="108">
        <f>J1148</f>
        <v>0</v>
      </c>
      <c r="L120" s="105"/>
    </row>
    <row r="121" spans="2:12" s="9" customFormat="1" ht="19.95" customHeight="1" hidden="1">
      <c r="B121" s="105"/>
      <c r="D121" s="106" t="s">
        <v>121</v>
      </c>
      <c r="E121" s="107"/>
      <c r="F121" s="107"/>
      <c r="G121" s="107"/>
      <c r="H121" s="107"/>
      <c r="I121" s="107"/>
      <c r="J121" s="108">
        <f>J1191</f>
        <v>0</v>
      </c>
      <c r="L121" s="105"/>
    </row>
    <row r="122" spans="2:12" s="9" customFormat="1" ht="19.95" customHeight="1" hidden="1">
      <c r="B122" s="105"/>
      <c r="D122" s="106" t="s">
        <v>122</v>
      </c>
      <c r="E122" s="107"/>
      <c r="F122" s="107"/>
      <c r="G122" s="107"/>
      <c r="H122" s="107"/>
      <c r="I122" s="107"/>
      <c r="J122" s="108">
        <f>J1367</f>
        <v>0</v>
      </c>
      <c r="L122" s="105"/>
    </row>
    <row r="123" spans="2:12" s="9" customFormat="1" ht="19.95" customHeight="1" hidden="1">
      <c r="B123" s="105"/>
      <c r="D123" s="106" t="s">
        <v>123</v>
      </c>
      <c r="E123" s="107"/>
      <c r="F123" s="107"/>
      <c r="G123" s="107"/>
      <c r="H123" s="107"/>
      <c r="I123" s="107"/>
      <c r="J123" s="108">
        <f>J1391</f>
        <v>0</v>
      </c>
      <c r="L123" s="105"/>
    </row>
    <row r="124" spans="2:12" s="9" customFormat="1" ht="19.95" customHeight="1" hidden="1">
      <c r="B124" s="105"/>
      <c r="D124" s="106" t="s">
        <v>124</v>
      </c>
      <c r="E124" s="107"/>
      <c r="F124" s="107"/>
      <c r="G124" s="107"/>
      <c r="H124" s="107"/>
      <c r="I124" s="107"/>
      <c r="J124" s="108">
        <f>J1410</f>
        <v>0</v>
      </c>
      <c r="L124" s="105"/>
    </row>
    <row r="125" spans="2:12" s="9" customFormat="1" ht="19.95" customHeight="1" hidden="1">
      <c r="B125" s="105"/>
      <c r="D125" s="106" t="s">
        <v>125</v>
      </c>
      <c r="E125" s="107"/>
      <c r="F125" s="107"/>
      <c r="G125" s="107"/>
      <c r="H125" s="107"/>
      <c r="I125" s="107"/>
      <c r="J125" s="108">
        <f>J1424</f>
        <v>0</v>
      </c>
      <c r="L125" s="105"/>
    </row>
    <row r="126" spans="2:12" s="8" customFormat="1" ht="24.9" customHeight="1" hidden="1">
      <c r="B126" s="101"/>
      <c r="D126" s="102" t="s">
        <v>126</v>
      </c>
      <c r="E126" s="103"/>
      <c r="F126" s="103"/>
      <c r="G126" s="103"/>
      <c r="H126" s="103"/>
      <c r="I126" s="103"/>
      <c r="J126" s="104">
        <f>J1429</f>
        <v>0</v>
      </c>
      <c r="L126" s="101"/>
    </row>
    <row r="127" spans="2:12" s="8" customFormat="1" ht="24.9" customHeight="1" hidden="1">
      <c r="B127" s="101"/>
      <c r="D127" s="102" t="s">
        <v>127</v>
      </c>
      <c r="E127" s="103"/>
      <c r="F127" s="103"/>
      <c r="G127" s="103"/>
      <c r="H127" s="103"/>
      <c r="I127" s="103"/>
      <c r="J127" s="104">
        <f>J1434</f>
        <v>0</v>
      </c>
      <c r="L127" s="101"/>
    </row>
    <row r="128" spans="2:12" s="9" customFormat="1" ht="19.95" customHeight="1" hidden="1">
      <c r="B128" s="105"/>
      <c r="D128" s="106" t="s">
        <v>128</v>
      </c>
      <c r="E128" s="107"/>
      <c r="F128" s="107"/>
      <c r="G128" s="107"/>
      <c r="H128" s="107"/>
      <c r="I128" s="107"/>
      <c r="J128" s="108">
        <f>J1435</f>
        <v>0</v>
      </c>
      <c r="L128" s="105"/>
    </row>
    <row r="129" spans="2:12" s="9" customFormat="1" ht="19.95" customHeight="1" hidden="1">
      <c r="B129" s="105"/>
      <c r="D129" s="106" t="s">
        <v>129</v>
      </c>
      <c r="E129" s="107"/>
      <c r="F129" s="107"/>
      <c r="G129" s="107"/>
      <c r="H129" s="107"/>
      <c r="I129" s="107"/>
      <c r="J129" s="108">
        <f>J1438</f>
        <v>0</v>
      </c>
      <c r="L129" s="105"/>
    </row>
    <row r="130" spans="2:12" s="9" customFormat="1" ht="19.95" customHeight="1" hidden="1">
      <c r="B130" s="105"/>
      <c r="D130" s="106" t="s">
        <v>130</v>
      </c>
      <c r="E130" s="107"/>
      <c r="F130" s="107"/>
      <c r="G130" s="107"/>
      <c r="H130" s="107"/>
      <c r="I130" s="107"/>
      <c r="J130" s="108">
        <f>J1440</f>
        <v>0</v>
      </c>
      <c r="L130" s="105"/>
    </row>
    <row r="131" spans="2:12" s="9" customFormat="1" ht="19.95" customHeight="1" hidden="1">
      <c r="B131" s="105"/>
      <c r="D131" s="106" t="s">
        <v>131</v>
      </c>
      <c r="E131" s="107"/>
      <c r="F131" s="107"/>
      <c r="G131" s="107"/>
      <c r="H131" s="107"/>
      <c r="I131" s="107"/>
      <c r="J131" s="108">
        <f>J1443</f>
        <v>0</v>
      </c>
      <c r="L131" s="105"/>
    </row>
    <row r="132" spans="2:12" s="9" customFormat="1" ht="19.95" customHeight="1" hidden="1">
      <c r="B132" s="105"/>
      <c r="D132" s="106" t="s">
        <v>132</v>
      </c>
      <c r="E132" s="107"/>
      <c r="F132" s="107"/>
      <c r="G132" s="107"/>
      <c r="H132" s="107"/>
      <c r="I132" s="107"/>
      <c r="J132" s="108">
        <f>J1445</f>
        <v>0</v>
      </c>
      <c r="L132" s="105"/>
    </row>
    <row r="133" spans="2:12" s="1" customFormat="1" ht="21.75" customHeight="1" hidden="1">
      <c r="B133" s="27"/>
      <c r="L133" s="27"/>
    </row>
    <row r="134" spans="2:12" s="1" customFormat="1" ht="6.9" customHeight="1" hidden="1">
      <c r="B134" s="39"/>
      <c r="C134" s="40"/>
      <c r="D134" s="40"/>
      <c r="E134" s="40"/>
      <c r="F134" s="40"/>
      <c r="G134" s="40"/>
      <c r="H134" s="40"/>
      <c r="I134" s="40"/>
      <c r="J134" s="40"/>
      <c r="K134" s="40"/>
      <c r="L134" s="27"/>
    </row>
    <row r="135" ht="12" hidden="1"/>
    <row r="136" ht="12" hidden="1"/>
    <row r="137" ht="12" hidden="1"/>
    <row r="138" spans="2:12" s="1" customFormat="1" ht="6.9" customHeight="1">
      <c r="B138" s="41"/>
      <c r="C138" s="42"/>
      <c r="D138" s="42"/>
      <c r="E138" s="42"/>
      <c r="F138" s="42"/>
      <c r="G138" s="42"/>
      <c r="H138" s="42"/>
      <c r="I138" s="42"/>
      <c r="J138" s="42"/>
      <c r="K138" s="42"/>
      <c r="L138" s="27"/>
    </row>
    <row r="139" spans="2:12" s="1" customFormat="1" ht="24.9" customHeight="1">
      <c r="B139" s="27"/>
      <c r="C139" s="19" t="s">
        <v>133</v>
      </c>
      <c r="L139" s="27"/>
    </row>
    <row r="140" spans="2:12" s="1" customFormat="1" ht="6.9" customHeight="1">
      <c r="B140" s="27"/>
      <c r="L140" s="27"/>
    </row>
    <row r="141" spans="2:12" s="1" customFormat="1" ht="12" customHeight="1">
      <c r="B141" s="27"/>
      <c r="C141" s="24" t="s">
        <v>14</v>
      </c>
      <c r="L141" s="27"/>
    </row>
    <row r="142" spans="2:12" s="1" customFormat="1" ht="16.5" customHeight="1">
      <c r="B142" s="27"/>
      <c r="E142" s="374" t="str">
        <f>E7</f>
        <v>Stavební úpravy (zateplení)  BD v Milíně, blok D, M, X, Z - II. etapa</v>
      </c>
      <c r="F142" s="375"/>
      <c r="G142" s="375"/>
      <c r="H142" s="375"/>
      <c r="L142" s="27"/>
    </row>
    <row r="143" spans="2:12" s="1" customFormat="1" ht="12" customHeight="1">
      <c r="B143" s="27"/>
      <c r="C143" s="24" t="s">
        <v>90</v>
      </c>
      <c r="L143" s="27"/>
    </row>
    <row r="144" spans="2:12" s="1" customFormat="1" ht="16.5" customHeight="1">
      <c r="B144" s="27"/>
      <c r="E144" s="368" t="str">
        <f>E9</f>
        <v>D - Blok D, Školní č.p. 211, 212, 213, 214 - architektonicko-stavební část</v>
      </c>
      <c r="F144" s="373"/>
      <c r="G144" s="373"/>
      <c r="H144" s="373"/>
      <c r="L144" s="27"/>
    </row>
    <row r="145" spans="2:12" s="1" customFormat="1" ht="6.9" customHeight="1">
      <c r="B145" s="27"/>
      <c r="L145" s="27"/>
    </row>
    <row r="146" spans="2:12" s="1" customFormat="1" ht="12" customHeight="1">
      <c r="B146" s="27"/>
      <c r="C146" s="24" t="s">
        <v>18</v>
      </c>
      <c r="F146" s="22" t="str">
        <f>F12</f>
        <v xml:space="preserve"> </v>
      </c>
      <c r="I146" s="24" t="s">
        <v>20</v>
      </c>
      <c r="J146" s="47" t="str">
        <f>IF(J12="","",J12)</f>
        <v>28. 4. 2019</v>
      </c>
      <c r="L146" s="27"/>
    </row>
    <row r="147" spans="2:12" s="1" customFormat="1" ht="6.9" customHeight="1">
      <c r="B147" s="27"/>
      <c r="L147" s="27"/>
    </row>
    <row r="148" spans="2:12" s="1" customFormat="1" ht="15.15" customHeight="1">
      <c r="B148" s="27"/>
      <c r="C148" s="24" t="s">
        <v>22</v>
      </c>
      <c r="F148" s="22" t="str">
        <f>E15</f>
        <v xml:space="preserve"> </v>
      </c>
      <c r="I148" s="24" t="s">
        <v>26</v>
      </c>
      <c r="J148" s="25" t="str">
        <f>E21</f>
        <v xml:space="preserve"> </v>
      </c>
      <c r="L148" s="27"/>
    </row>
    <row r="149" spans="2:12" s="1" customFormat="1" ht="15.15" customHeight="1">
      <c r="B149" s="27"/>
      <c r="C149" s="24" t="s">
        <v>25</v>
      </c>
      <c r="F149" s="22" t="str">
        <f>IF(E18="","",E18)</f>
        <v xml:space="preserve"> </v>
      </c>
      <c r="I149" s="24" t="s">
        <v>28</v>
      </c>
      <c r="J149" s="25" t="str">
        <f>E24</f>
        <v xml:space="preserve"> </v>
      </c>
      <c r="L149" s="27"/>
    </row>
    <row r="150" spans="2:12" s="1" customFormat="1" ht="10.35" customHeight="1">
      <c r="B150" s="27"/>
      <c r="L150" s="27"/>
    </row>
    <row r="151" spans="2:20" s="10" customFormat="1" ht="29.25" customHeight="1">
      <c r="B151" s="109"/>
      <c r="C151" s="110" t="s">
        <v>134</v>
      </c>
      <c r="D151" s="111" t="s">
        <v>55</v>
      </c>
      <c r="E151" s="111" t="s">
        <v>51</v>
      </c>
      <c r="F151" s="111" t="s">
        <v>52</v>
      </c>
      <c r="G151" s="111" t="s">
        <v>135</v>
      </c>
      <c r="H151" s="111" t="s">
        <v>136</v>
      </c>
      <c r="I151" s="111" t="s">
        <v>137</v>
      </c>
      <c r="J151" s="112" t="s">
        <v>94</v>
      </c>
      <c r="K151" s="113" t="s">
        <v>138</v>
      </c>
      <c r="L151" s="109"/>
      <c r="M151" s="54" t="s">
        <v>1</v>
      </c>
      <c r="N151" s="55" t="s">
        <v>34</v>
      </c>
      <c r="O151" s="55" t="s">
        <v>139</v>
      </c>
      <c r="P151" s="55" t="s">
        <v>140</v>
      </c>
      <c r="Q151" s="55" t="s">
        <v>141</v>
      </c>
      <c r="R151" s="55" t="s">
        <v>142</v>
      </c>
      <c r="S151" s="55" t="s">
        <v>143</v>
      </c>
      <c r="T151" s="56" t="s">
        <v>144</v>
      </c>
    </row>
    <row r="152" spans="2:63" s="1" customFormat="1" ht="22.8" customHeight="1">
      <c r="B152" s="27"/>
      <c r="C152" s="59" t="s">
        <v>145</v>
      </c>
      <c r="J152" s="114">
        <f>BK152</f>
        <v>0</v>
      </c>
      <c r="L152" s="27"/>
      <c r="M152" s="57"/>
      <c r="N152" s="48"/>
      <c r="O152" s="48"/>
      <c r="P152" s="115">
        <f>P153+P805+P1429+P1434</f>
        <v>12021.254850000001</v>
      </c>
      <c r="Q152" s="48"/>
      <c r="R152" s="115">
        <f>R153+R805+R1429+R1434</f>
        <v>218.33204832500002</v>
      </c>
      <c r="S152" s="48"/>
      <c r="T152" s="116">
        <f>T153+T805+T1429+T1434</f>
        <v>192.55536300000003</v>
      </c>
      <c r="AT152" s="15" t="s">
        <v>69</v>
      </c>
      <c r="AU152" s="15" t="s">
        <v>96</v>
      </c>
      <c r="BK152" s="117">
        <f>BK153+BK805+BK1429+BK1434</f>
        <v>0</v>
      </c>
    </row>
    <row r="153" spans="2:63" s="11" customFormat="1" ht="25.95" customHeight="1">
      <c r="B153" s="118"/>
      <c r="D153" s="119" t="s">
        <v>69</v>
      </c>
      <c r="E153" s="120" t="s">
        <v>146</v>
      </c>
      <c r="F153" s="120" t="s">
        <v>147</v>
      </c>
      <c r="J153" s="121">
        <f>BK153</f>
        <v>0</v>
      </c>
      <c r="L153" s="118"/>
      <c r="M153" s="122"/>
      <c r="N153" s="123"/>
      <c r="O153" s="123"/>
      <c r="P153" s="124">
        <f>P154+P205+P215+P220+P230+P276+P660+P704+P714+P721+P750+P789+P803</f>
        <v>7877.696068</v>
      </c>
      <c r="Q153" s="123"/>
      <c r="R153" s="124">
        <f>R154+R205+R215+R220+R230+R276+R660+R704+R714+R721+R750+R789+R803</f>
        <v>181.88032631000002</v>
      </c>
      <c r="S153" s="123"/>
      <c r="T153" s="125">
        <f>T154+T205+T215+T220+T230+T276+T660+T704+T714+T721+T750+T789+T803</f>
        <v>170.87390000000002</v>
      </c>
      <c r="AR153" s="119" t="s">
        <v>77</v>
      </c>
      <c r="AT153" s="126" t="s">
        <v>69</v>
      </c>
      <c r="AU153" s="126" t="s">
        <v>70</v>
      </c>
      <c r="AY153" s="119" t="s">
        <v>148</v>
      </c>
      <c r="BK153" s="127">
        <f>BK154+BK205+BK215+BK220+BK230+BK276+BK660+BK704+BK714+BK721+BK750+BK789+BK803</f>
        <v>0</v>
      </c>
    </row>
    <row r="154" spans="2:63" s="11" customFormat="1" ht="22.8" customHeight="1">
      <c r="B154" s="118"/>
      <c r="D154" s="119" t="s">
        <v>69</v>
      </c>
      <c r="E154" s="128" t="s">
        <v>77</v>
      </c>
      <c r="F154" s="128" t="s">
        <v>149</v>
      </c>
      <c r="J154" s="129">
        <f>BK154</f>
        <v>0</v>
      </c>
      <c r="L154" s="118"/>
      <c r="M154" s="122"/>
      <c r="N154" s="123"/>
      <c r="O154" s="123"/>
      <c r="P154" s="124">
        <f>SUM(P155:P204)</f>
        <v>538.0359040000001</v>
      </c>
      <c r="Q154" s="123"/>
      <c r="R154" s="124">
        <f>SUM(R155:R204)</f>
        <v>0.8425659999999999</v>
      </c>
      <c r="S154" s="123"/>
      <c r="T154" s="125">
        <f>SUM(T155:T204)</f>
        <v>33.657000000000004</v>
      </c>
      <c r="AR154" s="119" t="s">
        <v>77</v>
      </c>
      <c r="AT154" s="126" t="s">
        <v>69</v>
      </c>
      <c r="AU154" s="126" t="s">
        <v>77</v>
      </c>
      <c r="AY154" s="119" t="s">
        <v>148</v>
      </c>
      <c r="BK154" s="127">
        <f>SUM(BK155:BK204)</f>
        <v>0</v>
      </c>
    </row>
    <row r="155" spans="2:65" s="1" customFormat="1" ht="24" customHeight="1">
      <c r="B155" s="130"/>
      <c r="C155" s="131" t="s">
        <v>77</v>
      </c>
      <c r="D155" s="131" t="s">
        <v>150</v>
      </c>
      <c r="E155" s="132" t="s">
        <v>151</v>
      </c>
      <c r="F155" s="133" t="s">
        <v>152</v>
      </c>
      <c r="G155" s="134" t="s">
        <v>153</v>
      </c>
      <c r="H155" s="135">
        <v>103.56</v>
      </c>
      <c r="I155" s="136"/>
      <c r="J155" s="136">
        <f>ROUND(I155*H155,2)</f>
        <v>0</v>
      </c>
      <c r="K155" s="133" t="s">
        <v>154</v>
      </c>
      <c r="L155" s="27"/>
      <c r="M155" s="137" t="s">
        <v>1</v>
      </c>
      <c r="N155" s="138" t="s">
        <v>35</v>
      </c>
      <c r="O155" s="139">
        <v>2.537</v>
      </c>
      <c r="P155" s="139">
        <f>O155*H155</f>
        <v>262.73172</v>
      </c>
      <c r="Q155" s="139">
        <v>0</v>
      </c>
      <c r="R155" s="139">
        <f>Q155*H155</f>
        <v>0</v>
      </c>
      <c r="S155" s="139">
        <v>0.325</v>
      </c>
      <c r="T155" s="140">
        <f>S155*H155</f>
        <v>33.657000000000004</v>
      </c>
      <c r="AR155" s="141" t="s">
        <v>155</v>
      </c>
      <c r="AT155" s="141" t="s">
        <v>150</v>
      </c>
      <c r="AU155" s="141" t="s">
        <v>79</v>
      </c>
      <c r="AY155" s="15" t="s">
        <v>148</v>
      </c>
      <c r="BE155" s="142">
        <f>IF(N155="základní",J155,0)</f>
        <v>0</v>
      </c>
      <c r="BF155" s="142">
        <f>IF(N155="snížená",J155,0)</f>
        <v>0</v>
      </c>
      <c r="BG155" s="142">
        <f>IF(N155="zákl. přenesená",J155,0)</f>
        <v>0</v>
      </c>
      <c r="BH155" s="142">
        <f>IF(N155="sníž. přenesená",J155,0)</f>
        <v>0</v>
      </c>
      <c r="BI155" s="142">
        <f>IF(N155="nulová",J155,0)</f>
        <v>0</v>
      </c>
      <c r="BJ155" s="15" t="s">
        <v>77</v>
      </c>
      <c r="BK155" s="142">
        <f>ROUND(I155*H155,2)</f>
        <v>0</v>
      </c>
      <c r="BL155" s="15" t="s">
        <v>155</v>
      </c>
      <c r="BM155" s="141" t="s">
        <v>156</v>
      </c>
    </row>
    <row r="156" spans="2:51" s="12" customFormat="1" ht="12">
      <c r="B156" s="143"/>
      <c r="D156" s="144" t="s">
        <v>157</v>
      </c>
      <c r="E156" s="145" t="s">
        <v>1</v>
      </c>
      <c r="F156" s="146" t="s">
        <v>158</v>
      </c>
      <c r="H156" s="145" t="s">
        <v>1</v>
      </c>
      <c r="L156" s="143"/>
      <c r="M156" s="147"/>
      <c r="N156" s="148"/>
      <c r="O156" s="148"/>
      <c r="P156" s="148"/>
      <c r="Q156" s="148"/>
      <c r="R156" s="148"/>
      <c r="S156" s="148"/>
      <c r="T156" s="149"/>
      <c r="AT156" s="145" t="s">
        <v>157</v>
      </c>
      <c r="AU156" s="145" t="s">
        <v>79</v>
      </c>
      <c r="AV156" s="12" t="s">
        <v>77</v>
      </c>
      <c r="AW156" s="12" t="s">
        <v>27</v>
      </c>
      <c r="AX156" s="12" t="s">
        <v>70</v>
      </c>
      <c r="AY156" s="145" t="s">
        <v>148</v>
      </c>
    </row>
    <row r="157" spans="2:51" s="13" customFormat="1" ht="30.6">
      <c r="B157" s="150"/>
      <c r="D157" s="144" t="s">
        <v>157</v>
      </c>
      <c r="E157" s="151" t="s">
        <v>1</v>
      </c>
      <c r="F157" s="152" t="s">
        <v>159</v>
      </c>
      <c r="H157" s="153">
        <v>103.56</v>
      </c>
      <c r="L157" s="150"/>
      <c r="M157" s="154"/>
      <c r="N157" s="155"/>
      <c r="O157" s="155"/>
      <c r="P157" s="155"/>
      <c r="Q157" s="155"/>
      <c r="R157" s="155"/>
      <c r="S157" s="155"/>
      <c r="T157" s="156"/>
      <c r="AT157" s="151" t="s">
        <v>157</v>
      </c>
      <c r="AU157" s="151" t="s">
        <v>79</v>
      </c>
      <c r="AV157" s="13" t="s">
        <v>79</v>
      </c>
      <c r="AW157" s="13" t="s">
        <v>27</v>
      </c>
      <c r="AX157" s="13" t="s">
        <v>70</v>
      </c>
      <c r="AY157" s="151" t="s">
        <v>148</v>
      </c>
    </row>
    <row r="158" spans="2:65" s="1" customFormat="1" ht="24" customHeight="1">
      <c r="B158" s="130"/>
      <c r="C158" s="131" t="s">
        <v>79</v>
      </c>
      <c r="D158" s="131" t="s">
        <v>150</v>
      </c>
      <c r="E158" s="132" t="s">
        <v>160</v>
      </c>
      <c r="F158" s="133" t="s">
        <v>161</v>
      </c>
      <c r="G158" s="134" t="s">
        <v>162</v>
      </c>
      <c r="H158" s="135">
        <v>47.644</v>
      </c>
      <c r="I158" s="136"/>
      <c r="J158" s="136">
        <f>ROUND(I158*H158,2)</f>
        <v>0</v>
      </c>
      <c r="K158" s="133" t="s">
        <v>154</v>
      </c>
      <c r="L158" s="27"/>
      <c r="M158" s="137" t="s">
        <v>1</v>
      </c>
      <c r="N158" s="138" t="s">
        <v>35</v>
      </c>
      <c r="O158" s="139">
        <v>2.32</v>
      </c>
      <c r="P158" s="139">
        <f>O158*H158</f>
        <v>110.53407999999999</v>
      </c>
      <c r="Q158" s="139">
        <v>0</v>
      </c>
      <c r="R158" s="139">
        <f>Q158*H158</f>
        <v>0</v>
      </c>
      <c r="S158" s="139">
        <v>0</v>
      </c>
      <c r="T158" s="140">
        <f>S158*H158</f>
        <v>0</v>
      </c>
      <c r="AR158" s="141" t="s">
        <v>155</v>
      </c>
      <c r="AT158" s="141" t="s">
        <v>150</v>
      </c>
      <c r="AU158" s="141" t="s">
        <v>79</v>
      </c>
      <c r="AY158" s="15" t="s">
        <v>148</v>
      </c>
      <c r="BE158" s="142">
        <f>IF(N158="základní",J158,0)</f>
        <v>0</v>
      </c>
      <c r="BF158" s="142">
        <f>IF(N158="snížená",J158,0)</f>
        <v>0</v>
      </c>
      <c r="BG158" s="142">
        <f>IF(N158="zákl. přenesená",J158,0)</f>
        <v>0</v>
      </c>
      <c r="BH158" s="142">
        <f>IF(N158="sníž. přenesená",J158,0)</f>
        <v>0</v>
      </c>
      <c r="BI158" s="142">
        <f>IF(N158="nulová",J158,0)</f>
        <v>0</v>
      </c>
      <c r="BJ158" s="15" t="s">
        <v>77</v>
      </c>
      <c r="BK158" s="142">
        <f>ROUND(I158*H158,2)</f>
        <v>0</v>
      </c>
      <c r="BL158" s="15" t="s">
        <v>155</v>
      </c>
      <c r="BM158" s="141" t="s">
        <v>163</v>
      </c>
    </row>
    <row r="159" spans="2:51" s="12" customFormat="1" ht="12">
      <c r="B159" s="143"/>
      <c r="D159" s="144" t="s">
        <v>157</v>
      </c>
      <c r="E159" s="145" t="s">
        <v>1</v>
      </c>
      <c r="F159" s="146" t="s">
        <v>158</v>
      </c>
      <c r="H159" s="145" t="s">
        <v>1</v>
      </c>
      <c r="L159" s="143"/>
      <c r="M159" s="147"/>
      <c r="N159" s="148"/>
      <c r="O159" s="148"/>
      <c r="P159" s="148"/>
      <c r="Q159" s="148"/>
      <c r="R159" s="148"/>
      <c r="S159" s="148"/>
      <c r="T159" s="149"/>
      <c r="AT159" s="145" t="s">
        <v>157</v>
      </c>
      <c r="AU159" s="145" t="s">
        <v>79</v>
      </c>
      <c r="AV159" s="12" t="s">
        <v>77</v>
      </c>
      <c r="AW159" s="12" t="s">
        <v>27</v>
      </c>
      <c r="AX159" s="12" t="s">
        <v>70</v>
      </c>
      <c r="AY159" s="145" t="s">
        <v>148</v>
      </c>
    </row>
    <row r="160" spans="2:51" s="13" customFormat="1" ht="30.6">
      <c r="B160" s="150"/>
      <c r="D160" s="144" t="s">
        <v>157</v>
      </c>
      <c r="E160" s="151" t="s">
        <v>1</v>
      </c>
      <c r="F160" s="152" t="s">
        <v>164</v>
      </c>
      <c r="H160" s="153">
        <v>51.78</v>
      </c>
      <c r="L160" s="150"/>
      <c r="M160" s="154"/>
      <c r="N160" s="155"/>
      <c r="O160" s="155"/>
      <c r="P160" s="155"/>
      <c r="Q160" s="155"/>
      <c r="R160" s="155"/>
      <c r="S160" s="155"/>
      <c r="T160" s="156"/>
      <c r="AT160" s="151" t="s">
        <v>157</v>
      </c>
      <c r="AU160" s="151" t="s">
        <v>79</v>
      </c>
      <c r="AV160" s="13" t="s">
        <v>79</v>
      </c>
      <c r="AW160" s="13" t="s">
        <v>27</v>
      </c>
      <c r="AX160" s="13" t="s">
        <v>70</v>
      </c>
      <c r="AY160" s="151" t="s">
        <v>148</v>
      </c>
    </row>
    <row r="161" spans="2:51" s="13" customFormat="1" ht="12">
      <c r="B161" s="150"/>
      <c r="D161" s="144" t="s">
        <v>157</v>
      </c>
      <c r="E161" s="151" t="s">
        <v>1</v>
      </c>
      <c r="F161" s="152" t="s">
        <v>165</v>
      </c>
      <c r="H161" s="153">
        <v>0.864</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51" s="13" customFormat="1" ht="12">
      <c r="B162" s="150"/>
      <c r="D162" s="144" t="s">
        <v>157</v>
      </c>
      <c r="E162" s="151" t="s">
        <v>1</v>
      </c>
      <c r="F162" s="152" t="s">
        <v>166</v>
      </c>
      <c r="H162" s="153">
        <v>-5</v>
      </c>
      <c r="L162" s="150"/>
      <c r="M162" s="154"/>
      <c r="N162" s="155"/>
      <c r="O162" s="155"/>
      <c r="P162" s="155"/>
      <c r="Q162" s="155"/>
      <c r="R162" s="155"/>
      <c r="S162" s="155"/>
      <c r="T162" s="156"/>
      <c r="AT162" s="151" t="s">
        <v>157</v>
      </c>
      <c r="AU162" s="151" t="s">
        <v>79</v>
      </c>
      <c r="AV162" s="13" t="s">
        <v>79</v>
      </c>
      <c r="AW162" s="13" t="s">
        <v>27</v>
      </c>
      <c r="AX162" s="13" t="s">
        <v>70</v>
      </c>
      <c r="AY162" s="151" t="s">
        <v>148</v>
      </c>
    </row>
    <row r="163" spans="2:65" s="1" customFormat="1" ht="24" customHeight="1">
      <c r="B163" s="130"/>
      <c r="C163" s="131" t="s">
        <v>167</v>
      </c>
      <c r="D163" s="131" t="s">
        <v>150</v>
      </c>
      <c r="E163" s="132" t="s">
        <v>168</v>
      </c>
      <c r="F163" s="133" t="s">
        <v>169</v>
      </c>
      <c r="G163" s="134" t="s">
        <v>162</v>
      </c>
      <c r="H163" s="135">
        <v>47.644</v>
      </c>
      <c r="I163" s="136"/>
      <c r="J163" s="136">
        <f>ROUND(I163*H163,2)</f>
        <v>0</v>
      </c>
      <c r="K163" s="133" t="s">
        <v>154</v>
      </c>
      <c r="L163" s="27"/>
      <c r="M163" s="137" t="s">
        <v>1</v>
      </c>
      <c r="N163" s="138" t="s">
        <v>35</v>
      </c>
      <c r="O163" s="139">
        <v>0.654</v>
      </c>
      <c r="P163" s="139">
        <f>O163*H163</f>
        <v>31.159176</v>
      </c>
      <c r="Q163" s="139">
        <v>0</v>
      </c>
      <c r="R163" s="139">
        <f>Q163*H163</f>
        <v>0</v>
      </c>
      <c r="S163" s="139">
        <v>0</v>
      </c>
      <c r="T163" s="140">
        <f>S163*H163</f>
        <v>0</v>
      </c>
      <c r="AR163" s="141" t="s">
        <v>155</v>
      </c>
      <c r="AT163" s="141" t="s">
        <v>150</v>
      </c>
      <c r="AU163" s="141" t="s">
        <v>79</v>
      </c>
      <c r="AY163" s="15" t="s">
        <v>148</v>
      </c>
      <c r="BE163" s="142">
        <f>IF(N163="základní",J163,0)</f>
        <v>0</v>
      </c>
      <c r="BF163" s="142">
        <f>IF(N163="snížená",J163,0)</f>
        <v>0</v>
      </c>
      <c r="BG163" s="142">
        <f>IF(N163="zákl. přenesená",J163,0)</f>
        <v>0</v>
      </c>
      <c r="BH163" s="142">
        <f>IF(N163="sníž. přenesená",J163,0)</f>
        <v>0</v>
      </c>
      <c r="BI163" s="142">
        <f>IF(N163="nulová",J163,0)</f>
        <v>0</v>
      </c>
      <c r="BJ163" s="15" t="s">
        <v>77</v>
      </c>
      <c r="BK163" s="142">
        <f>ROUND(I163*H163,2)</f>
        <v>0</v>
      </c>
      <c r="BL163" s="15" t="s">
        <v>155</v>
      </c>
      <c r="BM163" s="141" t="s">
        <v>170</v>
      </c>
    </row>
    <row r="164" spans="2:51" s="12" customFormat="1" ht="12">
      <c r="B164" s="143"/>
      <c r="D164" s="144" t="s">
        <v>157</v>
      </c>
      <c r="E164" s="145" t="s">
        <v>1</v>
      </c>
      <c r="F164" s="146" t="s">
        <v>158</v>
      </c>
      <c r="H164" s="145" t="s">
        <v>1</v>
      </c>
      <c r="L164" s="143"/>
      <c r="M164" s="147"/>
      <c r="N164" s="148"/>
      <c r="O164" s="148"/>
      <c r="P164" s="148"/>
      <c r="Q164" s="148"/>
      <c r="R164" s="148"/>
      <c r="S164" s="148"/>
      <c r="T164" s="149"/>
      <c r="AT164" s="145" t="s">
        <v>157</v>
      </c>
      <c r="AU164" s="145" t="s">
        <v>79</v>
      </c>
      <c r="AV164" s="12" t="s">
        <v>77</v>
      </c>
      <c r="AW164" s="12" t="s">
        <v>27</v>
      </c>
      <c r="AX164" s="12" t="s">
        <v>70</v>
      </c>
      <c r="AY164" s="145" t="s">
        <v>148</v>
      </c>
    </row>
    <row r="165" spans="2:51" s="13" customFormat="1" ht="30.6">
      <c r="B165" s="150"/>
      <c r="D165" s="144" t="s">
        <v>157</v>
      </c>
      <c r="E165" s="151" t="s">
        <v>1</v>
      </c>
      <c r="F165" s="152" t="s">
        <v>164</v>
      </c>
      <c r="H165" s="153">
        <v>51.78</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51" s="13" customFormat="1" ht="12">
      <c r="B166" s="150"/>
      <c r="D166" s="144" t="s">
        <v>157</v>
      </c>
      <c r="E166" s="151" t="s">
        <v>1</v>
      </c>
      <c r="F166" s="152" t="s">
        <v>165</v>
      </c>
      <c r="H166" s="153">
        <v>0.864</v>
      </c>
      <c r="L166" s="150"/>
      <c r="M166" s="154"/>
      <c r="N166" s="155"/>
      <c r="O166" s="155"/>
      <c r="P166" s="155"/>
      <c r="Q166" s="155"/>
      <c r="R166" s="155"/>
      <c r="S166" s="155"/>
      <c r="T166" s="156"/>
      <c r="AT166" s="151" t="s">
        <v>157</v>
      </c>
      <c r="AU166" s="151" t="s">
        <v>79</v>
      </c>
      <c r="AV166" s="13" t="s">
        <v>79</v>
      </c>
      <c r="AW166" s="13" t="s">
        <v>27</v>
      </c>
      <c r="AX166" s="13" t="s">
        <v>70</v>
      </c>
      <c r="AY166" s="151" t="s">
        <v>148</v>
      </c>
    </row>
    <row r="167" spans="2:51" s="13" customFormat="1" ht="12">
      <c r="B167" s="150"/>
      <c r="D167" s="144" t="s">
        <v>157</v>
      </c>
      <c r="E167" s="151" t="s">
        <v>1</v>
      </c>
      <c r="F167" s="152" t="s">
        <v>166</v>
      </c>
      <c r="H167" s="153">
        <v>-5</v>
      </c>
      <c r="L167" s="150"/>
      <c r="M167" s="154"/>
      <c r="N167" s="155"/>
      <c r="O167" s="155"/>
      <c r="P167" s="155"/>
      <c r="Q167" s="155"/>
      <c r="R167" s="155"/>
      <c r="S167" s="155"/>
      <c r="T167" s="156"/>
      <c r="AT167" s="151" t="s">
        <v>157</v>
      </c>
      <c r="AU167" s="151" t="s">
        <v>79</v>
      </c>
      <c r="AV167" s="13" t="s">
        <v>79</v>
      </c>
      <c r="AW167" s="13" t="s">
        <v>27</v>
      </c>
      <c r="AX167" s="13" t="s">
        <v>70</v>
      </c>
      <c r="AY167" s="151" t="s">
        <v>148</v>
      </c>
    </row>
    <row r="168" spans="2:65" s="1" customFormat="1" ht="24" customHeight="1">
      <c r="B168" s="130"/>
      <c r="C168" s="131" t="s">
        <v>155</v>
      </c>
      <c r="D168" s="131" t="s">
        <v>150</v>
      </c>
      <c r="E168" s="132" t="s">
        <v>171</v>
      </c>
      <c r="F168" s="133" t="s">
        <v>172</v>
      </c>
      <c r="G168" s="134" t="s">
        <v>162</v>
      </c>
      <c r="H168" s="135">
        <v>5</v>
      </c>
      <c r="I168" s="136"/>
      <c r="J168" s="136">
        <f>ROUND(I168*H168,2)</f>
        <v>0</v>
      </c>
      <c r="K168" s="133" t="s">
        <v>154</v>
      </c>
      <c r="L168" s="27"/>
      <c r="M168" s="137" t="s">
        <v>1</v>
      </c>
      <c r="N168" s="138" t="s">
        <v>35</v>
      </c>
      <c r="O168" s="139">
        <v>2.94</v>
      </c>
      <c r="P168" s="139">
        <f>O168*H168</f>
        <v>14.7</v>
      </c>
      <c r="Q168" s="139">
        <v>0</v>
      </c>
      <c r="R168" s="139">
        <f>Q168*H168</f>
        <v>0</v>
      </c>
      <c r="S168" s="139">
        <v>0</v>
      </c>
      <c r="T168" s="140">
        <f>S168*H168</f>
        <v>0</v>
      </c>
      <c r="AR168" s="141" t="s">
        <v>155</v>
      </c>
      <c r="AT168" s="141" t="s">
        <v>150</v>
      </c>
      <c r="AU168" s="141" t="s">
        <v>79</v>
      </c>
      <c r="AY168" s="15" t="s">
        <v>148</v>
      </c>
      <c r="BE168" s="142">
        <f>IF(N168="základní",J168,0)</f>
        <v>0</v>
      </c>
      <c r="BF168" s="142">
        <f>IF(N168="snížená",J168,0)</f>
        <v>0</v>
      </c>
      <c r="BG168" s="142">
        <f>IF(N168="zákl. přenesená",J168,0)</f>
        <v>0</v>
      </c>
      <c r="BH168" s="142">
        <f>IF(N168="sníž. přenesená",J168,0)</f>
        <v>0</v>
      </c>
      <c r="BI168" s="142">
        <f>IF(N168="nulová",J168,0)</f>
        <v>0</v>
      </c>
      <c r="BJ168" s="15" t="s">
        <v>77</v>
      </c>
      <c r="BK168" s="142">
        <f>ROUND(I168*H168,2)</f>
        <v>0</v>
      </c>
      <c r="BL168" s="15" t="s">
        <v>155</v>
      </c>
      <c r="BM168" s="141" t="s">
        <v>173</v>
      </c>
    </row>
    <row r="169" spans="2:51" s="13" customFormat="1" ht="12">
      <c r="B169" s="150"/>
      <c r="D169" s="144" t="s">
        <v>157</v>
      </c>
      <c r="E169" s="151" t="s">
        <v>1</v>
      </c>
      <c r="F169" s="152" t="s">
        <v>174</v>
      </c>
      <c r="H169" s="153">
        <v>5</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 customFormat="1" ht="24" customHeight="1">
      <c r="B170" s="130"/>
      <c r="C170" s="131" t="s">
        <v>175</v>
      </c>
      <c r="D170" s="131" t="s">
        <v>150</v>
      </c>
      <c r="E170" s="132" t="s">
        <v>176</v>
      </c>
      <c r="F170" s="133" t="s">
        <v>177</v>
      </c>
      <c r="G170" s="134" t="s">
        <v>162</v>
      </c>
      <c r="H170" s="135">
        <v>5</v>
      </c>
      <c r="I170" s="136"/>
      <c r="J170" s="136">
        <f>ROUND(I170*H170,2)</f>
        <v>0</v>
      </c>
      <c r="K170" s="133" t="s">
        <v>154</v>
      </c>
      <c r="L170" s="27"/>
      <c r="M170" s="137" t="s">
        <v>1</v>
      </c>
      <c r="N170" s="138" t="s">
        <v>35</v>
      </c>
      <c r="O170" s="139">
        <v>0.8</v>
      </c>
      <c r="P170" s="139">
        <f>O170*H170</f>
        <v>4</v>
      </c>
      <c r="Q170" s="139">
        <v>0</v>
      </c>
      <c r="R170" s="139">
        <f>Q170*H170</f>
        <v>0</v>
      </c>
      <c r="S170" s="139">
        <v>0</v>
      </c>
      <c r="T170" s="140">
        <f>S170*H170</f>
        <v>0</v>
      </c>
      <c r="AR170" s="141" t="s">
        <v>155</v>
      </c>
      <c r="AT170" s="141" t="s">
        <v>150</v>
      </c>
      <c r="AU170" s="141" t="s">
        <v>79</v>
      </c>
      <c r="AY170" s="15" t="s">
        <v>148</v>
      </c>
      <c r="BE170" s="142">
        <f>IF(N170="základní",J170,0)</f>
        <v>0</v>
      </c>
      <c r="BF170" s="142">
        <f>IF(N170="snížená",J170,0)</f>
        <v>0</v>
      </c>
      <c r="BG170" s="142">
        <f>IF(N170="zákl. přenesená",J170,0)</f>
        <v>0</v>
      </c>
      <c r="BH170" s="142">
        <f>IF(N170="sníž. přenesená",J170,0)</f>
        <v>0</v>
      </c>
      <c r="BI170" s="142">
        <f>IF(N170="nulová",J170,0)</f>
        <v>0</v>
      </c>
      <c r="BJ170" s="15" t="s">
        <v>77</v>
      </c>
      <c r="BK170" s="142">
        <f>ROUND(I170*H170,2)</f>
        <v>0</v>
      </c>
      <c r="BL170" s="15" t="s">
        <v>155</v>
      </c>
      <c r="BM170" s="141" t="s">
        <v>178</v>
      </c>
    </row>
    <row r="171" spans="2:51" s="13" customFormat="1" ht="12">
      <c r="B171" s="150"/>
      <c r="D171" s="144" t="s">
        <v>157</v>
      </c>
      <c r="E171" s="151" t="s">
        <v>1</v>
      </c>
      <c r="F171" s="152" t="s">
        <v>174</v>
      </c>
      <c r="H171" s="153">
        <v>5</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179</v>
      </c>
      <c r="D172" s="131" t="s">
        <v>150</v>
      </c>
      <c r="E172" s="132" t="s">
        <v>180</v>
      </c>
      <c r="F172" s="133" t="s">
        <v>181</v>
      </c>
      <c r="G172" s="134" t="s">
        <v>162</v>
      </c>
      <c r="H172" s="135">
        <v>9.494</v>
      </c>
      <c r="I172" s="136"/>
      <c r="J172" s="136">
        <f>ROUND(I172*H172,2)</f>
        <v>0</v>
      </c>
      <c r="K172" s="133" t="s">
        <v>154</v>
      </c>
      <c r="L172" s="27"/>
      <c r="M172" s="137" t="s">
        <v>1</v>
      </c>
      <c r="N172" s="138" t="s">
        <v>35</v>
      </c>
      <c r="O172" s="139">
        <v>0.083</v>
      </c>
      <c r="P172" s="139">
        <f>O172*H172</f>
        <v>0.788002</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182</v>
      </c>
    </row>
    <row r="173" spans="2:51" s="13" customFormat="1" ht="12">
      <c r="B173" s="150"/>
      <c r="D173" s="144" t="s">
        <v>157</v>
      </c>
      <c r="E173" s="151" t="s">
        <v>1</v>
      </c>
      <c r="F173" s="152" t="s">
        <v>183</v>
      </c>
      <c r="H173" s="153">
        <v>47.644</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51" s="13" customFormat="1" ht="12">
      <c r="B174" s="150"/>
      <c r="D174" s="144" t="s">
        <v>157</v>
      </c>
      <c r="E174" s="151" t="s">
        <v>1</v>
      </c>
      <c r="F174" s="152" t="s">
        <v>184</v>
      </c>
      <c r="H174" s="153">
        <v>5</v>
      </c>
      <c r="L174" s="150"/>
      <c r="M174" s="154"/>
      <c r="N174" s="155"/>
      <c r="O174" s="155"/>
      <c r="P174" s="155"/>
      <c r="Q174" s="155"/>
      <c r="R174" s="155"/>
      <c r="S174" s="155"/>
      <c r="T174" s="156"/>
      <c r="AT174" s="151" t="s">
        <v>157</v>
      </c>
      <c r="AU174" s="151" t="s">
        <v>79</v>
      </c>
      <c r="AV174" s="13" t="s">
        <v>79</v>
      </c>
      <c r="AW174" s="13" t="s">
        <v>27</v>
      </c>
      <c r="AX174" s="13" t="s">
        <v>70</v>
      </c>
      <c r="AY174" s="151" t="s">
        <v>148</v>
      </c>
    </row>
    <row r="175" spans="2:51" s="13" customFormat="1" ht="12">
      <c r="B175" s="150"/>
      <c r="D175" s="144" t="s">
        <v>157</v>
      </c>
      <c r="E175" s="151" t="s">
        <v>1</v>
      </c>
      <c r="F175" s="152" t="s">
        <v>185</v>
      </c>
      <c r="H175" s="153">
        <v>-43.15</v>
      </c>
      <c r="L175" s="150"/>
      <c r="M175" s="154"/>
      <c r="N175" s="155"/>
      <c r="O175" s="155"/>
      <c r="P175" s="155"/>
      <c r="Q175" s="155"/>
      <c r="R175" s="155"/>
      <c r="S175" s="155"/>
      <c r="T175" s="156"/>
      <c r="AT175" s="151" t="s">
        <v>157</v>
      </c>
      <c r="AU175" s="151" t="s">
        <v>79</v>
      </c>
      <c r="AV175" s="13" t="s">
        <v>79</v>
      </c>
      <c r="AW175" s="13" t="s">
        <v>27</v>
      </c>
      <c r="AX175" s="13" t="s">
        <v>70</v>
      </c>
      <c r="AY175" s="151" t="s">
        <v>148</v>
      </c>
    </row>
    <row r="176" spans="2:65" s="1" customFormat="1" ht="24" customHeight="1">
      <c r="B176" s="130"/>
      <c r="C176" s="131" t="s">
        <v>186</v>
      </c>
      <c r="D176" s="131" t="s">
        <v>150</v>
      </c>
      <c r="E176" s="132" t="s">
        <v>187</v>
      </c>
      <c r="F176" s="133" t="s">
        <v>188</v>
      </c>
      <c r="G176" s="134" t="s">
        <v>162</v>
      </c>
      <c r="H176" s="135">
        <v>18.988</v>
      </c>
      <c r="I176" s="136"/>
      <c r="J176" s="136">
        <f>ROUND(I176*H176,2)</f>
        <v>0</v>
      </c>
      <c r="K176" s="133" t="s">
        <v>154</v>
      </c>
      <c r="L176" s="27"/>
      <c r="M176" s="137" t="s">
        <v>1</v>
      </c>
      <c r="N176" s="138" t="s">
        <v>35</v>
      </c>
      <c r="O176" s="139">
        <v>0.004</v>
      </c>
      <c r="P176" s="139">
        <f>O176*H176</f>
        <v>0.075952</v>
      </c>
      <c r="Q176" s="139">
        <v>0</v>
      </c>
      <c r="R176" s="139">
        <f>Q176*H176</f>
        <v>0</v>
      </c>
      <c r="S176" s="139">
        <v>0</v>
      </c>
      <c r="T176" s="140">
        <f>S176*H176</f>
        <v>0</v>
      </c>
      <c r="AR176" s="141" t="s">
        <v>155</v>
      </c>
      <c r="AT176" s="141" t="s">
        <v>150</v>
      </c>
      <c r="AU176" s="141" t="s">
        <v>79</v>
      </c>
      <c r="AY176" s="15" t="s">
        <v>148</v>
      </c>
      <c r="BE176" s="142">
        <f>IF(N176="základní",J176,0)</f>
        <v>0</v>
      </c>
      <c r="BF176" s="142">
        <f>IF(N176="snížená",J176,0)</f>
        <v>0</v>
      </c>
      <c r="BG176" s="142">
        <f>IF(N176="zákl. přenesená",J176,0)</f>
        <v>0</v>
      </c>
      <c r="BH176" s="142">
        <f>IF(N176="sníž. přenesená",J176,0)</f>
        <v>0</v>
      </c>
      <c r="BI176" s="142">
        <f>IF(N176="nulová",J176,0)</f>
        <v>0</v>
      </c>
      <c r="BJ176" s="15" t="s">
        <v>77</v>
      </c>
      <c r="BK176" s="142">
        <f>ROUND(I176*H176,2)</f>
        <v>0</v>
      </c>
      <c r="BL176" s="15" t="s">
        <v>155</v>
      </c>
      <c r="BM176" s="141" t="s">
        <v>189</v>
      </c>
    </row>
    <row r="177" spans="2:51" s="13" customFormat="1" ht="12">
      <c r="B177" s="150"/>
      <c r="D177" s="144" t="s">
        <v>157</v>
      </c>
      <c r="E177" s="151" t="s">
        <v>1</v>
      </c>
      <c r="F177" s="152" t="s">
        <v>190</v>
      </c>
      <c r="H177" s="153">
        <v>9.494</v>
      </c>
      <c r="L177" s="150"/>
      <c r="M177" s="154"/>
      <c r="N177" s="155"/>
      <c r="O177" s="155"/>
      <c r="P177" s="155"/>
      <c r="Q177" s="155"/>
      <c r="R177" s="155"/>
      <c r="S177" s="155"/>
      <c r="T177" s="156"/>
      <c r="AT177" s="151" t="s">
        <v>157</v>
      </c>
      <c r="AU177" s="151" t="s">
        <v>79</v>
      </c>
      <c r="AV177" s="13" t="s">
        <v>79</v>
      </c>
      <c r="AW177" s="13" t="s">
        <v>27</v>
      </c>
      <c r="AX177" s="13" t="s">
        <v>70</v>
      </c>
      <c r="AY177" s="151" t="s">
        <v>148</v>
      </c>
    </row>
    <row r="178" spans="2:51" s="13" customFormat="1" ht="12">
      <c r="B178" s="150"/>
      <c r="D178" s="144" t="s">
        <v>157</v>
      </c>
      <c r="F178" s="152" t="s">
        <v>191</v>
      </c>
      <c r="H178" s="153">
        <v>18.988</v>
      </c>
      <c r="L178" s="150"/>
      <c r="M178" s="154"/>
      <c r="N178" s="155"/>
      <c r="O178" s="155"/>
      <c r="P178" s="155"/>
      <c r="Q178" s="155"/>
      <c r="R178" s="155"/>
      <c r="S178" s="155"/>
      <c r="T178" s="156"/>
      <c r="AT178" s="151" t="s">
        <v>157</v>
      </c>
      <c r="AU178" s="151" t="s">
        <v>79</v>
      </c>
      <c r="AV178" s="13" t="s">
        <v>79</v>
      </c>
      <c r="AW178" s="13" t="s">
        <v>3</v>
      </c>
      <c r="AX178" s="13" t="s">
        <v>77</v>
      </c>
      <c r="AY178" s="151" t="s">
        <v>148</v>
      </c>
    </row>
    <row r="179" spans="2:65" s="1" customFormat="1" ht="16.5" customHeight="1">
      <c r="B179" s="130"/>
      <c r="C179" s="131" t="s">
        <v>192</v>
      </c>
      <c r="D179" s="131" t="s">
        <v>150</v>
      </c>
      <c r="E179" s="132" t="s">
        <v>193</v>
      </c>
      <c r="F179" s="133" t="s">
        <v>194</v>
      </c>
      <c r="G179" s="134" t="s">
        <v>162</v>
      </c>
      <c r="H179" s="135">
        <v>9.494</v>
      </c>
      <c r="I179" s="136"/>
      <c r="J179" s="136">
        <f>ROUND(I179*H179,2)</f>
        <v>0</v>
      </c>
      <c r="K179" s="133" t="s">
        <v>154</v>
      </c>
      <c r="L179" s="27"/>
      <c r="M179" s="137" t="s">
        <v>1</v>
      </c>
      <c r="N179" s="138" t="s">
        <v>35</v>
      </c>
      <c r="O179" s="139">
        <v>0.652</v>
      </c>
      <c r="P179" s="139">
        <f>O179*H179</f>
        <v>6.190088</v>
      </c>
      <c r="Q179" s="139">
        <v>0</v>
      </c>
      <c r="R179" s="139">
        <f>Q179*H179</f>
        <v>0</v>
      </c>
      <c r="S179" s="139">
        <v>0</v>
      </c>
      <c r="T179" s="140">
        <f>S179*H179</f>
        <v>0</v>
      </c>
      <c r="AR179" s="141" t="s">
        <v>155</v>
      </c>
      <c r="AT179" s="141" t="s">
        <v>150</v>
      </c>
      <c r="AU179" s="141" t="s">
        <v>79</v>
      </c>
      <c r="AY179" s="15" t="s">
        <v>148</v>
      </c>
      <c r="BE179" s="142">
        <f>IF(N179="základní",J179,0)</f>
        <v>0</v>
      </c>
      <c r="BF179" s="142">
        <f>IF(N179="snížená",J179,0)</f>
        <v>0</v>
      </c>
      <c r="BG179" s="142">
        <f>IF(N179="zákl. přenesená",J179,0)</f>
        <v>0</v>
      </c>
      <c r="BH179" s="142">
        <f>IF(N179="sníž. přenesená",J179,0)</f>
        <v>0</v>
      </c>
      <c r="BI179" s="142">
        <f>IF(N179="nulová",J179,0)</f>
        <v>0</v>
      </c>
      <c r="BJ179" s="15" t="s">
        <v>77</v>
      </c>
      <c r="BK179" s="142">
        <f>ROUND(I179*H179,2)</f>
        <v>0</v>
      </c>
      <c r="BL179" s="15" t="s">
        <v>155</v>
      </c>
      <c r="BM179" s="141" t="s">
        <v>195</v>
      </c>
    </row>
    <row r="180" spans="2:51" s="13" customFormat="1" ht="12">
      <c r="B180" s="150"/>
      <c r="D180" s="144" t="s">
        <v>157</v>
      </c>
      <c r="E180" s="151" t="s">
        <v>1</v>
      </c>
      <c r="F180" s="152" t="s">
        <v>190</v>
      </c>
      <c r="H180" s="153">
        <v>9.494</v>
      </c>
      <c r="L180" s="150"/>
      <c r="M180" s="154"/>
      <c r="N180" s="155"/>
      <c r="O180" s="155"/>
      <c r="P180" s="155"/>
      <c r="Q180" s="155"/>
      <c r="R180" s="155"/>
      <c r="S180" s="155"/>
      <c r="T180" s="156"/>
      <c r="AT180" s="151" t="s">
        <v>157</v>
      </c>
      <c r="AU180" s="151" t="s">
        <v>79</v>
      </c>
      <c r="AV180" s="13" t="s">
        <v>79</v>
      </c>
      <c r="AW180" s="13" t="s">
        <v>27</v>
      </c>
      <c r="AX180" s="13" t="s">
        <v>70</v>
      </c>
      <c r="AY180" s="151" t="s">
        <v>148</v>
      </c>
    </row>
    <row r="181" spans="2:65" s="1" customFormat="1" ht="16.5" customHeight="1">
      <c r="B181" s="130"/>
      <c r="C181" s="131" t="s">
        <v>196</v>
      </c>
      <c r="D181" s="131" t="s">
        <v>150</v>
      </c>
      <c r="E181" s="132" t="s">
        <v>197</v>
      </c>
      <c r="F181" s="133" t="s">
        <v>198</v>
      </c>
      <c r="G181" s="134" t="s">
        <v>162</v>
      </c>
      <c r="H181" s="135">
        <v>9.494</v>
      </c>
      <c r="I181" s="136"/>
      <c r="J181" s="136">
        <f>ROUND(I181*H181,2)</f>
        <v>0</v>
      </c>
      <c r="K181" s="133" t="s">
        <v>154</v>
      </c>
      <c r="L181" s="27"/>
      <c r="M181" s="137" t="s">
        <v>1</v>
      </c>
      <c r="N181" s="138" t="s">
        <v>35</v>
      </c>
      <c r="O181" s="139">
        <v>0.009</v>
      </c>
      <c r="P181" s="139">
        <f>O181*H181</f>
        <v>0.085446</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199</v>
      </c>
    </row>
    <row r="182" spans="2:51" s="13" customFormat="1" ht="12">
      <c r="B182" s="150"/>
      <c r="D182" s="144" t="s">
        <v>157</v>
      </c>
      <c r="E182" s="151" t="s">
        <v>1</v>
      </c>
      <c r="F182" s="152" t="s">
        <v>190</v>
      </c>
      <c r="H182" s="153">
        <v>9.494</v>
      </c>
      <c r="L182" s="150"/>
      <c r="M182" s="154"/>
      <c r="N182" s="155"/>
      <c r="O182" s="155"/>
      <c r="P182" s="155"/>
      <c r="Q182" s="155"/>
      <c r="R182" s="155"/>
      <c r="S182" s="155"/>
      <c r="T182" s="156"/>
      <c r="AT182" s="151" t="s">
        <v>157</v>
      </c>
      <c r="AU182" s="151" t="s">
        <v>79</v>
      </c>
      <c r="AV182" s="13" t="s">
        <v>79</v>
      </c>
      <c r="AW182" s="13" t="s">
        <v>27</v>
      </c>
      <c r="AX182" s="13" t="s">
        <v>70</v>
      </c>
      <c r="AY182" s="151" t="s">
        <v>148</v>
      </c>
    </row>
    <row r="183" spans="2:65" s="1" customFormat="1" ht="24" customHeight="1">
      <c r="B183" s="130"/>
      <c r="C183" s="131" t="s">
        <v>200</v>
      </c>
      <c r="D183" s="131" t="s">
        <v>150</v>
      </c>
      <c r="E183" s="132" t="s">
        <v>201</v>
      </c>
      <c r="F183" s="133" t="s">
        <v>202</v>
      </c>
      <c r="G183" s="134" t="s">
        <v>203</v>
      </c>
      <c r="H183" s="135">
        <v>16.615</v>
      </c>
      <c r="I183" s="136"/>
      <c r="J183" s="136">
        <f>ROUND(I183*H183,2)</f>
        <v>0</v>
      </c>
      <c r="K183" s="133" t="s">
        <v>154</v>
      </c>
      <c r="L183" s="27"/>
      <c r="M183" s="137" t="s">
        <v>1</v>
      </c>
      <c r="N183" s="138" t="s">
        <v>35</v>
      </c>
      <c r="O183" s="139">
        <v>0</v>
      </c>
      <c r="P183" s="139">
        <f>O183*H183</f>
        <v>0</v>
      </c>
      <c r="Q183" s="139">
        <v>0</v>
      </c>
      <c r="R183" s="139">
        <f>Q183*H183</f>
        <v>0</v>
      </c>
      <c r="S183" s="139">
        <v>0</v>
      </c>
      <c r="T183" s="140">
        <f>S183*H183</f>
        <v>0</v>
      </c>
      <c r="AR183" s="141" t="s">
        <v>155</v>
      </c>
      <c r="AT183" s="141" t="s">
        <v>150</v>
      </c>
      <c r="AU183" s="141" t="s">
        <v>79</v>
      </c>
      <c r="AY183" s="15" t="s">
        <v>148</v>
      </c>
      <c r="BE183" s="142">
        <f>IF(N183="základní",J183,0)</f>
        <v>0</v>
      </c>
      <c r="BF183" s="142">
        <f>IF(N183="snížená",J183,0)</f>
        <v>0</v>
      </c>
      <c r="BG183" s="142">
        <f>IF(N183="zákl. přenesená",J183,0)</f>
        <v>0</v>
      </c>
      <c r="BH183" s="142">
        <f>IF(N183="sníž. přenesená",J183,0)</f>
        <v>0</v>
      </c>
      <c r="BI183" s="142">
        <f>IF(N183="nulová",J183,0)</f>
        <v>0</v>
      </c>
      <c r="BJ183" s="15" t="s">
        <v>77</v>
      </c>
      <c r="BK183" s="142">
        <f>ROUND(I183*H183,2)</f>
        <v>0</v>
      </c>
      <c r="BL183" s="15" t="s">
        <v>155</v>
      </c>
      <c r="BM183" s="141" t="s">
        <v>204</v>
      </c>
    </row>
    <row r="184" spans="2:51" s="13" customFormat="1" ht="12">
      <c r="B184" s="150"/>
      <c r="D184" s="144" t="s">
        <v>157</v>
      </c>
      <c r="E184" s="151" t="s">
        <v>1</v>
      </c>
      <c r="F184" s="152" t="s">
        <v>190</v>
      </c>
      <c r="H184" s="153">
        <v>9.494</v>
      </c>
      <c r="L184" s="150"/>
      <c r="M184" s="154"/>
      <c r="N184" s="155"/>
      <c r="O184" s="155"/>
      <c r="P184" s="155"/>
      <c r="Q184" s="155"/>
      <c r="R184" s="155"/>
      <c r="S184" s="155"/>
      <c r="T184" s="156"/>
      <c r="AT184" s="151" t="s">
        <v>157</v>
      </c>
      <c r="AU184" s="151" t="s">
        <v>79</v>
      </c>
      <c r="AV184" s="13" t="s">
        <v>79</v>
      </c>
      <c r="AW184" s="13" t="s">
        <v>27</v>
      </c>
      <c r="AX184" s="13" t="s">
        <v>70</v>
      </c>
      <c r="AY184" s="151" t="s">
        <v>148</v>
      </c>
    </row>
    <row r="185" spans="2:51" s="13" customFormat="1" ht="12">
      <c r="B185" s="150"/>
      <c r="D185" s="144" t="s">
        <v>157</v>
      </c>
      <c r="F185" s="152" t="s">
        <v>205</v>
      </c>
      <c r="H185" s="153">
        <v>16.615</v>
      </c>
      <c r="L185" s="150"/>
      <c r="M185" s="154"/>
      <c r="N185" s="155"/>
      <c r="O185" s="155"/>
      <c r="P185" s="155"/>
      <c r="Q185" s="155"/>
      <c r="R185" s="155"/>
      <c r="S185" s="155"/>
      <c r="T185" s="156"/>
      <c r="AT185" s="151" t="s">
        <v>157</v>
      </c>
      <c r="AU185" s="151" t="s">
        <v>79</v>
      </c>
      <c r="AV185" s="13" t="s">
        <v>79</v>
      </c>
      <c r="AW185" s="13" t="s">
        <v>3</v>
      </c>
      <c r="AX185" s="13" t="s">
        <v>77</v>
      </c>
      <c r="AY185" s="151" t="s">
        <v>148</v>
      </c>
    </row>
    <row r="186" spans="2:65" s="1" customFormat="1" ht="24" customHeight="1">
      <c r="B186" s="130"/>
      <c r="C186" s="131" t="s">
        <v>206</v>
      </c>
      <c r="D186" s="131" t="s">
        <v>150</v>
      </c>
      <c r="E186" s="132" t="s">
        <v>207</v>
      </c>
      <c r="F186" s="133" t="s">
        <v>208</v>
      </c>
      <c r="G186" s="134" t="s">
        <v>162</v>
      </c>
      <c r="H186" s="135">
        <v>43.15</v>
      </c>
      <c r="I186" s="136"/>
      <c r="J186" s="136">
        <f>ROUND(I186*H186,2)</f>
        <v>0</v>
      </c>
      <c r="K186" s="133" t="s">
        <v>154</v>
      </c>
      <c r="L186" s="27"/>
      <c r="M186" s="137" t="s">
        <v>1</v>
      </c>
      <c r="N186" s="138" t="s">
        <v>35</v>
      </c>
      <c r="O186" s="139">
        <v>2.256</v>
      </c>
      <c r="P186" s="139">
        <f>O186*H186</f>
        <v>97.34639999999999</v>
      </c>
      <c r="Q186" s="139">
        <v>0</v>
      </c>
      <c r="R186" s="139">
        <f>Q186*H186</f>
        <v>0</v>
      </c>
      <c r="S186" s="139">
        <v>0</v>
      </c>
      <c r="T186" s="140">
        <f>S186*H186</f>
        <v>0</v>
      </c>
      <c r="AR186" s="141" t="s">
        <v>155</v>
      </c>
      <c r="AT186" s="141" t="s">
        <v>150</v>
      </c>
      <c r="AU186" s="141" t="s">
        <v>79</v>
      </c>
      <c r="AY186" s="15" t="s">
        <v>148</v>
      </c>
      <c r="BE186" s="142">
        <f>IF(N186="základní",J186,0)</f>
        <v>0</v>
      </c>
      <c r="BF186" s="142">
        <f>IF(N186="snížená",J186,0)</f>
        <v>0</v>
      </c>
      <c r="BG186" s="142">
        <f>IF(N186="zákl. přenesená",J186,0)</f>
        <v>0</v>
      </c>
      <c r="BH186" s="142">
        <f>IF(N186="sníž. přenesená",J186,0)</f>
        <v>0</v>
      </c>
      <c r="BI186" s="142">
        <f>IF(N186="nulová",J186,0)</f>
        <v>0</v>
      </c>
      <c r="BJ186" s="15" t="s">
        <v>77</v>
      </c>
      <c r="BK186" s="142">
        <f>ROUND(I186*H186,2)</f>
        <v>0</v>
      </c>
      <c r="BL186" s="15" t="s">
        <v>155</v>
      </c>
      <c r="BM186" s="141" t="s">
        <v>209</v>
      </c>
    </row>
    <row r="187" spans="2:51" s="12" customFormat="1" ht="12">
      <c r="B187" s="143"/>
      <c r="D187" s="144" t="s">
        <v>157</v>
      </c>
      <c r="E187" s="145" t="s">
        <v>1</v>
      </c>
      <c r="F187" s="146" t="s">
        <v>158</v>
      </c>
      <c r="H187" s="145" t="s">
        <v>1</v>
      </c>
      <c r="L187" s="143"/>
      <c r="M187" s="147"/>
      <c r="N187" s="148"/>
      <c r="O187" s="148"/>
      <c r="P187" s="148"/>
      <c r="Q187" s="148"/>
      <c r="R187" s="148"/>
      <c r="S187" s="148"/>
      <c r="T187" s="149"/>
      <c r="AT187" s="145" t="s">
        <v>157</v>
      </c>
      <c r="AU187" s="145" t="s">
        <v>79</v>
      </c>
      <c r="AV187" s="12" t="s">
        <v>77</v>
      </c>
      <c r="AW187" s="12" t="s">
        <v>27</v>
      </c>
      <c r="AX187" s="12" t="s">
        <v>70</v>
      </c>
      <c r="AY187" s="145" t="s">
        <v>148</v>
      </c>
    </row>
    <row r="188" spans="2:51" s="13" customFormat="1" ht="30.6">
      <c r="B188" s="150"/>
      <c r="D188" s="144" t="s">
        <v>157</v>
      </c>
      <c r="E188" s="151" t="s">
        <v>1</v>
      </c>
      <c r="F188" s="152" t="s">
        <v>210</v>
      </c>
      <c r="H188" s="153">
        <v>43.15</v>
      </c>
      <c r="L188" s="150"/>
      <c r="M188" s="154"/>
      <c r="N188" s="155"/>
      <c r="O188" s="155"/>
      <c r="P188" s="155"/>
      <c r="Q188" s="155"/>
      <c r="R188" s="155"/>
      <c r="S188" s="155"/>
      <c r="T188" s="156"/>
      <c r="AT188" s="151" t="s">
        <v>157</v>
      </c>
      <c r="AU188" s="151" t="s">
        <v>79</v>
      </c>
      <c r="AV188" s="13" t="s">
        <v>79</v>
      </c>
      <c r="AW188" s="13" t="s">
        <v>27</v>
      </c>
      <c r="AX188" s="13" t="s">
        <v>70</v>
      </c>
      <c r="AY188" s="151" t="s">
        <v>148</v>
      </c>
    </row>
    <row r="189" spans="2:65" s="1" customFormat="1" ht="24" customHeight="1">
      <c r="B189" s="130"/>
      <c r="C189" s="131" t="s">
        <v>211</v>
      </c>
      <c r="D189" s="131" t="s">
        <v>150</v>
      </c>
      <c r="E189" s="132" t="s">
        <v>212</v>
      </c>
      <c r="F189" s="133" t="s">
        <v>213</v>
      </c>
      <c r="G189" s="134" t="s">
        <v>153</v>
      </c>
      <c r="H189" s="135">
        <v>69.04</v>
      </c>
      <c r="I189" s="136"/>
      <c r="J189" s="136">
        <f>ROUND(I189*H189,2)</f>
        <v>0</v>
      </c>
      <c r="K189" s="133" t="s">
        <v>154</v>
      </c>
      <c r="L189" s="27"/>
      <c r="M189" s="137" t="s">
        <v>1</v>
      </c>
      <c r="N189" s="138" t="s">
        <v>35</v>
      </c>
      <c r="O189" s="139">
        <v>0.077</v>
      </c>
      <c r="P189" s="139">
        <f>O189*H189</f>
        <v>5.31608</v>
      </c>
      <c r="Q189" s="139">
        <v>0</v>
      </c>
      <c r="R189" s="139">
        <f>Q189*H189</f>
        <v>0</v>
      </c>
      <c r="S189" s="139">
        <v>0</v>
      </c>
      <c r="T189" s="140">
        <f>S189*H189</f>
        <v>0</v>
      </c>
      <c r="AR189" s="141" t="s">
        <v>155</v>
      </c>
      <c r="AT189" s="141" t="s">
        <v>150</v>
      </c>
      <c r="AU189" s="141" t="s">
        <v>79</v>
      </c>
      <c r="AY189" s="15" t="s">
        <v>148</v>
      </c>
      <c r="BE189" s="142">
        <f>IF(N189="základní",J189,0)</f>
        <v>0</v>
      </c>
      <c r="BF189" s="142">
        <f>IF(N189="snížená",J189,0)</f>
        <v>0</v>
      </c>
      <c r="BG189" s="142">
        <f>IF(N189="zákl. přenesená",J189,0)</f>
        <v>0</v>
      </c>
      <c r="BH189" s="142">
        <f>IF(N189="sníž. přenesená",J189,0)</f>
        <v>0</v>
      </c>
      <c r="BI189" s="142">
        <f>IF(N189="nulová",J189,0)</f>
        <v>0</v>
      </c>
      <c r="BJ189" s="15" t="s">
        <v>77</v>
      </c>
      <c r="BK189" s="142">
        <f>ROUND(I189*H189,2)</f>
        <v>0</v>
      </c>
      <c r="BL189" s="15" t="s">
        <v>155</v>
      </c>
      <c r="BM189" s="141" t="s">
        <v>214</v>
      </c>
    </row>
    <row r="190" spans="2:51" s="12" customFormat="1" ht="12">
      <c r="B190" s="143"/>
      <c r="D190" s="144" t="s">
        <v>157</v>
      </c>
      <c r="E190" s="145" t="s">
        <v>1</v>
      </c>
      <c r="F190" s="146" t="s">
        <v>215</v>
      </c>
      <c r="H190" s="145" t="s">
        <v>1</v>
      </c>
      <c r="L190" s="143"/>
      <c r="M190" s="147"/>
      <c r="N190" s="148"/>
      <c r="O190" s="148"/>
      <c r="P190" s="148"/>
      <c r="Q190" s="148"/>
      <c r="R190" s="148"/>
      <c r="S190" s="148"/>
      <c r="T190" s="149"/>
      <c r="AT190" s="145" t="s">
        <v>157</v>
      </c>
      <c r="AU190" s="145" t="s">
        <v>79</v>
      </c>
      <c r="AV190" s="12" t="s">
        <v>77</v>
      </c>
      <c r="AW190" s="12" t="s">
        <v>27</v>
      </c>
      <c r="AX190" s="12" t="s">
        <v>70</v>
      </c>
      <c r="AY190" s="145" t="s">
        <v>148</v>
      </c>
    </row>
    <row r="191" spans="2:51" s="13" customFormat="1" ht="30.6">
      <c r="B191" s="150"/>
      <c r="D191" s="144" t="s">
        <v>157</v>
      </c>
      <c r="E191" s="151" t="s">
        <v>1</v>
      </c>
      <c r="F191" s="152" t="s">
        <v>216</v>
      </c>
      <c r="H191" s="153">
        <v>69.04</v>
      </c>
      <c r="L191" s="150"/>
      <c r="M191" s="154"/>
      <c r="N191" s="155"/>
      <c r="O191" s="155"/>
      <c r="P191" s="155"/>
      <c r="Q191" s="155"/>
      <c r="R191" s="155"/>
      <c r="S191" s="155"/>
      <c r="T191" s="156"/>
      <c r="AT191" s="151" t="s">
        <v>157</v>
      </c>
      <c r="AU191" s="151" t="s">
        <v>79</v>
      </c>
      <c r="AV191" s="13" t="s">
        <v>79</v>
      </c>
      <c r="AW191" s="13" t="s">
        <v>27</v>
      </c>
      <c r="AX191" s="13" t="s">
        <v>70</v>
      </c>
      <c r="AY191" s="151" t="s">
        <v>148</v>
      </c>
    </row>
    <row r="192" spans="2:65" s="1" customFormat="1" ht="16.5" customHeight="1">
      <c r="B192" s="130"/>
      <c r="C192" s="157" t="s">
        <v>217</v>
      </c>
      <c r="D192" s="157" t="s">
        <v>80</v>
      </c>
      <c r="E192" s="158" t="s">
        <v>218</v>
      </c>
      <c r="F192" s="159" t="s">
        <v>219</v>
      </c>
      <c r="G192" s="160" t="s">
        <v>220</v>
      </c>
      <c r="H192" s="161">
        <v>1.726</v>
      </c>
      <c r="I192" s="162"/>
      <c r="J192" s="162">
        <f>ROUND(I192*H192,2)</f>
        <v>0</v>
      </c>
      <c r="K192" s="159" t="s">
        <v>154</v>
      </c>
      <c r="L192" s="163"/>
      <c r="M192" s="164" t="s">
        <v>1</v>
      </c>
      <c r="N192" s="165" t="s">
        <v>35</v>
      </c>
      <c r="O192" s="139">
        <v>0</v>
      </c>
      <c r="P192" s="139">
        <f>O192*H192</f>
        <v>0</v>
      </c>
      <c r="Q192" s="139">
        <v>0.001</v>
      </c>
      <c r="R192" s="139">
        <f>Q192*H192</f>
        <v>0.001726</v>
      </c>
      <c r="S192" s="139">
        <v>0</v>
      </c>
      <c r="T192" s="140">
        <f>S192*H192</f>
        <v>0</v>
      </c>
      <c r="AR192" s="141" t="s">
        <v>192</v>
      </c>
      <c r="AT192" s="141" t="s">
        <v>80</v>
      </c>
      <c r="AU192" s="141" t="s">
        <v>79</v>
      </c>
      <c r="AY192" s="15" t="s">
        <v>148</v>
      </c>
      <c r="BE192" s="142">
        <f>IF(N192="základní",J192,0)</f>
        <v>0</v>
      </c>
      <c r="BF192" s="142">
        <f>IF(N192="snížená",J192,0)</f>
        <v>0</v>
      </c>
      <c r="BG192" s="142">
        <f>IF(N192="zákl. přenesená",J192,0)</f>
        <v>0</v>
      </c>
      <c r="BH192" s="142">
        <f>IF(N192="sníž. přenesená",J192,0)</f>
        <v>0</v>
      </c>
      <c r="BI192" s="142">
        <f>IF(N192="nulová",J192,0)</f>
        <v>0</v>
      </c>
      <c r="BJ192" s="15" t="s">
        <v>77</v>
      </c>
      <c r="BK192" s="142">
        <f>ROUND(I192*H192,2)</f>
        <v>0</v>
      </c>
      <c r="BL192" s="15" t="s">
        <v>155</v>
      </c>
      <c r="BM192" s="141" t="s">
        <v>221</v>
      </c>
    </row>
    <row r="193" spans="2:51" s="13" customFormat="1" ht="12">
      <c r="B193" s="150"/>
      <c r="D193" s="144" t="s">
        <v>157</v>
      </c>
      <c r="F193" s="152" t="s">
        <v>222</v>
      </c>
      <c r="H193" s="153">
        <v>1.726</v>
      </c>
      <c r="L193" s="150"/>
      <c r="M193" s="154"/>
      <c r="N193" s="155"/>
      <c r="O193" s="155"/>
      <c r="P193" s="155"/>
      <c r="Q193" s="155"/>
      <c r="R193" s="155"/>
      <c r="S193" s="155"/>
      <c r="T193" s="156"/>
      <c r="AT193" s="151" t="s">
        <v>157</v>
      </c>
      <c r="AU193" s="151" t="s">
        <v>79</v>
      </c>
      <c r="AV193" s="13" t="s">
        <v>79</v>
      </c>
      <c r="AW193" s="13" t="s">
        <v>3</v>
      </c>
      <c r="AX193" s="13" t="s">
        <v>77</v>
      </c>
      <c r="AY193" s="151" t="s">
        <v>148</v>
      </c>
    </row>
    <row r="194" spans="2:65" s="1" customFormat="1" ht="24" customHeight="1">
      <c r="B194" s="130"/>
      <c r="C194" s="131" t="s">
        <v>223</v>
      </c>
      <c r="D194" s="131" t="s">
        <v>150</v>
      </c>
      <c r="E194" s="132" t="s">
        <v>224</v>
      </c>
      <c r="F194" s="133" t="s">
        <v>225</v>
      </c>
      <c r="G194" s="134" t="s">
        <v>153</v>
      </c>
      <c r="H194" s="135">
        <v>69.04</v>
      </c>
      <c r="I194" s="136"/>
      <c r="J194" s="136">
        <f>ROUND(I194*H194,2)</f>
        <v>0</v>
      </c>
      <c r="K194" s="133" t="s">
        <v>154</v>
      </c>
      <c r="L194" s="27"/>
      <c r="M194" s="137" t="s">
        <v>1</v>
      </c>
      <c r="N194" s="138" t="s">
        <v>35</v>
      </c>
      <c r="O194" s="139">
        <v>0.055</v>
      </c>
      <c r="P194" s="139">
        <f>O194*H194</f>
        <v>3.7972000000000006</v>
      </c>
      <c r="Q194" s="139">
        <v>0</v>
      </c>
      <c r="R194" s="139">
        <f>Q194*H194</f>
        <v>0</v>
      </c>
      <c r="S194" s="139">
        <v>0</v>
      </c>
      <c r="T194" s="140">
        <f>S194*H194</f>
        <v>0</v>
      </c>
      <c r="AR194" s="141" t="s">
        <v>155</v>
      </c>
      <c r="AT194" s="141" t="s">
        <v>150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226</v>
      </c>
    </row>
    <row r="195" spans="2:51" s="12" customFormat="1" ht="12">
      <c r="B195" s="143"/>
      <c r="D195" s="144" t="s">
        <v>157</v>
      </c>
      <c r="E195" s="145" t="s">
        <v>1</v>
      </c>
      <c r="F195" s="146" t="s">
        <v>215</v>
      </c>
      <c r="H195" s="145" t="s">
        <v>1</v>
      </c>
      <c r="L195" s="143"/>
      <c r="M195" s="147"/>
      <c r="N195" s="148"/>
      <c r="O195" s="148"/>
      <c r="P195" s="148"/>
      <c r="Q195" s="148"/>
      <c r="R195" s="148"/>
      <c r="S195" s="148"/>
      <c r="T195" s="149"/>
      <c r="AT195" s="145" t="s">
        <v>157</v>
      </c>
      <c r="AU195" s="145" t="s">
        <v>79</v>
      </c>
      <c r="AV195" s="12" t="s">
        <v>77</v>
      </c>
      <c r="AW195" s="12" t="s">
        <v>27</v>
      </c>
      <c r="AX195" s="12" t="s">
        <v>70</v>
      </c>
      <c r="AY195" s="145" t="s">
        <v>148</v>
      </c>
    </row>
    <row r="196" spans="2:51" s="13" customFormat="1" ht="30.6">
      <c r="B196" s="150"/>
      <c r="D196" s="144" t="s">
        <v>157</v>
      </c>
      <c r="E196" s="151" t="s">
        <v>1</v>
      </c>
      <c r="F196" s="152" t="s">
        <v>216</v>
      </c>
      <c r="H196" s="153">
        <v>69.04</v>
      </c>
      <c r="L196" s="150"/>
      <c r="M196" s="154"/>
      <c r="N196" s="155"/>
      <c r="O196" s="155"/>
      <c r="P196" s="155"/>
      <c r="Q196" s="155"/>
      <c r="R196" s="155"/>
      <c r="S196" s="155"/>
      <c r="T196" s="156"/>
      <c r="AT196" s="151" t="s">
        <v>157</v>
      </c>
      <c r="AU196" s="151" t="s">
        <v>79</v>
      </c>
      <c r="AV196" s="13" t="s">
        <v>79</v>
      </c>
      <c r="AW196" s="13" t="s">
        <v>27</v>
      </c>
      <c r="AX196" s="13" t="s">
        <v>70</v>
      </c>
      <c r="AY196" s="151" t="s">
        <v>148</v>
      </c>
    </row>
    <row r="197" spans="2:65" s="1" customFormat="1" ht="16.5" customHeight="1">
      <c r="B197" s="130"/>
      <c r="C197" s="157" t="s">
        <v>8</v>
      </c>
      <c r="D197" s="157" t="s">
        <v>80</v>
      </c>
      <c r="E197" s="158" t="s">
        <v>227</v>
      </c>
      <c r="F197" s="159" t="s">
        <v>228</v>
      </c>
      <c r="G197" s="160" t="s">
        <v>162</v>
      </c>
      <c r="H197" s="161">
        <v>4.004</v>
      </c>
      <c r="I197" s="162"/>
      <c r="J197" s="162">
        <f>ROUND(I197*H197,2)</f>
        <v>0</v>
      </c>
      <c r="K197" s="159" t="s">
        <v>154</v>
      </c>
      <c r="L197" s="163"/>
      <c r="M197" s="164" t="s">
        <v>1</v>
      </c>
      <c r="N197" s="165" t="s">
        <v>35</v>
      </c>
      <c r="O197" s="139">
        <v>0</v>
      </c>
      <c r="P197" s="139">
        <f>O197*H197</f>
        <v>0</v>
      </c>
      <c r="Q197" s="139">
        <v>0.21</v>
      </c>
      <c r="R197" s="139">
        <f>Q197*H197</f>
        <v>0.8408399999999999</v>
      </c>
      <c r="S197" s="139">
        <v>0</v>
      </c>
      <c r="T197" s="140">
        <f>S197*H197</f>
        <v>0</v>
      </c>
      <c r="AR197" s="141" t="s">
        <v>192</v>
      </c>
      <c r="AT197" s="141" t="s">
        <v>80</v>
      </c>
      <c r="AU197" s="141" t="s">
        <v>79</v>
      </c>
      <c r="AY197" s="15" t="s">
        <v>148</v>
      </c>
      <c r="BE197" s="142">
        <f>IF(N197="základní",J197,0)</f>
        <v>0</v>
      </c>
      <c r="BF197" s="142">
        <f>IF(N197="snížená",J197,0)</f>
        <v>0</v>
      </c>
      <c r="BG197" s="142">
        <f>IF(N197="zákl. přenesená",J197,0)</f>
        <v>0</v>
      </c>
      <c r="BH197" s="142">
        <f>IF(N197="sníž. přenesená",J197,0)</f>
        <v>0</v>
      </c>
      <c r="BI197" s="142">
        <f>IF(N197="nulová",J197,0)</f>
        <v>0</v>
      </c>
      <c r="BJ197" s="15" t="s">
        <v>77</v>
      </c>
      <c r="BK197" s="142">
        <f>ROUND(I197*H197,2)</f>
        <v>0</v>
      </c>
      <c r="BL197" s="15" t="s">
        <v>155</v>
      </c>
      <c r="BM197" s="141" t="s">
        <v>229</v>
      </c>
    </row>
    <row r="198" spans="2:51" s="13" customFormat="1" ht="12">
      <c r="B198" s="150"/>
      <c r="D198" s="144" t="s">
        <v>157</v>
      </c>
      <c r="F198" s="152" t="s">
        <v>230</v>
      </c>
      <c r="H198" s="153">
        <v>4.004</v>
      </c>
      <c r="L198" s="150"/>
      <c r="M198" s="154"/>
      <c r="N198" s="155"/>
      <c r="O198" s="155"/>
      <c r="P198" s="155"/>
      <c r="Q198" s="155"/>
      <c r="R198" s="155"/>
      <c r="S198" s="155"/>
      <c r="T198" s="156"/>
      <c r="AT198" s="151" t="s">
        <v>157</v>
      </c>
      <c r="AU198" s="151" t="s">
        <v>79</v>
      </c>
      <c r="AV198" s="13" t="s">
        <v>79</v>
      </c>
      <c r="AW198" s="13" t="s">
        <v>3</v>
      </c>
      <c r="AX198" s="13" t="s">
        <v>77</v>
      </c>
      <c r="AY198" s="151" t="s">
        <v>148</v>
      </c>
    </row>
    <row r="199" spans="2:65" s="1" customFormat="1" ht="16.5" customHeight="1">
      <c r="B199" s="130"/>
      <c r="C199" s="131" t="s">
        <v>231</v>
      </c>
      <c r="D199" s="131" t="s">
        <v>150</v>
      </c>
      <c r="E199" s="132" t="s">
        <v>232</v>
      </c>
      <c r="F199" s="133" t="s">
        <v>233</v>
      </c>
      <c r="G199" s="134" t="s">
        <v>153</v>
      </c>
      <c r="H199" s="135">
        <v>69.04</v>
      </c>
      <c r="I199" s="136"/>
      <c r="J199" s="136">
        <f>ROUND(I199*H199,2)</f>
        <v>0</v>
      </c>
      <c r="K199" s="133" t="s">
        <v>154</v>
      </c>
      <c r="L199" s="27"/>
      <c r="M199" s="137" t="s">
        <v>1</v>
      </c>
      <c r="N199" s="138" t="s">
        <v>35</v>
      </c>
      <c r="O199" s="139">
        <v>0.015</v>
      </c>
      <c r="P199" s="139">
        <f>O199*H199</f>
        <v>1.0356</v>
      </c>
      <c r="Q199" s="139">
        <v>0</v>
      </c>
      <c r="R199" s="139">
        <f>Q199*H199</f>
        <v>0</v>
      </c>
      <c r="S199" s="139">
        <v>0</v>
      </c>
      <c r="T199" s="140">
        <f>S199*H199</f>
        <v>0</v>
      </c>
      <c r="AR199" s="141" t="s">
        <v>155</v>
      </c>
      <c r="AT199" s="141" t="s">
        <v>150</v>
      </c>
      <c r="AU199" s="141" t="s">
        <v>79</v>
      </c>
      <c r="AY199" s="15" t="s">
        <v>148</v>
      </c>
      <c r="BE199" s="142">
        <f>IF(N199="základní",J199,0)</f>
        <v>0</v>
      </c>
      <c r="BF199" s="142">
        <f>IF(N199="snížená",J199,0)</f>
        <v>0</v>
      </c>
      <c r="BG199" s="142">
        <f>IF(N199="zákl. přenesená",J199,0)</f>
        <v>0</v>
      </c>
      <c r="BH199" s="142">
        <f>IF(N199="sníž. přenesená",J199,0)</f>
        <v>0</v>
      </c>
      <c r="BI199" s="142">
        <f>IF(N199="nulová",J199,0)</f>
        <v>0</v>
      </c>
      <c r="BJ199" s="15" t="s">
        <v>77</v>
      </c>
      <c r="BK199" s="142">
        <f>ROUND(I199*H199,2)</f>
        <v>0</v>
      </c>
      <c r="BL199" s="15" t="s">
        <v>155</v>
      </c>
      <c r="BM199" s="141" t="s">
        <v>234</v>
      </c>
    </row>
    <row r="200" spans="2:51" s="12" customFormat="1" ht="12">
      <c r="B200" s="143"/>
      <c r="D200" s="144" t="s">
        <v>157</v>
      </c>
      <c r="E200" s="145" t="s">
        <v>1</v>
      </c>
      <c r="F200" s="146" t="s">
        <v>215</v>
      </c>
      <c r="H200" s="145" t="s">
        <v>1</v>
      </c>
      <c r="L200" s="143"/>
      <c r="M200" s="147"/>
      <c r="N200" s="148"/>
      <c r="O200" s="148"/>
      <c r="P200" s="148"/>
      <c r="Q200" s="148"/>
      <c r="R200" s="148"/>
      <c r="S200" s="148"/>
      <c r="T200" s="149"/>
      <c r="AT200" s="145" t="s">
        <v>157</v>
      </c>
      <c r="AU200" s="145" t="s">
        <v>79</v>
      </c>
      <c r="AV200" s="12" t="s">
        <v>77</v>
      </c>
      <c r="AW200" s="12" t="s">
        <v>27</v>
      </c>
      <c r="AX200" s="12" t="s">
        <v>70</v>
      </c>
      <c r="AY200" s="145" t="s">
        <v>148</v>
      </c>
    </row>
    <row r="201" spans="2:51" s="13" customFormat="1" ht="30.6">
      <c r="B201" s="150"/>
      <c r="D201" s="144" t="s">
        <v>157</v>
      </c>
      <c r="E201" s="151" t="s">
        <v>1</v>
      </c>
      <c r="F201" s="152" t="s">
        <v>216</v>
      </c>
      <c r="H201" s="153">
        <v>69.04</v>
      </c>
      <c r="L201" s="150"/>
      <c r="M201" s="154"/>
      <c r="N201" s="155"/>
      <c r="O201" s="155"/>
      <c r="P201" s="155"/>
      <c r="Q201" s="155"/>
      <c r="R201" s="155"/>
      <c r="S201" s="155"/>
      <c r="T201" s="156"/>
      <c r="AT201" s="151" t="s">
        <v>157</v>
      </c>
      <c r="AU201" s="151" t="s">
        <v>79</v>
      </c>
      <c r="AV201" s="13" t="s">
        <v>79</v>
      </c>
      <c r="AW201" s="13" t="s">
        <v>27</v>
      </c>
      <c r="AX201" s="13" t="s">
        <v>70</v>
      </c>
      <c r="AY201" s="151" t="s">
        <v>148</v>
      </c>
    </row>
    <row r="202" spans="2:65" s="1" customFormat="1" ht="24" customHeight="1">
      <c r="B202" s="130"/>
      <c r="C202" s="131" t="s">
        <v>235</v>
      </c>
      <c r="D202" s="131" t="s">
        <v>150</v>
      </c>
      <c r="E202" s="132" t="s">
        <v>236</v>
      </c>
      <c r="F202" s="133" t="s">
        <v>237</v>
      </c>
      <c r="G202" s="134" t="s">
        <v>153</v>
      </c>
      <c r="H202" s="135">
        <v>69.04</v>
      </c>
      <c r="I202" s="136"/>
      <c r="J202" s="136">
        <f>ROUND(I202*H202,2)</f>
        <v>0</v>
      </c>
      <c r="K202" s="133" t="s">
        <v>154</v>
      </c>
      <c r="L202" s="27"/>
      <c r="M202" s="137" t="s">
        <v>1</v>
      </c>
      <c r="N202" s="138" t="s">
        <v>35</v>
      </c>
      <c r="O202" s="139">
        <v>0.004</v>
      </c>
      <c r="P202" s="139">
        <f>O202*H202</f>
        <v>0.27616</v>
      </c>
      <c r="Q202" s="139">
        <v>0</v>
      </c>
      <c r="R202" s="139">
        <f>Q202*H202</f>
        <v>0</v>
      </c>
      <c r="S202" s="139">
        <v>0</v>
      </c>
      <c r="T202" s="140">
        <f>S202*H202</f>
        <v>0</v>
      </c>
      <c r="AR202" s="141" t="s">
        <v>155</v>
      </c>
      <c r="AT202" s="141" t="s">
        <v>150</v>
      </c>
      <c r="AU202" s="141" t="s">
        <v>79</v>
      </c>
      <c r="AY202" s="15" t="s">
        <v>148</v>
      </c>
      <c r="BE202" s="142">
        <f>IF(N202="základní",J202,0)</f>
        <v>0</v>
      </c>
      <c r="BF202" s="142">
        <f>IF(N202="snížená",J202,0)</f>
        <v>0</v>
      </c>
      <c r="BG202" s="142">
        <f>IF(N202="zákl. přenesená",J202,0)</f>
        <v>0</v>
      </c>
      <c r="BH202" s="142">
        <f>IF(N202="sníž. přenesená",J202,0)</f>
        <v>0</v>
      </c>
      <c r="BI202" s="142">
        <f>IF(N202="nulová",J202,0)</f>
        <v>0</v>
      </c>
      <c r="BJ202" s="15" t="s">
        <v>77</v>
      </c>
      <c r="BK202" s="142">
        <f>ROUND(I202*H202,2)</f>
        <v>0</v>
      </c>
      <c r="BL202" s="15" t="s">
        <v>155</v>
      </c>
      <c r="BM202" s="141" t="s">
        <v>238</v>
      </c>
    </row>
    <row r="203" spans="2:51" s="12" customFormat="1" ht="12">
      <c r="B203" s="143"/>
      <c r="D203" s="144" t="s">
        <v>157</v>
      </c>
      <c r="E203" s="145" t="s">
        <v>1</v>
      </c>
      <c r="F203" s="146" t="s">
        <v>215</v>
      </c>
      <c r="H203" s="145" t="s">
        <v>1</v>
      </c>
      <c r="L203" s="143"/>
      <c r="M203" s="147"/>
      <c r="N203" s="148"/>
      <c r="O203" s="148"/>
      <c r="P203" s="148"/>
      <c r="Q203" s="148"/>
      <c r="R203" s="148"/>
      <c r="S203" s="148"/>
      <c r="T203" s="149"/>
      <c r="AT203" s="145" t="s">
        <v>157</v>
      </c>
      <c r="AU203" s="145" t="s">
        <v>79</v>
      </c>
      <c r="AV203" s="12" t="s">
        <v>77</v>
      </c>
      <c r="AW203" s="12" t="s">
        <v>27</v>
      </c>
      <c r="AX203" s="12" t="s">
        <v>70</v>
      </c>
      <c r="AY203" s="145" t="s">
        <v>148</v>
      </c>
    </row>
    <row r="204" spans="2:51" s="13" customFormat="1" ht="30.6">
      <c r="B204" s="150"/>
      <c r="D204" s="144" t="s">
        <v>157</v>
      </c>
      <c r="E204" s="151" t="s">
        <v>1</v>
      </c>
      <c r="F204" s="152" t="s">
        <v>216</v>
      </c>
      <c r="H204" s="153">
        <v>69.04</v>
      </c>
      <c r="L204" s="150"/>
      <c r="M204" s="154"/>
      <c r="N204" s="155"/>
      <c r="O204" s="155"/>
      <c r="P204" s="155"/>
      <c r="Q204" s="155"/>
      <c r="R204" s="155"/>
      <c r="S204" s="155"/>
      <c r="T204" s="156"/>
      <c r="AT204" s="151" t="s">
        <v>157</v>
      </c>
      <c r="AU204" s="151" t="s">
        <v>79</v>
      </c>
      <c r="AV204" s="13" t="s">
        <v>79</v>
      </c>
      <c r="AW204" s="13" t="s">
        <v>27</v>
      </c>
      <c r="AX204" s="13" t="s">
        <v>70</v>
      </c>
      <c r="AY204" s="151" t="s">
        <v>148</v>
      </c>
    </row>
    <row r="205" spans="2:63" s="11" customFormat="1" ht="22.8" customHeight="1">
      <c r="B205" s="118"/>
      <c r="D205" s="119" t="s">
        <v>69</v>
      </c>
      <c r="E205" s="128" t="s">
        <v>79</v>
      </c>
      <c r="F205" s="128" t="s">
        <v>239</v>
      </c>
      <c r="J205" s="129">
        <f>BK205</f>
        <v>0</v>
      </c>
      <c r="L205" s="118"/>
      <c r="M205" s="122"/>
      <c r="N205" s="123"/>
      <c r="O205" s="123"/>
      <c r="P205" s="124">
        <f>SUM(P206:P214)</f>
        <v>1.11999</v>
      </c>
      <c r="Q205" s="123"/>
      <c r="R205" s="124">
        <f>SUM(R206:R214)</f>
        <v>2.1671061</v>
      </c>
      <c r="S205" s="123"/>
      <c r="T205" s="125">
        <f>SUM(T206:T214)</f>
        <v>0</v>
      </c>
      <c r="AR205" s="119" t="s">
        <v>77</v>
      </c>
      <c r="AT205" s="126" t="s">
        <v>69</v>
      </c>
      <c r="AU205" s="126" t="s">
        <v>77</v>
      </c>
      <c r="AY205" s="119" t="s">
        <v>148</v>
      </c>
      <c r="BK205" s="127">
        <f>SUM(BK206:BK214)</f>
        <v>0</v>
      </c>
    </row>
    <row r="206" spans="2:65" s="1" customFormat="1" ht="16.5" customHeight="1">
      <c r="B206" s="130"/>
      <c r="C206" s="131" t="s">
        <v>240</v>
      </c>
      <c r="D206" s="131" t="s">
        <v>150</v>
      </c>
      <c r="E206" s="132" t="s">
        <v>241</v>
      </c>
      <c r="F206" s="133" t="s">
        <v>242</v>
      </c>
      <c r="G206" s="134" t="s">
        <v>162</v>
      </c>
      <c r="H206" s="135">
        <v>0.96</v>
      </c>
      <c r="I206" s="136"/>
      <c r="J206" s="136">
        <f>ROUND(I206*H206,2)</f>
        <v>0</v>
      </c>
      <c r="K206" s="133" t="s">
        <v>154</v>
      </c>
      <c r="L206" s="27"/>
      <c r="M206" s="137" t="s">
        <v>1</v>
      </c>
      <c r="N206" s="138" t="s">
        <v>35</v>
      </c>
      <c r="O206" s="139">
        <v>0.584</v>
      </c>
      <c r="P206" s="139">
        <f>O206*H206</f>
        <v>0.5606399999999999</v>
      </c>
      <c r="Q206" s="139">
        <v>2.25634</v>
      </c>
      <c r="R206" s="139">
        <f>Q206*H206</f>
        <v>2.1660863999999997</v>
      </c>
      <c r="S206" s="139">
        <v>0</v>
      </c>
      <c r="T206" s="140">
        <f>S206*H206</f>
        <v>0</v>
      </c>
      <c r="AR206" s="141" t="s">
        <v>155</v>
      </c>
      <c r="AT206" s="141" t="s">
        <v>150</v>
      </c>
      <c r="AU206" s="141" t="s">
        <v>79</v>
      </c>
      <c r="AY206" s="15" t="s">
        <v>148</v>
      </c>
      <c r="BE206" s="142">
        <f>IF(N206="základní",J206,0)</f>
        <v>0</v>
      </c>
      <c r="BF206" s="142">
        <f>IF(N206="snížená",J206,0)</f>
        <v>0</v>
      </c>
      <c r="BG206" s="142">
        <f>IF(N206="zákl. přenesená",J206,0)</f>
        <v>0</v>
      </c>
      <c r="BH206" s="142">
        <f>IF(N206="sníž. přenesená",J206,0)</f>
        <v>0</v>
      </c>
      <c r="BI206" s="142">
        <f>IF(N206="nulová",J206,0)</f>
        <v>0</v>
      </c>
      <c r="BJ206" s="15" t="s">
        <v>77</v>
      </c>
      <c r="BK206" s="142">
        <f>ROUND(I206*H206,2)</f>
        <v>0</v>
      </c>
      <c r="BL206" s="15" t="s">
        <v>155</v>
      </c>
      <c r="BM206" s="141" t="s">
        <v>243</v>
      </c>
    </row>
    <row r="207" spans="2:51" s="12" customFormat="1" ht="12">
      <c r="B207" s="143"/>
      <c r="D207" s="144" t="s">
        <v>157</v>
      </c>
      <c r="E207" s="145" t="s">
        <v>1</v>
      </c>
      <c r="F207" s="146" t="s">
        <v>244</v>
      </c>
      <c r="H207" s="145" t="s">
        <v>1</v>
      </c>
      <c r="L207" s="143"/>
      <c r="M207" s="147"/>
      <c r="N207" s="148"/>
      <c r="O207" s="148"/>
      <c r="P207" s="148"/>
      <c r="Q207" s="148"/>
      <c r="R207" s="148"/>
      <c r="S207" s="148"/>
      <c r="T207" s="149"/>
      <c r="AT207" s="145" t="s">
        <v>157</v>
      </c>
      <c r="AU207" s="145" t="s">
        <v>79</v>
      </c>
      <c r="AV207" s="12" t="s">
        <v>77</v>
      </c>
      <c r="AW207" s="12" t="s">
        <v>27</v>
      </c>
      <c r="AX207" s="12" t="s">
        <v>70</v>
      </c>
      <c r="AY207" s="145" t="s">
        <v>148</v>
      </c>
    </row>
    <row r="208" spans="2:51" s="13" customFormat="1" ht="12">
      <c r="B208" s="150"/>
      <c r="D208" s="144" t="s">
        <v>157</v>
      </c>
      <c r="E208" s="151" t="s">
        <v>1</v>
      </c>
      <c r="F208" s="152" t="s">
        <v>245</v>
      </c>
      <c r="H208" s="153">
        <v>0.96</v>
      </c>
      <c r="L208" s="150"/>
      <c r="M208" s="154"/>
      <c r="N208" s="155"/>
      <c r="O208" s="155"/>
      <c r="P208" s="155"/>
      <c r="Q208" s="155"/>
      <c r="R208" s="155"/>
      <c r="S208" s="155"/>
      <c r="T208" s="156"/>
      <c r="AT208" s="151" t="s">
        <v>157</v>
      </c>
      <c r="AU208" s="151" t="s">
        <v>79</v>
      </c>
      <c r="AV208" s="13" t="s">
        <v>79</v>
      </c>
      <c r="AW208" s="13" t="s">
        <v>27</v>
      </c>
      <c r="AX208" s="13" t="s">
        <v>70</v>
      </c>
      <c r="AY208" s="151" t="s">
        <v>148</v>
      </c>
    </row>
    <row r="209" spans="2:65" s="1" customFormat="1" ht="16.5" customHeight="1">
      <c r="B209" s="130"/>
      <c r="C209" s="131" t="s">
        <v>246</v>
      </c>
      <c r="D209" s="131" t="s">
        <v>150</v>
      </c>
      <c r="E209" s="132" t="s">
        <v>247</v>
      </c>
      <c r="F209" s="133" t="s">
        <v>248</v>
      </c>
      <c r="G209" s="134" t="s">
        <v>153</v>
      </c>
      <c r="H209" s="135">
        <v>0.99</v>
      </c>
      <c r="I209" s="136"/>
      <c r="J209" s="136">
        <f>ROUND(I209*H209,2)</f>
        <v>0</v>
      </c>
      <c r="K209" s="133" t="s">
        <v>154</v>
      </c>
      <c r="L209" s="27"/>
      <c r="M209" s="137" t="s">
        <v>1</v>
      </c>
      <c r="N209" s="138" t="s">
        <v>35</v>
      </c>
      <c r="O209" s="139">
        <v>0.364</v>
      </c>
      <c r="P209" s="139">
        <f>O209*H209</f>
        <v>0.36036</v>
      </c>
      <c r="Q209" s="139">
        <v>0.00103</v>
      </c>
      <c r="R209" s="139">
        <f>Q209*H209</f>
        <v>0.0010197000000000001</v>
      </c>
      <c r="S209" s="139">
        <v>0</v>
      </c>
      <c r="T209" s="140">
        <f>S209*H209</f>
        <v>0</v>
      </c>
      <c r="AR209" s="141" t="s">
        <v>155</v>
      </c>
      <c r="AT209" s="141" t="s">
        <v>150</v>
      </c>
      <c r="AU209" s="141" t="s">
        <v>79</v>
      </c>
      <c r="AY209" s="15" t="s">
        <v>148</v>
      </c>
      <c r="BE209" s="142">
        <f>IF(N209="základní",J209,0)</f>
        <v>0</v>
      </c>
      <c r="BF209" s="142">
        <f>IF(N209="snížená",J209,0)</f>
        <v>0</v>
      </c>
      <c r="BG209" s="142">
        <f>IF(N209="zákl. přenesená",J209,0)</f>
        <v>0</v>
      </c>
      <c r="BH209" s="142">
        <f>IF(N209="sníž. přenesená",J209,0)</f>
        <v>0</v>
      </c>
      <c r="BI209" s="142">
        <f>IF(N209="nulová",J209,0)</f>
        <v>0</v>
      </c>
      <c r="BJ209" s="15" t="s">
        <v>77</v>
      </c>
      <c r="BK209" s="142">
        <f>ROUND(I209*H209,2)</f>
        <v>0</v>
      </c>
      <c r="BL209" s="15" t="s">
        <v>155</v>
      </c>
      <c r="BM209" s="141" t="s">
        <v>249</v>
      </c>
    </row>
    <row r="210" spans="2:51" s="12" customFormat="1" ht="12">
      <c r="B210" s="143"/>
      <c r="D210" s="144" t="s">
        <v>157</v>
      </c>
      <c r="E210" s="145" t="s">
        <v>1</v>
      </c>
      <c r="F210" s="146" t="s">
        <v>244</v>
      </c>
      <c r="H210" s="145" t="s">
        <v>1</v>
      </c>
      <c r="L210" s="143"/>
      <c r="M210" s="147"/>
      <c r="N210" s="148"/>
      <c r="O210" s="148"/>
      <c r="P210" s="148"/>
      <c r="Q210" s="148"/>
      <c r="R210" s="148"/>
      <c r="S210" s="148"/>
      <c r="T210" s="149"/>
      <c r="AT210" s="145" t="s">
        <v>157</v>
      </c>
      <c r="AU210" s="145" t="s">
        <v>79</v>
      </c>
      <c r="AV210" s="12" t="s">
        <v>77</v>
      </c>
      <c r="AW210" s="12" t="s">
        <v>27</v>
      </c>
      <c r="AX210" s="12" t="s">
        <v>70</v>
      </c>
      <c r="AY210" s="145" t="s">
        <v>148</v>
      </c>
    </row>
    <row r="211" spans="2:51" s="13" customFormat="1" ht="20.4">
      <c r="B211" s="150"/>
      <c r="D211" s="144" t="s">
        <v>157</v>
      </c>
      <c r="E211" s="151" t="s">
        <v>1</v>
      </c>
      <c r="F211" s="152" t="s">
        <v>250</v>
      </c>
      <c r="H211" s="153">
        <v>0.99</v>
      </c>
      <c r="L211" s="150"/>
      <c r="M211" s="154"/>
      <c r="N211" s="155"/>
      <c r="O211" s="155"/>
      <c r="P211" s="155"/>
      <c r="Q211" s="155"/>
      <c r="R211" s="155"/>
      <c r="S211" s="155"/>
      <c r="T211" s="156"/>
      <c r="AT211" s="151" t="s">
        <v>157</v>
      </c>
      <c r="AU211" s="151" t="s">
        <v>79</v>
      </c>
      <c r="AV211" s="13" t="s">
        <v>79</v>
      </c>
      <c r="AW211" s="13" t="s">
        <v>27</v>
      </c>
      <c r="AX211" s="13" t="s">
        <v>70</v>
      </c>
      <c r="AY211" s="151" t="s">
        <v>148</v>
      </c>
    </row>
    <row r="212" spans="2:65" s="1" customFormat="1" ht="16.5" customHeight="1">
      <c r="B212" s="130"/>
      <c r="C212" s="131" t="s">
        <v>251</v>
      </c>
      <c r="D212" s="131" t="s">
        <v>150</v>
      </c>
      <c r="E212" s="132" t="s">
        <v>252</v>
      </c>
      <c r="F212" s="133" t="s">
        <v>253</v>
      </c>
      <c r="G212" s="134" t="s">
        <v>153</v>
      </c>
      <c r="H212" s="135">
        <v>0.99</v>
      </c>
      <c r="I212" s="136"/>
      <c r="J212" s="136">
        <f>ROUND(I212*H212,2)</f>
        <v>0</v>
      </c>
      <c r="K212" s="133" t="s">
        <v>154</v>
      </c>
      <c r="L212" s="27"/>
      <c r="M212" s="137" t="s">
        <v>1</v>
      </c>
      <c r="N212" s="138" t="s">
        <v>35</v>
      </c>
      <c r="O212" s="139">
        <v>0.201</v>
      </c>
      <c r="P212" s="139">
        <f>O212*H212</f>
        <v>0.19899</v>
      </c>
      <c r="Q212" s="139">
        <v>0</v>
      </c>
      <c r="R212" s="139">
        <f>Q212*H212</f>
        <v>0</v>
      </c>
      <c r="S212" s="139">
        <v>0</v>
      </c>
      <c r="T212" s="140">
        <f>S212*H212</f>
        <v>0</v>
      </c>
      <c r="AR212" s="141" t="s">
        <v>155</v>
      </c>
      <c r="AT212" s="141" t="s">
        <v>150</v>
      </c>
      <c r="AU212" s="141" t="s">
        <v>79</v>
      </c>
      <c r="AY212" s="15" t="s">
        <v>148</v>
      </c>
      <c r="BE212" s="142">
        <f>IF(N212="základní",J212,0)</f>
        <v>0</v>
      </c>
      <c r="BF212" s="142">
        <f>IF(N212="snížená",J212,0)</f>
        <v>0</v>
      </c>
      <c r="BG212" s="142">
        <f>IF(N212="zákl. přenesená",J212,0)</f>
        <v>0</v>
      </c>
      <c r="BH212" s="142">
        <f>IF(N212="sníž. přenesená",J212,0)</f>
        <v>0</v>
      </c>
      <c r="BI212" s="142">
        <f>IF(N212="nulová",J212,0)</f>
        <v>0</v>
      </c>
      <c r="BJ212" s="15" t="s">
        <v>77</v>
      </c>
      <c r="BK212" s="142">
        <f>ROUND(I212*H212,2)</f>
        <v>0</v>
      </c>
      <c r="BL212" s="15" t="s">
        <v>155</v>
      </c>
      <c r="BM212" s="141" t="s">
        <v>254</v>
      </c>
    </row>
    <row r="213" spans="2:51" s="12" customFormat="1" ht="12">
      <c r="B213" s="143"/>
      <c r="D213" s="144" t="s">
        <v>157</v>
      </c>
      <c r="E213" s="145" t="s">
        <v>1</v>
      </c>
      <c r="F213" s="146" t="s">
        <v>244</v>
      </c>
      <c r="H213" s="145" t="s">
        <v>1</v>
      </c>
      <c r="L213" s="143"/>
      <c r="M213" s="147"/>
      <c r="N213" s="148"/>
      <c r="O213" s="148"/>
      <c r="P213" s="148"/>
      <c r="Q213" s="148"/>
      <c r="R213" s="148"/>
      <c r="S213" s="148"/>
      <c r="T213" s="149"/>
      <c r="AT213" s="145" t="s">
        <v>157</v>
      </c>
      <c r="AU213" s="145" t="s">
        <v>79</v>
      </c>
      <c r="AV213" s="12" t="s">
        <v>77</v>
      </c>
      <c r="AW213" s="12" t="s">
        <v>27</v>
      </c>
      <c r="AX213" s="12" t="s">
        <v>70</v>
      </c>
      <c r="AY213" s="145" t="s">
        <v>148</v>
      </c>
    </row>
    <row r="214" spans="2:51" s="13" customFormat="1" ht="20.4">
      <c r="B214" s="150"/>
      <c r="D214" s="144" t="s">
        <v>157</v>
      </c>
      <c r="E214" s="151" t="s">
        <v>1</v>
      </c>
      <c r="F214" s="152" t="s">
        <v>250</v>
      </c>
      <c r="H214" s="153">
        <v>0.99</v>
      </c>
      <c r="L214" s="150"/>
      <c r="M214" s="154"/>
      <c r="N214" s="155"/>
      <c r="O214" s="155"/>
      <c r="P214" s="155"/>
      <c r="Q214" s="155"/>
      <c r="R214" s="155"/>
      <c r="S214" s="155"/>
      <c r="T214" s="156"/>
      <c r="AT214" s="151" t="s">
        <v>157</v>
      </c>
      <c r="AU214" s="151" t="s">
        <v>79</v>
      </c>
      <c r="AV214" s="13" t="s">
        <v>79</v>
      </c>
      <c r="AW214" s="13" t="s">
        <v>27</v>
      </c>
      <c r="AX214" s="13" t="s">
        <v>70</v>
      </c>
      <c r="AY214" s="151" t="s">
        <v>148</v>
      </c>
    </row>
    <row r="215" spans="2:63" s="11" customFormat="1" ht="22.8" customHeight="1">
      <c r="B215" s="118"/>
      <c r="D215" s="119" t="s">
        <v>69</v>
      </c>
      <c r="E215" s="128" t="s">
        <v>167</v>
      </c>
      <c r="F215" s="128" t="s">
        <v>255</v>
      </c>
      <c r="J215" s="129">
        <f>BK215</f>
        <v>0</v>
      </c>
      <c r="L215" s="118"/>
      <c r="M215" s="122"/>
      <c r="N215" s="123"/>
      <c r="O215" s="123"/>
      <c r="P215" s="124">
        <f>SUM(P216:P219)</f>
        <v>10.209999999999999</v>
      </c>
      <c r="Q215" s="123"/>
      <c r="R215" s="124">
        <f>SUM(R216:R219)</f>
        <v>2.5364999999999998</v>
      </c>
      <c r="S215" s="123"/>
      <c r="T215" s="125">
        <f>SUM(T216:T219)</f>
        <v>0</v>
      </c>
      <c r="AR215" s="119" t="s">
        <v>77</v>
      </c>
      <c r="AT215" s="126" t="s">
        <v>69</v>
      </c>
      <c r="AU215" s="126" t="s">
        <v>77</v>
      </c>
      <c r="AY215" s="119" t="s">
        <v>148</v>
      </c>
      <c r="BK215" s="127">
        <f>SUM(BK216:BK219)</f>
        <v>0</v>
      </c>
    </row>
    <row r="216" spans="2:65" s="1" customFormat="1" ht="24" customHeight="1">
      <c r="B216" s="130"/>
      <c r="C216" s="131" t="s">
        <v>7</v>
      </c>
      <c r="D216" s="131" t="s">
        <v>150</v>
      </c>
      <c r="E216" s="132" t="s">
        <v>256</v>
      </c>
      <c r="F216" s="133" t="s">
        <v>257</v>
      </c>
      <c r="G216" s="134" t="s">
        <v>153</v>
      </c>
      <c r="H216" s="135">
        <v>10</v>
      </c>
      <c r="I216" s="136"/>
      <c r="J216" s="136">
        <f>ROUND(I216*H216,2)</f>
        <v>0</v>
      </c>
      <c r="K216" s="133" t="s">
        <v>154</v>
      </c>
      <c r="L216" s="27"/>
      <c r="M216" s="137" t="s">
        <v>1</v>
      </c>
      <c r="N216" s="138" t="s">
        <v>35</v>
      </c>
      <c r="O216" s="139">
        <v>1.021</v>
      </c>
      <c r="P216" s="139">
        <f>O216*H216</f>
        <v>10.209999999999999</v>
      </c>
      <c r="Q216" s="139">
        <v>0.25365</v>
      </c>
      <c r="R216" s="139">
        <f>Q216*H216</f>
        <v>2.5364999999999998</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258</v>
      </c>
    </row>
    <row r="217" spans="2:51" s="12" customFormat="1" ht="12">
      <c r="B217" s="143"/>
      <c r="D217" s="144" t="s">
        <v>157</v>
      </c>
      <c r="E217" s="145" t="s">
        <v>1</v>
      </c>
      <c r="F217" s="146" t="s">
        <v>259</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51" s="13" customFormat="1" ht="12">
      <c r="B218" s="150"/>
      <c r="D218" s="144" t="s">
        <v>157</v>
      </c>
      <c r="E218" s="151" t="s">
        <v>1</v>
      </c>
      <c r="F218" s="152" t="s">
        <v>260</v>
      </c>
      <c r="H218" s="153">
        <v>9</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51" s="13" customFormat="1" ht="12">
      <c r="B219" s="150"/>
      <c r="D219" s="144" t="s">
        <v>157</v>
      </c>
      <c r="E219" s="151" t="s">
        <v>1</v>
      </c>
      <c r="F219" s="152" t="s">
        <v>261</v>
      </c>
      <c r="H219" s="153">
        <v>1</v>
      </c>
      <c r="L219" s="150"/>
      <c r="M219" s="154"/>
      <c r="N219" s="155"/>
      <c r="O219" s="155"/>
      <c r="P219" s="155"/>
      <c r="Q219" s="155"/>
      <c r="R219" s="155"/>
      <c r="S219" s="155"/>
      <c r="T219" s="156"/>
      <c r="AT219" s="151" t="s">
        <v>157</v>
      </c>
      <c r="AU219" s="151" t="s">
        <v>79</v>
      </c>
      <c r="AV219" s="13" t="s">
        <v>79</v>
      </c>
      <c r="AW219" s="13" t="s">
        <v>27</v>
      </c>
      <c r="AX219" s="13" t="s">
        <v>70</v>
      </c>
      <c r="AY219" s="151" t="s">
        <v>148</v>
      </c>
    </row>
    <row r="220" spans="2:63" s="11" customFormat="1" ht="22.8" customHeight="1">
      <c r="B220" s="118"/>
      <c r="D220" s="119" t="s">
        <v>69</v>
      </c>
      <c r="E220" s="128" t="s">
        <v>175</v>
      </c>
      <c r="F220" s="128" t="s">
        <v>262</v>
      </c>
      <c r="J220" s="129">
        <f>BK220</f>
        <v>0</v>
      </c>
      <c r="L220" s="118"/>
      <c r="M220" s="122"/>
      <c r="N220" s="123"/>
      <c r="O220" s="123"/>
      <c r="P220" s="124">
        <f>SUM(P221:P229)</f>
        <v>51.321977999999994</v>
      </c>
      <c r="Q220" s="123"/>
      <c r="R220" s="124">
        <f>SUM(R221:R229)</f>
        <v>15.818759</v>
      </c>
      <c r="S220" s="123"/>
      <c r="T220" s="125">
        <f>SUM(T221:T229)</f>
        <v>0</v>
      </c>
      <c r="AR220" s="119" t="s">
        <v>77</v>
      </c>
      <c r="AT220" s="126" t="s">
        <v>69</v>
      </c>
      <c r="AU220" s="126" t="s">
        <v>77</v>
      </c>
      <c r="AY220" s="119" t="s">
        <v>148</v>
      </c>
      <c r="BK220" s="127">
        <f>SUM(BK221:BK229)</f>
        <v>0</v>
      </c>
    </row>
    <row r="221" spans="2:65" s="1" customFormat="1" ht="16.5" customHeight="1">
      <c r="B221" s="130"/>
      <c r="C221" s="282" t="s">
        <v>263</v>
      </c>
      <c r="D221" s="282" t="s">
        <v>150</v>
      </c>
      <c r="E221" s="283" t="s">
        <v>264</v>
      </c>
      <c r="F221" s="284" t="s">
        <v>265</v>
      </c>
      <c r="G221" s="285" t="s">
        <v>153</v>
      </c>
      <c r="H221" s="286">
        <v>73.422</v>
      </c>
      <c r="I221" s="287"/>
      <c r="J221" s="287">
        <f>ROUND(I221*H221,2)</f>
        <v>0</v>
      </c>
      <c r="K221" s="133" t="s">
        <v>154</v>
      </c>
      <c r="L221" s="27"/>
      <c r="M221" s="137" t="s">
        <v>1</v>
      </c>
      <c r="N221" s="138" t="s">
        <v>35</v>
      </c>
      <c r="O221" s="139">
        <v>0.051</v>
      </c>
      <c r="P221" s="139">
        <f>O221*H221</f>
        <v>3.7445219999999995</v>
      </c>
      <c r="Q221" s="139">
        <v>0</v>
      </c>
      <c r="R221" s="139">
        <f>Q221*H221</f>
        <v>0</v>
      </c>
      <c r="S221" s="139">
        <v>0</v>
      </c>
      <c r="T221" s="140">
        <f>S221*H221</f>
        <v>0</v>
      </c>
      <c r="AR221" s="141" t="s">
        <v>155</v>
      </c>
      <c r="AT221" s="141" t="s">
        <v>150</v>
      </c>
      <c r="AU221" s="141" t="s">
        <v>79</v>
      </c>
      <c r="AY221" s="15" t="s">
        <v>148</v>
      </c>
      <c r="BE221" s="142">
        <f>IF(N221="základní",J221,0)</f>
        <v>0</v>
      </c>
      <c r="BF221" s="142">
        <f>IF(N221="snížená",J221,0)</f>
        <v>0</v>
      </c>
      <c r="BG221" s="142">
        <f>IF(N221="zákl. přenesená",J221,0)</f>
        <v>0</v>
      </c>
      <c r="BH221" s="142">
        <f>IF(N221="sníž. přenesená",J221,0)</f>
        <v>0</v>
      </c>
      <c r="BI221" s="142">
        <f>IF(N221="nulová",J221,0)</f>
        <v>0</v>
      </c>
      <c r="BJ221" s="15" t="s">
        <v>77</v>
      </c>
      <c r="BK221" s="142">
        <f>ROUND(I221*H221,2)</f>
        <v>0</v>
      </c>
      <c r="BL221" s="15" t="s">
        <v>155</v>
      </c>
      <c r="BM221" s="141" t="s">
        <v>266</v>
      </c>
    </row>
    <row r="222" spans="2:51" s="12" customFormat="1" ht="12">
      <c r="B222" s="143"/>
      <c r="D222" s="144" t="s">
        <v>157</v>
      </c>
      <c r="E222" s="145" t="s">
        <v>1</v>
      </c>
      <c r="F222" s="146" t="s">
        <v>267</v>
      </c>
      <c r="H222" s="145" t="s">
        <v>1</v>
      </c>
      <c r="L222" s="143"/>
      <c r="M222" s="147"/>
      <c r="N222" s="148"/>
      <c r="O222" s="148"/>
      <c r="P222" s="148"/>
      <c r="Q222" s="148"/>
      <c r="R222" s="148"/>
      <c r="S222" s="148"/>
      <c r="T222" s="149"/>
      <c r="AT222" s="145" t="s">
        <v>157</v>
      </c>
      <c r="AU222" s="145" t="s">
        <v>79</v>
      </c>
      <c r="AV222" s="12" t="s">
        <v>77</v>
      </c>
      <c r="AW222" s="12" t="s">
        <v>27</v>
      </c>
      <c r="AX222" s="12" t="s">
        <v>70</v>
      </c>
      <c r="AY222" s="145" t="s">
        <v>148</v>
      </c>
    </row>
    <row r="223" spans="2:51" s="13" customFormat="1" ht="30.6">
      <c r="B223" s="150"/>
      <c r="D223" s="144" t="s">
        <v>157</v>
      </c>
      <c r="E223" s="151" t="s">
        <v>1</v>
      </c>
      <c r="F223" s="152" t="s">
        <v>268</v>
      </c>
      <c r="H223" s="153">
        <v>73.422</v>
      </c>
      <c r="L223" s="150"/>
      <c r="M223" s="154"/>
      <c r="N223" s="155"/>
      <c r="O223" s="155"/>
      <c r="P223" s="155"/>
      <c r="Q223" s="155"/>
      <c r="R223" s="155"/>
      <c r="S223" s="155"/>
      <c r="T223" s="156"/>
      <c r="AT223" s="151" t="s">
        <v>157</v>
      </c>
      <c r="AU223" s="151" t="s">
        <v>79</v>
      </c>
      <c r="AV223" s="13" t="s">
        <v>79</v>
      </c>
      <c r="AW223" s="13" t="s">
        <v>27</v>
      </c>
      <c r="AX223" s="13" t="s">
        <v>70</v>
      </c>
      <c r="AY223" s="151" t="s">
        <v>148</v>
      </c>
    </row>
    <row r="224" spans="2:65" s="1" customFormat="1" ht="24" customHeight="1">
      <c r="B224" s="130"/>
      <c r="C224" s="282" t="s">
        <v>269</v>
      </c>
      <c r="D224" s="282" t="s">
        <v>150</v>
      </c>
      <c r="E224" s="283" t="s">
        <v>270</v>
      </c>
      <c r="F224" s="284" t="s">
        <v>271</v>
      </c>
      <c r="G224" s="285" t="s">
        <v>153</v>
      </c>
      <c r="H224" s="286">
        <v>73.422</v>
      </c>
      <c r="I224" s="287"/>
      <c r="J224" s="287">
        <f>ROUND(I224*H224,2)</f>
        <v>0</v>
      </c>
      <c r="K224" s="133" t="s">
        <v>154</v>
      </c>
      <c r="L224" s="27"/>
      <c r="M224" s="137" t="s">
        <v>1</v>
      </c>
      <c r="N224" s="138" t="s">
        <v>35</v>
      </c>
      <c r="O224" s="139">
        <v>0.648</v>
      </c>
      <c r="P224" s="139">
        <f>O224*H224</f>
        <v>47.577456</v>
      </c>
      <c r="Q224" s="139">
        <v>0.101</v>
      </c>
      <c r="R224" s="139">
        <f>Q224*H224</f>
        <v>7.415622</v>
      </c>
      <c r="S224" s="139">
        <v>0</v>
      </c>
      <c r="T224" s="140">
        <f>S224*H224</f>
        <v>0</v>
      </c>
      <c r="AR224" s="141" t="s">
        <v>155</v>
      </c>
      <c r="AT224" s="141" t="s">
        <v>150</v>
      </c>
      <c r="AU224" s="141" t="s">
        <v>79</v>
      </c>
      <c r="AY224" s="15" t="s">
        <v>148</v>
      </c>
      <c r="BE224" s="142">
        <f>IF(N224="základní",J224,0)</f>
        <v>0</v>
      </c>
      <c r="BF224" s="142">
        <f>IF(N224="snížená",J224,0)</f>
        <v>0</v>
      </c>
      <c r="BG224" s="142">
        <f>IF(N224="zákl. přenesená",J224,0)</f>
        <v>0</v>
      </c>
      <c r="BH224" s="142">
        <f>IF(N224="sníž. přenesená",J224,0)</f>
        <v>0</v>
      </c>
      <c r="BI224" s="142">
        <f>IF(N224="nulová",J224,0)</f>
        <v>0</v>
      </c>
      <c r="BJ224" s="15" t="s">
        <v>77</v>
      </c>
      <c r="BK224" s="142">
        <f>ROUND(I224*H224,2)</f>
        <v>0</v>
      </c>
      <c r="BL224" s="15" t="s">
        <v>155</v>
      </c>
      <c r="BM224" s="141" t="s">
        <v>272</v>
      </c>
    </row>
    <row r="225" spans="2:51" s="12" customFormat="1" ht="12">
      <c r="B225" s="143"/>
      <c r="D225" s="144" t="s">
        <v>157</v>
      </c>
      <c r="E225" s="145" t="s">
        <v>1</v>
      </c>
      <c r="F225" s="146" t="s">
        <v>267</v>
      </c>
      <c r="H225" s="145" t="s">
        <v>1</v>
      </c>
      <c r="L225" s="143"/>
      <c r="M225" s="147"/>
      <c r="N225" s="148"/>
      <c r="O225" s="148"/>
      <c r="P225" s="148"/>
      <c r="Q225" s="148"/>
      <c r="R225" s="148"/>
      <c r="S225" s="148"/>
      <c r="T225" s="149"/>
      <c r="AT225" s="145" t="s">
        <v>157</v>
      </c>
      <c r="AU225" s="145" t="s">
        <v>79</v>
      </c>
      <c r="AV225" s="12" t="s">
        <v>77</v>
      </c>
      <c r="AW225" s="12" t="s">
        <v>27</v>
      </c>
      <c r="AX225" s="12" t="s">
        <v>70</v>
      </c>
      <c r="AY225" s="145" t="s">
        <v>148</v>
      </c>
    </row>
    <row r="226" spans="2:51" s="13" customFormat="1" ht="30.6">
      <c r="B226" s="150"/>
      <c r="D226" s="144" t="s">
        <v>157</v>
      </c>
      <c r="E226" s="151" t="s">
        <v>1</v>
      </c>
      <c r="F226" s="152" t="s">
        <v>268</v>
      </c>
      <c r="H226" s="153">
        <v>73.422</v>
      </c>
      <c r="L226" s="150"/>
      <c r="M226" s="154"/>
      <c r="N226" s="155"/>
      <c r="O226" s="155"/>
      <c r="P226" s="155"/>
      <c r="Q226" s="155"/>
      <c r="R226" s="155"/>
      <c r="S226" s="155"/>
      <c r="T226" s="156"/>
      <c r="AT226" s="151" t="s">
        <v>157</v>
      </c>
      <c r="AU226" s="151" t="s">
        <v>79</v>
      </c>
      <c r="AV226" s="13" t="s">
        <v>79</v>
      </c>
      <c r="AW226" s="13" t="s">
        <v>27</v>
      </c>
      <c r="AX226" s="13" t="s">
        <v>70</v>
      </c>
      <c r="AY226" s="151" t="s">
        <v>148</v>
      </c>
    </row>
    <row r="227" spans="2:65" s="1" customFormat="1" ht="24" customHeight="1">
      <c r="B227" s="130"/>
      <c r="C227" s="288" t="s">
        <v>273</v>
      </c>
      <c r="D227" s="288" t="s">
        <v>80</v>
      </c>
      <c r="E227" s="289" t="s">
        <v>274</v>
      </c>
      <c r="F227" s="290" t="s">
        <v>275</v>
      </c>
      <c r="G227" s="291" t="s">
        <v>153</v>
      </c>
      <c r="H227" s="292">
        <v>77.093</v>
      </c>
      <c r="I227" s="293"/>
      <c r="J227" s="293">
        <f>ROUND(I227*H227,2)</f>
        <v>0</v>
      </c>
      <c r="K227" s="159" t="s">
        <v>154</v>
      </c>
      <c r="L227" s="163"/>
      <c r="M227" s="164" t="s">
        <v>1</v>
      </c>
      <c r="N227" s="165" t="s">
        <v>35</v>
      </c>
      <c r="O227" s="139">
        <v>0</v>
      </c>
      <c r="P227" s="139">
        <f>O227*H227</f>
        <v>0</v>
      </c>
      <c r="Q227" s="139">
        <v>0.109</v>
      </c>
      <c r="R227" s="139">
        <f>Q227*H227</f>
        <v>8.403137000000001</v>
      </c>
      <c r="S227" s="139">
        <v>0</v>
      </c>
      <c r="T227" s="140">
        <f>S227*H227</f>
        <v>0</v>
      </c>
      <c r="AR227" s="141" t="s">
        <v>192</v>
      </c>
      <c r="AT227" s="141" t="s">
        <v>80</v>
      </c>
      <c r="AU227" s="141" t="s">
        <v>79</v>
      </c>
      <c r="AY227" s="15" t="s">
        <v>148</v>
      </c>
      <c r="BE227" s="142">
        <f>IF(N227="základní",J227,0)</f>
        <v>0</v>
      </c>
      <c r="BF227" s="142">
        <f>IF(N227="snížená",J227,0)</f>
        <v>0</v>
      </c>
      <c r="BG227" s="142">
        <f>IF(N227="zákl. přenesená",J227,0)</f>
        <v>0</v>
      </c>
      <c r="BH227" s="142">
        <f>IF(N227="sníž. přenesená",J227,0)</f>
        <v>0</v>
      </c>
      <c r="BI227" s="142">
        <f>IF(N227="nulová",J227,0)</f>
        <v>0</v>
      </c>
      <c r="BJ227" s="15" t="s">
        <v>77</v>
      </c>
      <c r="BK227" s="142">
        <f>ROUND(I227*H227,2)</f>
        <v>0</v>
      </c>
      <c r="BL227" s="15" t="s">
        <v>155</v>
      </c>
      <c r="BM227" s="141" t="s">
        <v>276</v>
      </c>
    </row>
    <row r="228" spans="2:47" s="1" customFormat="1" ht="19.2">
      <c r="B228" s="27"/>
      <c r="D228" s="144" t="s">
        <v>277</v>
      </c>
      <c r="F228" s="166" t="s">
        <v>278</v>
      </c>
      <c r="L228" s="27"/>
      <c r="M228" s="167"/>
      <c r="N228" s="50"/>
      <c r="O228" s="50"/>
      <c r="P228" s="50"/>
      <c r="Q228" s="50"/>
      <c r="R228" s="50"/>
      <c r="S228" s="50"/>
      <c r="T228" s="51"/>
      <c r="AT228" s="15" t="s">
        <v>277</v>
      </c>
      <c r="AU228" s="15" t="s">
        <v>79</v>
      </c>
    </row>
    <row r="229" spans="2:51" s="13" customFormat="1" ht="12">
      <c r="B229" s="150"/>
      <c r="D229" s="144" t="s">
        <v>157</v>
      </c>
      <c r="F229" s="152" t="s">
        <v>279</v>
      </c>
      <c r="H229" s="153">
        <v>77.093</v>
      </c>
      <c r="L229" s="150"/>
      <c r="M229" s="154"/>
      <c r="N229" s="155"/>
      <c r="O229" s="155"/>
      <c r="P229" s="155"/>
      <c r="Q229" s="155"/>
      <c r="R229" s="155"/>
      <c r="S229" s="155"/>
      <c r="T229" s="156"/>
      <c r="AT229" s="151" t="s">
        <v>157</v>
      </c>
      <c r="AU229" s="151" t="s">
        <v>79</v>
      </c>
      <c r="AV229" s="13" t="s">
        <v>79</v>
      </c>
      <c r="AW229" s="13" t="s">
        <v>3</v>
      </c>
      <c r="AX229" s="13" t="s">
        <v>77</v>
      </c>
      <c r="AY229" s="151" t="s">
        <v>148</v>
      </c>
    </row>
    <row r="230" spans="2:63" s="11" customFormat="1" ht="22.8" customHeight="1">
      <c r="B230" s="118"/>
      <c r="D230" s="119" t="s">
        <v>69</v>
      </c>
      <c r="E230" s="128" t="s">
        <v>280</v>
      </c>
      <c r="F230" s="128" t="s">
        <v>281</v>
      </c>
      <c r="J230" s="129">
        <f>BK230</f>
        <v>0</v>
      </c>
      <c r="L230" s="118"/>
      <c r="M230" s="122"/>
      <c r="N230" s="123"/>
      <c r="O230" s="123"/>
      <c r="P230" s="124">
        <f>SUM(P231:P275)</f>
        <v>642.347442</v>
      </c>
      <c r="Q230" s="123"/>
      <c r="R230" s="124">
        <f>SUM(R231:R275)</f>
        <v>20.825940279999998</v>
      </c>
      <c r="S230" s="123"/>
      <c r="T230" s="125">
        <f>SUM(T231:T275)</f>
        <v>0</v>
      </c>
      <c r="AR230" s="119" t="s">
        <v>77</v>
      </c>
      <c r="AT230" s="126" t="s">
        <v>69</v>
      </c>
      <c r="AU230" s="126" t="s">
        <v>77</v>
      </c>
      <c r="AY230" s="119" t="s">
        <v>148</v>
      </c>
      <c r="BK230" s="127">
        <f>SUM(BK231:BK275)</f>
        <v>0</v>
      </c>
    </row>
    <row r="231" spans="2:65" s="1" customFormat="1" ht="24" customHeight="1">
      <c r="B231" s="130"/>
      <c r="C231" s="131" t="s">
        <v>282</v>
      </c>
      <c r="D231" s="131" t="s">
        <v>150</v>
      </c>
      <c r="E231" s="132" t="s">
        <v>283</v>
      </c>
      <c r="F231" s="133" t="s">
        <v>284</v>
      </c>
      <c r="G231" s="134" t="s">
        <v>153</v>
      </c>
      <c r="H231" s="135">
        <v>23.136</v>
      </c>
      <c r="I231" s="136"/>
      <c r="J231" s="136">
        <f>ROUND(I231*H231,2)</f>
        <v>0</v>
      </c>
      <c r="K231" s="133" t="s">
        <v>154</v>
      </c>
      <c r="L231" s="27"/>
      <c r="M231" s="137" t="s">
        <v>1</v>
      </c>
      <c r="N231" s="138" t="s">
        <v>35</v>
      </c>
      <c r="O231" s="139">
        <v>0.148</v>
      </c>
      <c r="P231" s="139">
        <f>O231*H231</f>
        <v>3.4241279999999996</v>
      </c>
      <c r="Q231" s="139">
        <v>0.00026</v>
      </c>
      <c r="R231" s="139">
        <f>Q231*H231</f>
        <v>0.006015359999999999</v>
      </c>
      <c r="S231" s="139">
        <v>0</v>
      </c>
      <c r="T231" s="140">
        <f>S231*H231</f>
        <v>0</v>
      </c>
      <c r="AR231" s="141" t="s">
        <v>155</v>
      </c>
      <c r="AT231" s="141" t="s">
        <v>150</v>
      </c>
      <c r="AU231" s="141" t="s">
        <v>79</v>
      </c>
      <c r="AY231" s="15" t="s">
        <v>148</v>
      </c>
      <c r="BE231" s="142">
        <f>IF(N231="základní",J231,0)</f>
        <v>0</v>
      </c>
      <c r="BF231" s="142">
        <f>IF(N231="snížená",J231,0)</f>
        <v>0</v>
      </c>
      <c r="BG231" s="142">
        <f>IF(N231="zákl. přenesená",J231,0)</f>
        <v>0</v>
      </c>
      <c r="BH231" s="142">
        <f>IF(N231="sníž. přenesená",J231,0)</f>
        <v>0</v>
      </c>
      <c r="BI231" s="142">
        <f>IF(N231="nulová",J231,0)</f>
        <v>0</v>
      </c>
      <c r="BJ231" s="15" t="s">
        <v>77</v>
      </c>
      <c r="BK231" s="142">
        <f>ROUND(I231*H231,2)</f>
        <v>0</v>
      </c>
      <c r="BL231" s="15" t="s">
        <v>155</v>
      </c>
      <c r="BM231" s="141" t="s">
        <v>285</v>
      </c>
    </row>
    <row r="232" spans="2:51" s="12" customFormat="1" ht="12">
      <c r="B232" s="143"/>
      <c r="D232" s="144" t="s">
        <v>157</v>
      </c>
      <c r="E232" s="145" t="s">
        <v>1</v>
      </c>
      <c r="F232" s="146" t="s">
        <v>286</v>
      </c>
      <c r="H232" s="145" t="s">
        <v>1</v>
      </c>
      <c r="L232" s="143"/>
      <c r="M232" s="147"/>
      <c r="N232" s="148"/>
      <c r="O232" s="148"/>
      <c r="P232" s="148"/>
      <c r="Q232" s="148"/>
      <c r="R232" s="148"/>
      <c r="S232" s="148"/>
      <c r="T232" s="149"/>
      <c r="AT232" s="145" t="s">
        <v>157</v>
      </c>
      <c r="AU232" s="145" t="s">
        <v>79</v>
      </c>
      <c r="AV232" s="12" t="s">
        <v>77</v>
      </c>
      <c r="AW232" s="12" t="s">
        <v>27</v>
      </c>
      <c r="AX232" s="12" t="s">
        <v>70</v>
      </c>
      <c r="AY232" s="145" t="s">
        <v>148</v>
      </c>
    </row>
    <row r="233" spans="2:51" s="12" customFormat="1" ht="12">
      <c r="B233" s="143"/>
      <c r="D233" s="144" t="s">
        <v>157</v>
      </c>
      <c r="E233" s="145" t="s">
        <v>1</v>
      </c>
      <c r="F233" s="146" t="s">
        <v>287</v>
      </c>
      <c r="H233" s="145" t="s">
        <v>1</v>
      </c>
      <c r="L233" s="143"/>
      <c r="M233" s="147"/>
      <c r="N233" s="148"/>
      <c r="O233" s="148"/>
      <c r="P233" s="148"/>
      <c r="Q233" s="148"/>
      <c r="R233" s="148"/>
      <c r="S233" s="148"/>
      <c r="T233" s="149"/>
      <c r="AT233" s="145" t="s">
        <v>157</v>
      </c>
      <c r="AU233" s="145" t="s">
        <v>79</v>
      </c>
      <c r="AV233" s="12" t="s">
        <v>77</v>
      </c>
      <c r="AW233" s="12" t="s">
        <v>27</v>
      </c>
      <c r="AX233" s="12" t="s">
        <v>70</v>
      </c>
      <c r="AY233" s="145" t="s">
        <v>148</v>
      </c>
    </row>
    <row r="234" spans="2:51" s="13" customFormat="1" ht="12">
      <c r="B234" s="150"/>
      <c r="D234" s="144" t="s">
        <v>157</v>
      </c>
      <c r="E234" s="151" t="s">
        <v>1</v>
      </c>
      <c r="F234" s="152" t="s">
        <v>288</v>
      </c>
      <c r="H234" s="153">
        <v>23.136</v>
      </c>
      <c r="L234" s="150"/>
      <c r="M234" s="154"/>
      <c r="N234" s="155"/>
      <c r="O234" s="155"/>
      <c r="P234" s="155"/>
      <c r="Q234" s="155"/>
      <c r="R234" s="155"/>
      <c r="S234" s="155"/>
      <c r="T234" s="156"/>
      <c r="AT234" s="151" t="s">
        <v>157</v>
      </c>
      <c r="AU234" s="151" t="s">
        <v>79</v>
      </c>
      <c r="AV234" s="13" t="s">
        <v>79</v>
      </c>
      <c r="AW234" s="13" t="s">
        <v>27</v>
      </c>
      <c r="AX234" s="13" t="s">
        <v>70</v>
      </c>
      <c r="AY234" s="151" t="s">
        <v>148</v>
      </c>
    </row>
    <row r="235" spans="2:65" s="1" customFormat="1" ht="24" customHeight="1">
      <c r="B235" s="130"/>
      <c r="C235" s="131" t="s">
        <v>289</v>
      </c>
      <c r="D235" s="131" t="s">
        <v>150</v>
      </c>
      <c r="E235" s="132" t="s">
        <v>290</v>
      </c>
      <c r="F235" s="133" t="s">
        <v>291</v>
      </c>
      <c r="G235" s="134" t="s">
        <v>153</v>
      </c>
      <c r="H235" s="135">
        <v>11.568</v>
      </c>
      <c r="I235" s="136"/>
      <c r="J235" s="136">
        <f>ROUND(I235*H235,2)</f>
        <v>0</v>
      </c>
      <c r="K235" s="133" t="s">
        <v>154</v>
      </c>
      <c r="L235" s="27"/>
      <c r="M235" s="137" t="s">
        <v>1</v>
      </c>
      <c r="N235" s="138" t="s">
        <v>35</v>
      </c>
      <c r="O235" s="139">
        <v>0.46</v>
      </c>
      <c r="P235" s="139">
        <f>O235*H235</f>
        <v>5.32128</v>
      </c>
      <c r="Q235" s="139">
        <v>0.00489</v>
      </c>
      <c r="R235" s="139">
        <f>Q235*H235</f>
        <v>0.05656752</v>
      </c>
      <c r="S235" s="139">
        <v>0</v>
      </c>
      <c r="T235" s="140">
        <f>S235*H235</f>
        <v>0</v>
      </c>
      <c r="AR235" s="141" t="s">
        <v>155</v>
      </c>
      <c r="AT235" s="141" t="s">
        <v>150</v>
      </c>
      <c r="AU235" s="141" t="s">
        <v>79</v>
      </c>
      <c r="AY235" s="15" t="s">
        <v>148</v>
      </c>
      <c r="BE235" s="142">
        <f>IF(N235="základní",J235,0)</f>
        <v>0</v>
      </c>
      <c r="BF235" s="142">
        <f>IF(N235="snížená",J235,0)</f>
        <v>0</v>
      </c>
      <c r="BG235" s="142">
        <f>IF(N235="zákl. přenesená",J235,0)</f>
        <v>0</v>
      </c>
      <c r="BH235" s="142">
        <f>IF(N235="sníž. přenesená",J235,0)</f>
        <v>0</v>
      </c>
      <c r="BI235" s="142">
        <f>IF(N235="nulová",J235,0)</f>
        <v>0</v>
      </c>
      <c r="BJ235" s="15" t="s">
        <v>77</v>
      </c>
      <c r="BK235" s="142">
        <f>ROUND(I235*H235,2)</f>
        <v>0</v>
      </c>
      <c r="BL235" s="15" t="s">
        <v>155</v>
      </c>
      <c r="BM235" s="141" t="s">
        <v>292</v>
      </c>
    </row>
    <row r="236" spans="2:51" s="12" customFormat="1" ht="12">
      <c r="B236" s="143"/>
      <c r="D236" s="144" t="s">
        <v>157</v>
      </c>
      <c r="E236" s="145" t="s">
        <v>1</v>
      </c>
      <c r="F236" s="146" t="s">
        <v>286</v>
      </c>
      <c r="H236" s="145" t="s">
        <v>1</v>
      </c>
      <c r="L236" s="143"/>
      <c r="M236" s="147"/>
      <c r="N236" s="148"/>
      <c r="O236" s="148"/>
      <c r="P236" s="148"/>
      <c r="Q236" s="148"/>
      <c r="R236" s="148"/>
      <c r="S236" s="148"/>
      <c r="T236" s="149"/>
      <c r="AT236" s="145" t="s">
        <v>157</v>
      </c>
      <c r="AU236" s="145" t="s">
        <v>79</v>
      </c>
      <c r="AV236" s="12" t="s">
        <v>77</v>
      </c>
      <c r="AW236" s="12" t="s">
        <v>27</v>
      </c>
      <c r="AX236" s="12" t="s">
        <v>70</v>
      </c>
      <c r="AY236" s="145" t="s">
        <v>148</v>
      </c>
    </row>
    <row r="237" spans="2:51" s="13" customFormat="1" ht="12">
      <c r="B237" s="150"/>
      <c r="D237" s="144" t="s">
        <v>157</v>
      </c>
      <c r="E237" s="151" t="s">
        <v>1</v>
      </c>
      <c r="F237" s="152" t="s">
        <v>293</v>
      </c>
      <c r="H237" s="153">
        <v>11.568</v>
      </c>
      <c r="L237" s="150"/>
      <c r="M237" s="154"/>
      <c r="N237" s="155"/>
      <c r="O237" s="155"/>
      <c r="P237" s="155"/>
      <c r="Q237" s="155"/>
      <c r="R237" s="155"/>
      <c r="S237" s="155"/>
      <c r="T237" s="156"/>
      <c r="AT237" s="151" t="s">
        <v>157</v>
      </c>
      <c r="AU237" s="151" t="s">
        <v>79</v>
      </c>
      <c r="AV237" s="13" t="s">
        <v>79</v>
      </c>
      <c r="AW237" s="13" t="s">
        <v>27</v>
      </c>
      <c r="AX237" s="13" t="s">
        <v>70</v>
      </c>
      <c r="AY237" s="151" t="s">
        <v>148</v>
      </c>
    </row>
    <row r="238" spans="2:65" s="1" customFormat="1" ht="24" customHeight="1">
      <c r="B238" s="130"/>
      <c r="C238" s="131" t="s">
        <v>294</v>
      </c>
      <c r="D238" s="131" t="s">
        <v>150</v>
      </c>
      <c r="E238" s="132" t="s">
        <v>295</v>
      </c>
      <c r="F238" s="133" t="s">
        <v>296</v>
      </c>
      <c r="G238" s="134" t="s">
        <v>153</v>
      </c>
      <c r="H238" s="135">
        <v>11.568</v>
      </c>
      <c r="I238" s="136"/>
      <c r="J238" s="136">
        <f>ROUND(I238*H238,2)</f>
        <v>0</v>
      </c>
      <c r="K238" s="133" t="s">
        <v>154</v>
      </c>
      <c r="L238" s="27"/>
      <c r="M238" s="137" t="s">
        <v>1</v>
      </c>
      <c r="N238" s="138" t="s">
        <v>35</v>
      </c>
      <c r="O238" s="139">
        <v>0.358</v>
      </c>
      <c r="P238" s="139">
        <f>O238*H238</f>
        <v>4.141343999999999</v>
      </c>
      <c r="Q238" s="139">
        <v>0.003</v>
      </c>
      <c r="R238" s="139">
        <f>Q238*H238</f>
        <v>0.034704</v>
      </c>
      <c r="S238" s="139">
        <v>0</v>
      </c>
      <c r="T238" s="140">
        <f>S238*H238</f>
        <v>0</v>
      </c>
      <c r="AR238" s="141" t="s">
        <v>155</v>
      </c>
      <c r="AT238" s="141" t="s">
        <v>150</v>
      </c>
      <c r="AU238" s="141" t="s">
        <v>79</v>
      </c>
      <c r="AY238" s="15" t="s">
        <v>148</v>
      </c>
      <c r="BE238" s="142">
        <f>IF(N238="základní",J238,0)</f>
        <v>0</v>
      </c>
      <c r="BF238" s="142">
        <f>IF(N238="snížená",J238,0)</f>
        <v>0</v>
      </c>
      <c r="BG238" s="142">
        <f>IF(N238="zákl. přenesená",J238,0)</f>
        <v>0</v>
      </c>
      <c r="BH238" s="142">
        <f>IF(N238="sníž. přenesená",J238,0)</f>
        <v>0</v>
      </c>
      <c r="BI238" s="142">
        <f>IF(N238="nulová",J238,0)</f>
        <v>0</v>
      </c>
      <c r="BJ238" s="15" t="s">
        <v>77</v>
      </c>
      <c r="BK238" s="142">
        <f>ROUND(I238*H238,2)</f>
        <v>0</v>
      </c>
      <c r="BL238" s="15" t="s">
        <v>155</v>
      </c>
      <c r="BM238" s="141" t="s">
        <v>297</v>
      </c>
    </row>
    <row r="239" spans="2:51" s="12" customFormat="1" ht="12">
      <c r="B239" s="143"/>
      <c r="D239" s="144" t="s">
        <v>157</v>
      </c>
      <c r="E239" s="145" t="s">
        <v>1</v>
      </c>
      <c r="F239" s="146" t="s">
        <v>286</v>
      </c>
      <c r="H239" s="145" t="s">
        <v>1</v>
      </c>
      <c r="L239" s="143"/>
      <c r="M239" s="147"/>
      <c r="N239" s="148"/>
      <c r="O239" s="148"/>
      <c r="P239" s="148"/>
      <c r="Q239" s="148"/>
      <c r="R239" s="148"/>
      <c r="S239" s="148"/>
      <c r="T239" s="149"/>
      <c r="AT239" s="145" t="s">
        <v>157</v>
      </c>
      <c r="AU239" s="145" t="s">
        <v>79</v>
      </c>
      <c r="AV239" s="12" t="s">
        <v>77</v>
      </c>
      <c r="AW239" s="12" t="s">
        <v>27</v>
      </c>
      <c r="AX239" s="12" t="s">
        <v>70</v>
      </c>
      <c r="AY239" s="145" t="s">
        <v>148</v>
      </c>
    </row>
    <row r="240" spans="2:51" s="13" customFormat="1" ht="12">
      <c r="B240" s="150"/>
      <c r="D240" s="144" t="s">
        <v>157</v>
      </c>
      <c r="E240" s="151" t="s">
        <v>1</v>
      </c>
      <c r="F240" s="152" t="s">
        <v>293</v>
      </c>
      <c r="H240" s="153">
        <v>11.568</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131" t="s">
        <v>298</v>
      </c>
      <c r="D241" s="131" t="s">
        <v>150</v>
      </c>
      <c r="E241" s="132" t="s">
        <v>299</v>
      </c>
      <c r="F241" s="133" t="s">
        <v>300</v>
      </c>
      <c r="G241" s="134" t="s">
        <v>153</v>
      </c>
      <c r="H241" s="135">
        <v>439.611</v>
      </c>
      <c r="I241" s="136"/>
      <c r="J241" s="136">
        <f>ROUND(I241*H241,2)</f>
        <v>0</v>
      </c>
      <c r="K241" s="133" t="s">
        <v>154</v>
      </c>
      <c r="L241" s="27"/>
      <c r="M241" s="137" t="s">
        <v>1</v>
      </c>
      <c r="N241" s="138" t="s">
        <v>35</v>
      </c>
      <c r="O241" s="139">
        <v>0.38</v>
      </c>
      <c r="P241" s="139">
        <f>O241*H241</f>
        <v>167.05218</v>
      </c>
      <c r="Q241" s="139">
        <v>0.0169</v>
      </c>
      <c r="R241" s="139">
        <f>Q241*H241</f>
        <v>7.429425899999999</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301</v>
      </c>
    </row>
    <row r="242" spans="2:51" s="12" customFormat="1" ht="12">
      <c r="B242" s="143"/>
      <c r="D242" s="144" t="s">
        <v>157</v>
      </c>
      <c r="E242" s="145" t="s">
        <v>1</v>
      </c>
      <c r="F242" s="146" t="s">
        <v>302</v>
      </c>
      <c r="H242" s="145" t="s">
        <v>1</v>
      </c>
      <c r="L242" s="143"/>
      <c r="M242" s="147"/>
      <c r="N242" s="148"/>
      <c r="O242" s="148"/>
      <c r="P242" s="148"/>
      <c r="Q242" s="148"/>
      <c r="R242" s="148"/>
      <c r="S242" s="148"/>
      <c r="T242" s="149"/>
      <c r="AT242" s="145" t="s">
        <v>157</v>
      </c>
      <c r="AU242" s="145" t="s">
        <v>79</v>
      </c>
      <c r="AV242" s="12" t="s">
        <v>77</v>
      </c>
      <c r="AW242" s="12" t="s">
        <v>27</v>
      </c>
      <c r="AX242" s="12" t="s">
        <v>70</v>
      </c>
      <c r="AY242" s="145" t="s">
        <v>148</v>
      </c>
    </row>
    <row r="243" spans="2:51" s="13" customFormat="1" ht="12">
      <c r="B243" s="150"/>
      <c r="D243" s="144" t="s">
        <v>157</v>
      </c>
      <c r="E243" s="151" t="s">
        <v>1</v>
      </c>
      <c r="F243" s="152" t="s">
        <v>303</v>
      </c>
      <c r="H243" s="153">
        <v>439.611</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65" s="1" customFormat="1" ht="24" customHeight="1">
      <c r="B244" s="130"/>
      <c r="C244" s="131" t="s">
        <v>304</v>
      </c>
      <c r="D244" s="131" t="s">
        <v>150</v>
      </c>
      <c r="E244" s="132" t="s">
        <v>305</v>
      </c>
      <c r="F244" s="133" t="s">
        <v>306</v>
      </c>
      <c r="G244" s="134" t="s">
        <v>153</v>
      </c>
      <c r="H244" s="135">
        <v>12.818</v>
      </c>
      <c r="I244" s="136"/>
      <c r="J244" s="136">
        <f>ROUND(I244*H244,2)</f>
        <v>0</v>
      </c>
      <c r="K244" s="133" t="s">
        <v>154</v>
      </c>
      <c r="L244" s="27"/>
      <c r="M244" s="137" t="s">
        <v>1</v>
      </c>
      <c r="N244" s="138" t="s">
        <v>35</v>
      </c>
      <c r="O244" s="139">
        <v>0.36</v>
      </c>
      <c r="P244" s="139">
        <f>O244*H244</f>
        <v>4.6144799999999995</v>
      </c>
      <c r="Q244" s="139">
        <v>0.00489</v>
      </c>
      <c r="R244" s="139">
        <f>Q244*H244</f>
        <v>0.06268002</v>
      </c>
      <c r="S244" s="139">
        <v>0</v>
      </c>
      <c r="T244" s="140">
        <f>S244*H244</f>
        <v>0</v>
      </c>
      <c r="AR244" s="141" t="s">
        <v>155</v>
      </c>
      <c r="AT244" s="141" t="s">
        <v>150</v>
      </c>
      <c r="AU244" s="141" t="s">
        <v>79</v>
      </c>
      <c r="AY244" s="15" t="s">
        <v>148</v>
      </c>
      <c r="BE244" s="142">
        <f>IF(N244="základní",J244,0)</f>
        <v>0</v>
      </c>
      <c r="BF244" s="142">
        <f>IF(N244="snížená",J244,0)</f>
        <v>0</v>
      </c>
      <c r="BG244" s="142">
        <f>IF(N244="zákl. přenesená",J244,0)</f>
        <v>0</v>
      </c>
      <c r="BH244" s="142">
        <f>IF(N244="sníž. přenesená",J244,0)</f>
        <v>0</v>
      </c>
      <c r="BI244" s="142">
        <f>IF(N244="nulová",J244,0)</f>
        <v>0</v>
      </c>
      <c r="BJ244" s="15" t="s">
        <v>77</v>
      </c>
      <c r="BK244" s="142">
        <f>ROUND(I244*H244,2)</f>
        <v>0</v>
      </c>
      <c r="BL244" s="15" t="s">
        <v>155</v>
      </c>
      <c r="BM244" s="141" t="s">
        <v>307</v>
      </c>
    </row>
    <row r="245" spans="2:51" s="13" customFormat="1" ht="20.4">
      <c r="B245" s="150"/>
      <c r="D245" s="144" t="s">
        <v>157</v>
      </c>
      <c r="E245" s="151" t="s">
        <v>1</v>
      </c>
      <c r="F245" s="152" t="s">
        <v>308</v>
      </c>
      <c r="H245" s="153">
        <v>12.818</v>
      </c>
      <c r="L245" s="150"/>
      <c r="M245" s="154"/>
      <c r="N245" s="155"/>
      <c r="O245" s="155"/>
      <c r="P245" s="155"/>
      <c r="Q245" s="155"/>
      <c r="R245" s="155"/>
      <c r="S245" s="155"/>
      <c r="T245" s="156"/>
      <c r="AT245" s="151" t="s">
        <v>157</v>
      </c>
      <c r="AU245" s="151" t="s">
        <v>79</v>
      </c>
      <c r="AV245" s="13" t="s">
        <v>79</v>
      </c>
      <c r="AW245" s="13" t="s">
        <v>27</v>
      </c>
      <c r="AX245" s="13" t="s">
        <v>70</v>
      </c>
      <c r="AY245" s="151" t="s">
        <v>148</v>
      </c>
    </row>
    <row r="246" spans="2:65" s="1" customFormat="1" ht="24" customHeight="1">
      <c r="B246" s="130"/>
      <c r="C246" s="305" t="s">
        <v>309</v>
      </c>
      <c r="D246" s="305" t="s">
        <v>150</v>
      </c>
      <c r="E246" s="306" t="s">
        <v>310</v>
      </c>
      <c r="F246" s="307" t="s">
        <v>311</v>
      </c>
      <c r="G246" s="308" t="s">
        <v>153</v>
      </c>
      <c r="H246" s="309">
        <v>175.41</v>
      </c>
      <c r="I246" s="310"/>
      <c r="J246" s="310">
        <f>ROUND(I246*H246,2)</f>
        <v>0</v>
      </c>
      <c r="K246" s="133" t="s">
        <v>312</v>
      </c>
      <c r="L246" s="27"/>
      <c r="M246" s="137" t="s">
        <v>1</v>
      </c>
      <c r="N246" s="138" t="s">
        <v>35</v>
      </c>
      <c r="O246" s="139">
        <v>0.39</v>
      </c>
      <c r="P246" s="139">
        <f>O246*H246</f>
        <v>68.40990000000001</v>
      </c>
      <c r="Q246" s="139">
        <v>0.0154</v>
      </c>
      <c r="R246" s="139">
        <f>Q246*H246</f>
        <v>2.701314</v>
      </c>
      <c r="S246" s="139">
        <v>0</v>
      </c>
      <c r="T246" s="140">
        <f>S246*H246</f>
        <v>0</v>
      </c>
      <c r="AR246" s="141" t="s">
        <v>155</v>
      </c>
      <c r="AT246" s="141" t="s">
        <v>150</v>
      </c>
      <c r="AU246" s="141" t="s">
        <v>79</v>
      </c>
      <c r="AY246" s="15" t="s">
        <v>148</v>
      </c>
      <c r="BE246" s="142">
        <f>IF(N246="základní",J246,0)</f>
        <v>0</v>
      </c>
      <c r="BF246" s="142">
        <f>IF(N246="snížená",J246,0)</f>
        <v>0</v>
      </c>
      <c r="BG246" s="142">
        <f>IF(N246="zákl. přenesená",J246,0)</f>
        <v>0</v>
      </c>
      <c r="BH246" s="142">
        <f>IF(N246="sníž. přenesená",J246,0)</f>
        <v>0</v>
      </c>
      <c r="BI246" s="142">
        <f>IF(N246="nulová",J246,0)</f>
        <v>0</v>
      </c>
      <c r="BJ246" s="15" t="s">
        <v>77</v>
      </c>
      <c r="BK246" s="142">
        <f>ROUND(I246*H246,2)</f>
        <v>0</v>
      </c>
      <c r="BL246" s="15" t="s">
        <v>155</v>
      </c>
      <c r="BM246" s="141" t="s">
        <v>313</v>
      </c>
    </row>
    <row r="247" spans="2:47" s="1" customFormat="1" ht="28.8">
      <c r="B247" s="27"/>
      <c r="D247" s="144" t="s">
        <v>277</v>
      </c>
      <c r="F247" s="166" t="s">
        <v>314</v>
      </c>
      <c r="L247" s="27"/>
      <c r="M247" s="167"/>
      <c r="N247" s="50"/>
      <c r="O247" s="50"/>
      <c r="P247" s="50"/>
      <c r="Q247" s="50"/>
      <c r="R247" s="50"/>
      <c r="S247" s="50"/>
      <c r="T247" s="51"/>
      <c r="AT247" s="15" t="s">
        <v>277</v>
      </c>
      <c r="AU247" s="15" t="s">
        <v>79</v>
      </c>
    </row>
    <row r="248" spans="2:51" s="13" customFormat="1" ht="30.6">
      <c r="B248" s="150"/>
      <c r="D248" s="144" t="s">
        <v>157</v>
      </c>
      <c r="E248" s="151" t="s">
        <v>1</v>
      </c>
      <c r="F248" s="152" t="s">
        <v>315</v>
      </c>
      <c r="H248" s="153">
        <v>175.41</v>
      </c>
      <c r="L248" s="150"/>
      <c r="M248" s="154"/>
      <c r="N248" s="155"/>
      <c r="O248" s="155"/>
      <c r="P248" s="155"/>
      <c r="Q248" s="155"/>
      <c r="R248" s="155"/>
      <c r="S248" s="155"/>
      <c r="T248" s="156"/>
      <c r="AT248" s="151" t="s">
        <v>157</v>
      </c>
      <c r="AU248" s="151" t="s">
        <v>79</v>
      </c>
      <c r="AV248" s="13" t="s">
        <v>79</v>
      </c>
      <c r="AW248" s="13" t="s">
        <v>27</v>
      </c>
      <c r="AX248" s="13" t="s">
        <v>70</v>
      </c>
      <c r="AY248" s="151" t="s">
        <v>148</v>
      </c>
    </row>
    <row r="249" spans="2:65" s="1" customFormat="1" ht="24" customHeight="1">
      <c r="B249" s="130"/>
      <c r="C249" s="131" t="s">
        <v>316</v>
      </c>
      <c r="D249" s="131" t="s">
        <v>150</v>
      </c>
      <c r="E249" s="132" t="s">
        <v>317</v>
      </c>
      <c r="F249" s="133" t="s">
        <v>318</v>
      </c>
      <c r="G249" s="134" t="s">
        <v>319</v>
      </c>
      <c r="H249" s="135">
        <v>87</v>
      </c>
      <c r="I249" s="136"/>
      <c r="J249" s="136">
        <f>ROUND(I249*H249,2)</f>
        <v>0</v>
      </c>
      <c r="K249" s="133" t="s">
        <v>320</v>
      </c>
      <c r="L249" s="27"/>
      <c r="M249" s="137" t="s">
        <v>1</v>
      </c>
      <c r="N249" s="138" t="s">
        <v>35</v>
      </c>
      <c r="O249" s="139">
        <v>0.452</v>
      </c>
      <c r="P249" s="139">
        <f>O249*H249</f>
        <v>39.324</v>
      </c>
      <c r="Q249" s="139">
        <v>0.0102</v>
      </c>
      <c r="R249" s="139">
        <f>Q249*H249</f>
        <v>0.8874000000000001</v>
      </c>
      <c r="S249" s="139">
        <v>0</v>
      </c>
      <c r="T249" s="140">
        <f>S249*H249</f>
        <v>0</v>
      </c>
      <c r="AR249" s="141" t="s">
        <v>155</v>
      </c>
      <c r="AT249" s="141" t="s">
        <v>150</v>
      </c>
      <c r="AU249" s="141" t="s">
        <v>79</v>
      </c>
      <c r="AY249" s="15" t="s">
        <v>148</v>
      </c>
      <c r="BE249" s="142">
        <f>IF(N249="základní",J249,0)</f>
        <v>0</v>
      </c>
      <c r="BF249" s="142">
        <f>IF(N249="snížená",J249,0)</f>
        <v>0</v>
      </c>
      <c r="BG249" s="142">
        <f>IF(N249="zákl. přenesená",J249,0)</f>
        <v>0</v>
      </c>
      <c r="BH249" s="142">
        <f>IF(N249="sníž. přenesená",J249,0)</f>
        <v>0</v>
      </c>
      <c r="BI249" s="142">
        <f>IF(N249="nulová",J249,0)</f>
        <v>0</v>
      </c>
      <c r="BJ249" s="15" t="s">
        <v>77</v>
      </c>
      <c r="BK249" s="142">
        <f>ROUND(I249*H249,2)</f>
        <v>0</v>
      </c>
      <c r="BL249" s="15" t="s">
        <v>155</v>
      </c>
      <c r="BM249" s="141" t="s">
        <v>321</v>
      </c>
    </row>
    <row r="250" spans="2:51" s="12" customFormat="1" ht="12">
      <c r="B250" s="143"/>
      <c r="D250" s="144" t="s">
        <v>157</v>
      </c>
      <c r="E250" s="145" t="s">
        <v>1</v>
      </c>
      <c r="F250" s="146" t="s">
        <v>322</v>
      </c>
      <c r="H250" s="145" t="s">
        <v>1</v>
      </c>
      <c r="L250" s="143"/>
      <c r="M250" s="147"/>
      <c r="N250" s="148"/>
      <c r="O250" s="148"/>
      <c r="P250" s="148"/>
      <c r="Q250" s="148"/>
      <c r="R250" s="148"/>
      <c r="S250" s="148"/>
      <c r="T250" s="149"/>
      <c r="AT250" s="145" t="s">
        <v>157</v>
      </c>
      <c r="AU250" s="145" t="s">
        <v>79</v>
      </c>
      <c r="AV250" s="12" t="s">
        <v>77</v>
      </c>
      <c r="AW250" s="12" t="s">
        <v>27</v>
      </c>
      <c r="AX250" s="12" t="s">
        <v>70</v>
      </c>
      <c r="AY250" s="145" t="s">
        <v>148</v>
      </c>
    </row>
    <row r="251" spans="2:51" s="13" customFormat="1" ht="12">
      <c r="B251" s="150"/>
      <c r="D251" s="144" t="s">
        <v>157</v>
      </c>
      <c r="E251" s="151" t="s">
        <v>1</v>
      </c>
      <c r="F251" s="152" t="s">
        <v>323</v>
      </c>
      <c r="H251" s="153">
        <v>42</v>
      </c>
      <c r="L251" s="150"/>
      <c r="M251" s="154"/>
      <c r="N251" s="155"/>
      <c r="O251" s="155"/>
      <c r="P251" s="155"/>
      <c r="Q251" s="155"/>
      <c r="R251" s="155"/>
      <c r="S251" s="155"/>
      <c r="T251" s="156"/>
      <c r="AT251" s="151" t="s">
        <v>157</v>
      </c>
      <c r="AU251" s="151" t="s">
        <v>79</v>
      </c>
      <c r="AV251" s="13" t="s">
        <v>79</v>
      </c>
      <c r="AW251" s="13" t="s">
        <v>27</v>
      </c>
      <c r="AX251" s="13" t="s">
        <v>70</v>
      </c>
      <c r="AY251" s="151" t="s">
        <v>148</v>
      </c>
    </row>
    <row r="252" spans="2:51" s="13" customFormat="1" ht="12">
      <c r="B252" s="150"/>
      <c r="D252" s="144" t="s">
        <v>157</v>
      </c>
      <c r="E252" s="151" t="s">
        <v>1</v>
      </c>
      <c r="F252" s="152" t="s">
        <v>324</v>
      </c>
      <c r="H252" s="153">
        <v>45</v>
      </c>
      <c r="L252" s="150"/>
      <c r="M252" s="154"/>
      <c r="N252" s="155"/>
      <c r="O252" s="155"/>
      <c r="P252" s="155"/>
      <c r="Q252" s="155"/>
      <c r="R252" s="155"/>
      <c r="S252" s="155"/>
      <c r="T252" s="156"/>
      <c r="AT252" s="151" t="s">
        <v>157</v>
      </c>
      <c r="AU252" s="151" t="s">
        <v>79</v>
      </c>
      <c r="AV252" s="13" t="s">
        <v>79</v>
      </c>
      <c r="AW252" s="13" t="s">
        <v>27</v>
      </c>
      <c r="AX252" s="13" t="s">
        <v>70</v>
      </c>
      <c r="AY252" s="151" t="s">
        <v>148</v>
      </c>
    </row>
    <row r="253" spans="2:65" s="1" customFormat="1" ht="24" customHeight="1">
      <c r="B253" s="130"/>
      <c r="C253" s="131" t="s">
        <v>325</v>
      </c>
      <c r="D253" s="131" t="s">
        <v>150</v>
      </c>
      <c r="E253" s="132" t="s">
        <v>326</v>
      </c>
      <c r="F253" s="133" t="s">
        <v>327</v>
      </c>
      <c r="G253" s="134" t="s">
        <v>319</v>
      </c>
      <c r="H253" s="135">
        <v>10</v>
      </c>
      <c r="I253" s="136"/>
      <c r="J253" s="136">
        <f>ROUND(I253*H253,2)</f>
        <v>0</v>
      </c>
      <c r="K253" s="133" t="s">
        <v>320</v>
      </c>
      <c r="L253" s="27"/>
      <c r="M253" s="137" t="s">
        <v>1</v>
      </c>
      <c r="N253" s="138" t="s">
        <v>35</v>
      </c>
      <c r="O253" s="139">
        <v>2.431</v>
      </c>
      <c r="P253" s="139">
        <f>O253*H253</f>
        <v>24.310000000000002</v>
      </c>
      <c r="Q253" s="139">
        <v>0.1575</v>
      </c>
      <c r="R253" s="139">
        <f>Q253*H253</f>
        <v>1.575</v>
      </c>
      <c r="S253" s="139">
        <v>0</v>
      </c>
      <c r="T253" s="140">
        <f>S253*H253</f>
        <v>0</v>
      </c>
      <c r="AR253" s="141" t="s">
        <v>155</v>
      </c>
      <c r="AT253" s="141" t="s">
        <v>150</v>
      </c>
      <c r="AU253" s="141" t="s">
        <v>79</v>
      </c>
      <c r="AY253" s="15" t="s">
        <v>148</v>
      </c>
      <c r="BE253" s="142">
        <f>IF(N253="základní",J253,0)</f>
        <v>0</v>
      </c>
      <c r="BF253" s="142">
        <f>IF(N253="snížená",J253,0)</f>
        <v>0</v>
      </c>
      <c r="BG253" s="142">
        <f>IF(N253="zákl. přenesená",J253,0)</f>
        <v>0</v>
      </c>
      <c r="BH253" s="142">
        <f>IF(N253="sníž. přenesená",J253,0)</f>
        <v>0</v>
      </c>
      <c r="BI253" s="142">
        <f>IF(N253="nulová",J253,0)</f>
        <v>0</v>
      </c>
      <c r="BJ253" s="15" t="s">
        <v>77</v>
      </c>
      <c r="BK253" s="142">
        <f>ROUND(I253*H253,2)</f>
        <v>0</v>
      </c>
      <c r="BL253" s="15" t="s">
        <v>155</v>
      </c>
      <c r="BM253" s="141" t="s">
        <v>328</v>
      </c>
    </row>
    <row r="254" spans="2:51" s="12" customFormat="1" ht="12">
      <c r="B254" s="143"/>
      <c r="D254" s="144" t="s">
        <v>157</v>
      </c>
      <c r="E254" s="145" t="s">
        <v>1</v>
      </c>
      <c r="F254" s="146" t="s">
        <v>329</v>
      </c>
      <c r="H254" s="145" t="s">
        <v>1</v>
      </c>
      <c r="L254" s="143"/>
      <c r="M254" s="147"/>
      <c r="N254" s="148"/>
      <c r="O254" s="148"/>
      <c r="P254" s="148"/>
      <c r="Q254" s="148"/>
      <c r="R254" s="148"/>
      <c r="S254" s="148"/>
      <c r="T254" s="149"/>
      <c r="AT254" s="145" t="s">
        <v>157</v>
      </c>
      <c r="AU254" s="145" t="s">
        <v>79</v>
      </c>
      <c r="AV254" s="12" t="s">
        <v>77</v>
      </c>
      <c r="AW254" s="12" t="s">
        <v>27</v>
      </c>
      <c r="AX254" s="12" t="s">
        <v>70</v>
      </c>
      <c r="AY254" s="145" t="s">
        <v>148</v>
      </c>
    </row>
    <row r="255" spans="2:51" s="13" customFormat="1" ht="12">
      <c r="B255" s="150"/>
      <c r="D255" s="144" t="s">
        <v>157</v>
      </c>
      <c r="E255" s="151" t="s">
        <v>1</v>
      </c>
      <c r="F255" s="152" t="s">
        <v>330</v>
      </c>
      <c r="H255" s="153">
        <v>9</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51" s="12" customFormat="1" ht="12">
      <c r="B256" s="143"/>
      <c r="D256" s="144" t="s">
        <v>157</v>
      </c>
      <c r="E256" s="145" t="s">
        <v>1</v>
      </c>
      <c r="F256" s="146" t="s">
        <v>331</v>
      </c>
      <c r="H256" s="145" t="s">
        <v>1</v>
      </c>
      <c r="L256" s="143"/>
      <c r="M256" s="147"/>
      <c r="N256" s="148"/>
      <c r="O256" s="148"/>
      <c r="P256" s="148"/>
      <c r="Q256" s="148"/>
      <c r="R256" s="148"/>
      <c r="S256" s="148"/>
      <c r="T256" s="149"/>
      <c r="AT256" s="145" t="s">
        <v>157</v>
      </c>
      <c r="AU256" s="145" t="s">
        <v>79</v>
      </c>
      <c r="AV256" s="12" t="s">
        <v>77</v>
      </c>
      <c r="AW256" s="12" t="s">
        <v>27</v>
      </c>
      <c r="AX256" s="12" t="s">
        <v>70</v>
      </c>
      <c r="AY256" s="145" t="s">
        <v>148</v>
      </c>
    </row>
    <row r="257" spans="2:51" s="13" customFormat="1" ht="12">
      <c r="B257" s="150"/>
      <c r="D257" s="144" t="s">
        <v>157</v>
      </c>
      <c r="E257" s="151" t="s">
        <v>1</v>
      </c>
      <c r="F257" s="152" t="s">
        <v>332</v>
      </c>
      <c r="H257" s="153">
        <v>1</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65" s="1" customFormat="1" ht="24" customHeight="1">
      <c r="B258" s="130"/>
      <c r="C258" s="131" t="s">
        <v>333</v>
      </c>
      <c r="D258" s="131" t="s">
        <v>150</v>
      </c>
      <c r="E258" s="132" t="s">
        <v>334</v>
      </c>
      <c r="F258" s="133" t="s">
        <v>335</v>
      </c>
      <c r="G258" s="134" t="s">
        <v>153</v>
      </c>
      <c r="H258" s="135">
        <v>240.406</v>
      </c>
      <c r="I258" s="136"/>
      <c r="J258" s="136">
        <f>ROUND(I258*H258,2)</f>
        <v>0</v>
      </c>
      <c r="K258" s="133" t="s">
        <v>320</v>
      </c>
      <c r="L258" s="27"/>
      <c r="M258" s="137" t="s">
        <v>1</v>
      </c>
      <c r="N258" s="138" t="s">
        <v>35</v>
      </c>
      <c r="O258" s="139">
        <v>1.355</v>
      </c>
      <c r="P258" s="139">
        <f>O258*H258</f>
        <v>325.75013</v>
      </c>
      <c r="Q258" s="139">
        <v>0.03358</v>
      </c>
      <c r="R258" s="139">
        <f>Q258*H258</f>
        <v>8.07283348</v>
      </c>
      <c r="S258" s="139">
        <v>0</v>
      </c>
      <c r="T258" s="140">
        <f>S258*H258</f>
        <v>0</v>
      </c>
      <c r="AR258" s="141" t="s">
        <v>155</v>
      </c>
      <c r="AT258" s="141" t="s">
        <v>150</v>
      </c>
      <c r="AU258" s="141" t="s">
        <v>79</v>
      </c>
      <c r="AY258" s="15" t="s">
        <v>148</v>
      </c>
      <c r="BE258" s="142">
        <f>IF(N258="základní",J258,0)</f>
        <v>0</v>
      </c>
      <c r="BF258" s="142">
        <f>IF(N258="snížená",J258,0)</f>
        <v>0</v>
      </c>
      <c r="BG258" s="142">
        <f>IF(N258="zákl. přenesená",J258,0)</f>
        <v>0</v>
      </c>
      <c r="BH258" s="142">
        <f>IF(N258="sníž. přenesená",J258,0)</f>
        <v>0</v>
      </c>
      <c r="BI258" s="142">
        <f>IF(N258="nulová",J258,0)</f>
        <v>0</v>
      </c>
      <c r="BJ258" s="15" t="s">
        <v>77</v>
      </c>
      <c r="BK258" s="142">
        <f>ROUND(I258*H258,2)</f>
        <v>0</v>
      </c>
      <c r="BL258" s="15" t="s">
        <v>155</v>
      </c>
      <c r="BM258" s="141" t="s">
        <v>336</v>
      </c>
    </row>
    <row r="259" spans="2:51" s="12" customFormat="1" ht="12">
      <c r="B259" s="143"/>
      <c r="D259" s="144" t="s">
        <v>157</v>
      </c>
      <c r="E259" s="145" t="s">
        <v>1</v>
      </c>
      <c r="F259" s="146" t="s">
        <v>158</v>
      </c>
      <c r="H259" s="145" t="s">
        <v>1</v>
      </c>
      <c r="L259" s="143"/>
      <c r="M259" s="147"/>
      <c r="N259" s="148"/>
      <c r="O259" s="148"/>
      <c r="P259" s="148"/>
      <c r="Q259" s="148"/>
      <c r="R259" s="148"/>
      <c r="S259" s="148"/>
      <c r="T259" s="149"/>
      <c r="AT259" s="145" t="s">
        <v>157</v>
      </c>
      <c r="AU259" s="145" t="s">
        <v>79</v>
      </c>
      <c r="AV259" s="12" t="s">
        <v>77</v>
      </c>
      <c r="AW259" s="12" t="s">
        <v>27</v>
      </c>
      <c r="AX259" s="12" t="s">
        <v>70</v>
      </c>
      <c r="AY259" s="145" t="s">
        <v>148</v>
      </c>
    </row>
    <row r="260" spans="2:51" s="13" customFormat="1" ht="40.8">
      <c r="B260" s="150"/>
      <c r="D260" s="144" t="s">
        <v>157</v>
      </c>
      <c r="E260" s="151" t="s">
        <v>1</v>
      </c>
      <c r="F260" s="152" t="s">
        <v>337</v>
      </c>
      <c r="H260" s="153">
        <v>47.552</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51" s="13" customFormat="1" ht="12">
      <c r="B261" s="150"/>
      <c r="D261" s="144" t="s">
        <v>157</v>
      </c>
      <c r="E261" s="151" t="s">
        <v>1</v>
      </c>
      <c r="F261" s="152" t="s">
        <v>338</v>
      </c>
      <c r="H261" s="153">
        <v>4.128</v>
      </c>
      <c r="L261" s="150"/>
      <c r="M261" s="154"/>
      <c r="N261" s="155"/>
      <c r="O261" s="155"/>
      <c r="P261" s="155"/>
      <c r="Q261" s="155"/>
      <c r="R261" s="155"/>
      <c r="S261" s="155"/>
      <c r="T261" s="156"/>
      <c r="AT261" s="151" t="s">
        <v>157</v>
      </c>
      <c r="AU261" s="151" t="s">
        <v>79</v>
      </c>
      <c r="AV261" s="13" t="s">
        <v>79</v>
      </c>
      <c r="AW261" s="13" t="s">
        <v>27</v>
      </c>
      <c r="AX261" s="13" t="s">
        <v>70</v>
      </c>
      <c r="AY261" s="151" t="s">
        <v>148</v>
      </c>
    </row>
    <row r="262" spans="2:51" s="12" customFormat="1" ht="12">
      <c r="B262" s="143"/>
      <c r="D262" s="144" t="s">
        <v>157</v>
      </c>
      <c r="E262" s="145" t="s">
        <v>1</v>
      </c>
      <c r="F262" s="146" t="s">
        <v>339</v>
      </c>
      <c r="H262" s="145" t="s">
        <v>1</v>
      </c>
      <c r="L262" s="143"/>
      <c r="M262" s="147"/>
      <c r="N262" s="148"/>
      <c r="O262" s="148"/>
      <c r="P262" s="148"/>
      <c r="Q262" s="148"/>
      <c r="R262" s="148"/>
      <c r="S262" s="148"/>
      <c r="T262" s="149"/>
      <c r="AT262" s="145" t="s">
        <v>157</v>
      </c>
      <c r="AU262" s="145" t="s">
        <v>79</v>
      </c>
      <c r="AV262" s="12" t="s">
        <v>77</v>
      </c>
      <c r="AW262" s="12" t="s">
        <v>27</v>
      </c>
      <c r="AX262" s="12" t="s">
        <v>70</v>
      </c>
      <c r="AY262" s="145" t="s">
        <v>148</v>
      </c>
    </row>
    <row r="263" spans="2:51" s="13" customFormat="1" ht="12">
      <c r="B263" s="150"/>
      <c r="D263" s="144" t="s">
        <v>157</v>
      </c>
      <c r="E263" s="151" t="s">
        <v>1</v>
      </c>
      <c r="F263" s="152" t="s">
        <v>340</v>
      </c>
      <c r="H263" s="153">
        <v>1.925</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51" s="13" customFormat="1" ht="12">
      <c r="B264" s="150"/>
      <c r="D264" s="144" t="s">
        <v>157</v>
      </c>
      <c r="E264" s="151" t="s">
        <v>1</v>
      </c>
      <c r="F264" s="152" t="s">
        <v>341</v>
      </c>
      <c r="H264" s="153">
        <v>9.619</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51" s="13" customFormat="1" ht="12">
      <c r="B265" s="150"/>
      <c r="D265" s="144" t="s">
        <v>157</v>
      </c>
      <c r="E265" s="151" t="s">
        <v>1</v>
      </c>
      <c r="F265" s="152" t="s">
        <v>342</v>
      </c>
      <c r="H265" s="153">
        <v>2.026</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51" s="13" customFormat="1" ht="12">
      <c r="B266" s="150"/>
      <c r="D266" s="144" t="s">
        <v>157</v>
      </c>
      <c r="E266" s="151" t="s">
        <v>1</v>
      </c>
      <c r="F266" s="152" t="s">
        <v>343</v>
      </c>
      <c r="H266" s="153">
        <v>1.709</v>
      </c>
      <c r="L266" s="150"/>
      <c r="M266" s="154"/>
      <c r="N266" s="155"/>
      <c r="O266" s="155"/>
      <c r="P266" s="155"/>
      <c r="Q266" s="155"/>
      <c r="R266" s="155"/>
      <c r="S266" s="155"/>
      <c r="T266" s="156"/>
      <c r="AT266" s="151" t="s">
        <v>157</v>
      </c>
      <c r="AU266" s="151" t="s">
        <v>79</v>
      </c>
      <c r="AV266" s="13" t="s">
        <v>79</v>
      </c>
      <c r="AW266" s="13" t="s">
        <v>27</v>
      </c>
      <c r="AX266" s="13" t="s">
        <v>70</v>
      </c>
      <c r="AY266" s="151" t="s">
        <v>148</v>
      </c>
    </row>
    <row r="267" spans="2:51" s="13" customFormat="1" ht="12">
      <c r="B267" s="150"/>
      <c r="D267" s="144" t="s">
        <v>157</v>
      </c>
      <c r="E267" s="151" t="s">
        <v>1</v>
      </c>
      <c r="F267" s="152" t="s">
        <v>344</v>
      </c>
      <c r="H267" s="153">
        <v>15.898</v>
      </c>
      <c r="L267" s="150"/>
      <c r="M267" s="154"/>
      <c r="N267" s="155"/>
      <c r="O267" s="155"/>
      <c r="P267" s="155"/>
      <c r="Q267" s="155"/>
      <c r="R267" s="155"/>
      <c r="S267" s="155"/>
      <c r="T267" s="156"/>
      <c r="AT267" s="151" t="s">
        <v>157</v>
      </c>
      <c r="AU267" s="151" t="s">
        <v>79</v>
      </c>
      <c r="AV267" s="13" t="s">
        <v>79</v>
      </c>
      <c r="AW267" s="13" t="s">
        <v>27</v>
      </c>
      <c r="AX267" s="13" t="s">
        <v>70</v>
      </c>
      <c r="AY267" s="151" t="s">
        <v>148</v>
      </c>
    </row>
    <row r="268" spans="2:51" s="13" customFormat="1" ht="12">
      <c r="B268" s="150"/>
      <c r="D268" s="144" t="s">
        <v>157</v>
      </c>
      <c r="E268" s="151" t="s">
        <v>1</v>
      </c>
      <c r="F268" s="152" t="s">
        <v>345</v>
      </c>
      <c r="H268" s="153">
        <v>27.955</v>
      </c>
      <c r="L268" s="150"/>
      <c r="M268" s="154"/>
      <c r="N268" s="155"/>
      <c r="O268" s="155"/>
      <c r="P268" s="155"/>
      <c r="Q268" s="155"/>
      <c r="R268" s="155"/>
      <c r="S268" s="155"/>
      <c r="T268" s="156"/>
      <c r="AT268" s="151" t="s">
        <v>157</v>
      </c>
      <c r="AU268" s="151" t="s">
        <v>79</v>
      </c>
      <c r="AV268" s="13" t="s">
        <v>79</v>
      </c>
      <c r="AW268" s="13" t="s">
        <v>27</v>
      </c>
      <c r="AX268" s="13" t="s">
        <v>70</v>
      </c>
      <c r="AY268" s="151" t="s">
        <v>148</v>
      </c>
    </row>
    <row r="269" spans="2:51" s="13" customFormat="1" ht="12">
      <c r="B269" s="150"/>
      <c r="D269" s="144" t="s">
        <v>157</v>
      </c>
      <c r="E269" s="151" t="s">
        <v>1</v>
      </c>
      <c r="F269" s="152" t="s">
        <v>346</v>
      </c>
      <c r="H269" s="153">
        <v>21.47</v>
      </c>
      <c r="L269" s="150"/>
      <c r="M269" s="154"/>
      <c r="N269" s="155"/>
      <c r="O269" s="155"/>
      <c r="P269" s="155"/>
      <c r="Q269" s="155"/>
      <c r="R269" s="155"/>
      <c r="S269" s="155"/>
      <c r="T269" s="156"/>
      <c r="AT269" s="151" t="s">
        <v>157</v>
      </c>
      <c r="AU269" s="151" t="s">
        <v>79</v>
      </c>
      <c r="AV269" s="13" t="s">
        <v>79</v>
      </c>
      <c r="AW269" s="13" t="s">
        <v>27</v>
      </c>
      <c r="AX269" s="13" t="s">
        <v>70</v>
      </c>
      <c r="AY269" s="151" t="s">
        <v>148</v>
      </c>
    </row>
    <row r="270" spans="2:51" s="12" customFormat="1" ht="12">
      <c r="B270" s="143"/>
      <c r="D270" s="144" t="s">
        <v>157</v>
      </c>
      <c r="E270" s="145" t="s">
        <v>1</v>
      </c>
      <c r="F270" s="146" t="s">
        <v>347</v>
      </c>
      <c r="H270" s="145" t="s">
        <v>1</v>
      </c>
      <c r="L270" s="143"/>
      <c r="M270" s="147"/>
      <c r="N270" s="148"/>
      <c r="O270" s="148"/>
      <c r="P270" s="148"/>
      <c r="Q270" s="148"/>
      <c r="R270" s="148"/>
      <c r="S270" s="148"/>
      <c r="T270" s="149"/>
      <c r="AT270" s="145" t="s">
        <v>157</v>
      </c>
      <c r="AU270" s="145" t="s">
        <v>79</v>
      </c>
      <c r="AV270" s="12" t="s">
        <v>77</v>
      </c>
      <c r="AW270" s="12" t="s">
        <v>27</v>
      </c>
      <c r="AX270" s="12" t="s">
        <v>70</v>
      </c>
      <c r="AY270" s="145" t="s">
        <v>148</v>
      </c>
    </row>
    <row r="271" spans="2:51" s="13" customFormat="1" ht="12">
      <c r="B271" s="150"/>
      <c r="D271" s="144" t="s">
        <v>157</v>
      </c>
      <c r="E271" s="151" t="s">
        <v>1</v>
      </c>
      <c r="F271" s="152" t="s">
        <v>345</v>
      </c>
      <c r="H271" s="153">
        <v>27.955</v>
      </c>
      <c r="L271" s="150"/>
      <c r="M271" s="154"/>
      <c r="N271" s="155"/>
      <c r="O271" s="155"/>
      <c r="P271" s="155"/>
      <c r="Q271" s="155"/>
      <c r="R271" s="155"/>
      <c r="S271" s="155"/>
      <c r="T271" s="156"/>
      <c r="AT271" s="151" t="s">
        <v>157</v>
      </c>
      <c r="AU271" s="151" t="s">
        <v>79</v>
      </c>
      <c r="AV271" s="13" t="s">
        <v>79</v>
      </c>
      <c r="AW271" s="13" t="s">
        <v>27</v>
      </c>
      <c r="AX271" s="13" t="s">
        <v>70</v>
      </c>
      <c r="AY271" s="151" t="s">
        <v>148</v>
      </c>
    </row>
    <row r="272" spans="2:51" s="13" customFormat="1" ht="12">
      <c r="B272" s="150"/>
      <c r="D272" s="144" t="s">
        <v>157</v>
      </c>
      <c r="E272" s="151" t="s">
        <v>1</v>
      </c>
      <c r="F272" s="152" t="s">
        <v>348</v>
      </c>
      <c r="H272" s="153">
        <v>16.296</v>
      </c>
      <c r="L272" s="150"/>
      <c r="M272" s="154"/>
      <c r="N272" s="155"/>
      <c r="O272" s="155"/>
      <c r="P272" s="155"/>
      <c r="Q272" s="155"/>
      <c r="R272" s="155"/>
      <c r="S272" s="155"/>
      <c r="T272" s="156"/>
      <c r="AT272" s="151" t="s">
        <v>157</v>
      </c>
      <c r="AU272" s="151" t="s">
        <v>79</v>
      </c>
      <c r="AV272" s="13" t="s">
        <v>79</v>
      </c>
      <c r="AW272" s="13" t="s">
        <v>27</v>
      </c>
      <c r="AX272" s="13" t="s">
        <v>70</v>
      </c>
      <c r="AY272" s="151" t="s">
        <v>148</v>
      </c>
    </row>
    <row r="273" spans="2:51" s="13" customFormat="1" ht="12">
      <c r="B273" s="150"/>
      <c r="D273" s="144" t="s">
        <v>157</v>
      </c>
      <c r="E273" s="151" t="s">
        <v>1</v>
      </c>
      <c r="F273" s="152" t="s">
        <v>349</v>
      </c>
      <c r="H273" s="153">
        <v>31.387</v>
      </c>
      <c r="L273" s="150"/>
      <c r="M273" s="154"/>
      <c r="N273" s="155"/>
      <c r="O273" s="155"/>
      <c r="P273" s="155"/>
      <c r="Q273" s="155"/>
      <c r="R273" s="155"/>
      <c r="S273" s="155"/>
      <c r="T273" s="156"/>
      <c r="AT273" s="151" t="s">
        <v>157</v>
      </c>
      <c r="AU273" s="151" t="s">
        <v>79</v>
      </c>
      <c r="AV273" s="13" t="s">
        <v>79</v>
      </c>
      <c r="AW273" s="13" t="s">
        <v>27</v>
      </c>
      <c r="AX273" s="13" t="s">
        <v>70</v>
      </c>
      <c r="AY273" s="151" t="s">
        <v>148</v>
      </c>
    </row>
    <row r="274" spans="2:51" s="13" customFormat="1" ht="12">
      <c r="B274" s="150"/>
      <c r="D274" s="144" t="s">
        <v>157</v>
      </c>
      <c r="E274" s="151" t="s">
        <v>1</v>
      </c>
      <c r="F274" s="152" t="s">
        <v>350</v>
      </c>
      <c r="H274" s="153">
        <v>15.638</v>
      </c>
      <c r="L274" s="150"/>
      <c r="M274" s="154"/>
      <c r="N274" s="155"/>
      <c r="O274" s="155"/>
      <c r="P274" s="155"/>
      <c r="Q274" s="155"/>
      <c r="R274" s="155"/>
      <c r="S274" s="155"/>
      <c r="T274" s="156"/>
      <c r="AT274" s="151" t="s">
        <v>157</v>
      </c>
      <c r="AU274" s="151" t="s">
        <v>79</v>
      </c>
      <c r="AV274" s="13" t="s">
        <v>79</v>
      </c>
      <c r="AW274" s="13" t="s">
        <v>27</v>
      </c>
      <c r="AX274" s="13" t="s">
        <v>70</v>
      </c>
      <c r="AY274" s="151" t="s">
        <v>148</v>
      </c>
    </row>
    <row r="275" spans="2:51" s="13" customFormat="1" ht="12">
      <c r="B275" s="150"/>
      <c r="D275" s="144" t="s">
        <v>157</v>
      </c>
      <c r="E275" s="151" t="s">
        <v>1</v>
      </c>
      <c r="F275" s="152" t="s">
        <v>351</v>
      </c>
      <c r="H275" s="153">
        <v>16.848</v>
      </c>
      <c r="L275" s="150"/>
      <c r="M275" s="154"/>
      <c r="N275" s="155"/>
      <c r="O275" s="155"/>
      <c r="P275" s="155"/>
      <c r="Q275" s="155"/>
      <c r="R275" s="155"/>
      <c r="S275" s="155"/>
      <c r="T275" s="156"/>
      <c r="AT275" s="151" t="s">
        <v>157</v>
      </c>
      <c r="AU275" s="151" t="s">
        <v>79</v>
      </c>
      <c r="AV275" s="13" t="s">
        <v>79</v>
      </c>
      <c r="AW275" s="13" t="s">
        <v>27</v>
      </c>
      <c r="AX275" s="13" t="s">
        <v>70</v>
      </c>
      <c r="AY275" s="151" t="s">
        <v>148</v>
      </c>
    </row>
    <row r="276" spans="2:63" s="11" customFormat="1" ht="22.8" customHeight="1">
      <c r="B276" s="118"/>
      <c r="D276" s="119" t="s">
        <v>69</v>
      </c>
      <c r="E276" s="128" t="s">
        <v>352</v>
      </c>
      <c r="F276" s="128" t="s">
        <v>353</v>
      </c>
      <c r="J276" s="129">
        <f>BK276</f>
        <v>0</v>
      </c>
      <c r="L276" s="118"/>
      <c r="M276" s="122"/>
      <c r="N276" s="123"/>
      <c r="O276" s="123"/>
      <c r="P276" s="124">
        <f>SUM(P277:P659)</f>
        <v>3851.457842</v>
      </c>
      <c r="Q276" s="123"/>
      <c r="R276" s="124">
        <f>SUM(R277:R659)</f>
        <v>39.650701819999995</v>
      </c>
      <c r="S276" s="123"/>
      <c r="T276" s="125">
        <f>SUM(T277:T659)</f>
        <v>0</v>
      </c>
      <c r="AR276" s="119" t="s">
        <v>77</v>
      </c>
      <c r="AT276" s="126" t="s">
        <v>69</v>
      </c>
      <c r="AU276" s="126" t="s">
        <v>77</v>
      </c>
      <c r="AY276" s="119" t="s">
        <v>148</v>
      </c>
      <c r="BK276" s="127">
        <f>SUM(BK277:BK659)</f>
        <v>0</v>
      </c>
    </row>
    <row r="277" spans="2:65" s="1" customFormat="1" ht="24" customHeight="1">
      <c r="B277" s="130"/>
      <c r="C277" s="131" t="s">
        <v>354</v>
      </c>
      <c r="D277" s="131" t="s">
        <v>150</v>
      </c>
      <c r="E277" s="132" t="s">
        <v>355</v>
      </c>
      <c r="F277" s="133" t="s">
        <v>356</v>
      </c>
      <c r="G277" s="134" t="s">
        <v>153</v>
      </c>
      <c r="H277" s="135">
        <v>442.671</v>
      </c>
      <c r="I277" s="136"/>
      <c r="J277" s="136">
        <f>ROUND(I277*H277,2)</f>
        <v>0</v>
      </c>
      <c r="K277" s="133" t="s">
        <v>154</v>
      </c>
      <c r="L277" s="27"/>
      <c r="M277" s="137" t="s">
        <v>1</v>
      </c>
      <c r="N277" s="138" t="s">
        <v>35</v>
      </c>
      <c r="O277" s="139">
        <v>0.095</v>
      </c>
      <c r="P277" s="139">
        <f>O277*H277</f>
        <v>42.053745</v>
      </c>
      <c r="Q277" s="139">
        <v>0.00026</v>
      </c>
      <c r="R277" s="139">
        <f>Q277*H277</f>
        <v>0.11509445999999998</v>
      </c>
      <c r="S277" s="139">
        <v>0</v>
      </c>
      <c r="T277" s="140">
        <f>S277*H277</f>
        <v>0</v>
      </c>
      <c r="AR277" s="141" t="s">
        <v>155</v>
      </c>
      <c r="AT277" s="141" t="s">
        <v>150</v>
      </c>
      <c r="AU277" s="141" t="s">
        <v>79</v>
      </c>
      <c r="AY277" s="15" t="s">
        <v>148</v>
      </c>
      <c r="BE277" s="142">
        <f>IF(N277="základní",J277,0)</f>
        <v>0</v>
      </c>
      <c r="BF277" s="142">
        <f>IF(N277="snížená",J277,0)</f>
        <v>0</v>
      </c>
      <c r="BG277" s="142">
        <f>IF(N277="zákl. přenesená",J277,0)</f>
        <v>0</v>
      </c>
      <c r="BH277" s="142">
        <f>IF(N277="sníž. přenesená",J277,0)</f>
        <v>0</v>
      </c>
      <c r="BI277" s="142">
        <f>IF(N277="nulová",J277,0)</f>
        <v>0</v>
      </c>
      <c r="BJ277" s="15" t="s">
        <v>77</v>
      </c>
      <c r="BK277" s="142">
        <f>ROUND(I277*H277,2)</f>
        <v>0</v>
      </c>
      <c r="BL277" s="15" t="s">
        <v>155</v>
      </c>
      <c r="BM277" s="141" t="s">
        <v>357</v>
      </c>
    </row>
    <row r="278" spans="2:51" s="12" customFormat="1" ht="12">
      <c r="B278" s="143"/>
      <c r="D278" s="144" t="s">
        <v>157</v>
      </c>
      <c r="E278" s="145" t="s">
        <v>1</v>
      </c>
      <c r="F278" s="146" t="s">
        <v>302</v>
      </c>
      <c r="H278" s="145" t="s">
        <v>1</v>
      </c>
      <c r="L278" s="143"/>
      <c r="M278" s="147"/>
      <c r="N278" s="148"/>
      <c r="O278" s="148"/>
      <c r="P278" s="148"/>
      <c r="Q278" s="148"/>
      <c r="R278" s="148"/>
      <c r="S278" s="148"/>
      <c r="T278" s="149"/>
      <c r="AT278" s="145" t="s">
        <v>157</v>
      </c>
      <c r="AU278" s="145" t="s">
        <v>79</v>
      </c>
      <c r="AV278" s="12" t="s">
        <v>77</v>
      </c>
      <c r="AW278" s="12" t="s">
        <v>27</v>
      </c>
      <c r="AX278" s="12" t="s">
        <v>70</v>
      </c>
      <c r="AY278" s="145" t="s">
        <v>148</v>
      </c>
    </row>
    <row r="279" spans="2:51" s="12" customFormat="1" ht="12">
      <c r="B279" s="143"/>
      <c r="D279" s="144" t="s">
        <v>157</v>
      </c>
      <c r="E279" s="145" t="s">
        <v>1</v>
      </c>
      <c r="F279" s="146" t="s">
        <v>358</v>
      </c>
      <c r="H279" s="145" t="s">
        <v>1</v>
      </c>
      <c r="L279" s="143"/>
      <c r="M279" s="147"/>
      <c r="N279" s="148"/>
      <c r="O279" s="148"/>
      <c r="P279" s="148"/>
      <c r="Q279" s="148"/>
      <c r="R279" s="148"/>
      <c r="S279" s="148"/>
      <c r="T279" s="149"/>
      <c r="AT279" s="145" t="s">
        <v>157</v>
      </c>
      <c r="AU279" s="145" t="s">
        <v>79</v>
      </c>
      <c r="AV279" s="12" t="s">
        <v>77</v>
      </c>
      <c r="AW279" s="12" t="s">
        <v>27</v>
      </c>
      <c r="AX279" s="12" t="s">
        <v>70</v>
      </c>
      <c r="AY279" s="145" t="s">
        <v>148</v>
      </c>
    </row>
    <row r="280" spans="2:51" s="13" customFormat="1" ht="12">
      <c r="B280" s="150"/>
      <c r="D280" s="144" t="s">
        <v>157</v>
      </c>
      <c r="E280" s="151" t="s">
        <v>1</v>
      </c>
      <c r="F280" s="152" t="s">
        <v>359</v>
      </c>
      <c r="H280" s="153">
        <v>1.53</v>
      </c>
      <c r="L280" s="150"/>
      <c r="M280" s="154"/>
      <c r="N280" s="155"/>
      <c r="O280" s="155"/>
      <c r="P280" s="155"/>
      <c r="Q280" s="155"/>
      <c r="R280" s="155"/>
      <c r="S280" s="155"/>
      <c r="T280" s="156"/>
      <c r="AT280" s="151" t="s">
        <v>157</v>
      </c>
      <c r="AU280" s="151" t="s">
        <v>79</v>
      </c>
      <c r="AV280" s="13" t="s">
        <v>79</v>
      </c>
      <c r="AW280" s="13" t="s">
        <v>27</v>
      </c>
      <c r="AX280" s="13" t="s">
        <v>70</v>
      </c>
      <c r="AY280" s="151" t="s">
        <v>148</v>
      </c>
    </row>
    <row r="281" spans="2:51" s="13" customFormat="1" ht="12">
      <c r="B281" s="150"/>
      <c r="D281" s="144" t="s">
        <v>157</v>
      </c>
      <c r="E281" s="151" t="s">
        <v>1</v>
      </c>
      <c r="F281" s="152" t="s">
        <v>360</v>
      </c>
      <c r="H281" s="153">
        <v>1.53</v>
      </c>
      <c r="L281" s="150"/>
      <c r="M281" s="154"/>
      <c r="N281" s="155"/>
      <c r="O281" s="155"/>
      <c r="P281" s="155"/>
      <c r="Q281" s="155"/>
      <c r="R281" s="155"/>
      <c r="S281" s="155"/>
      <c r="T281" s="156"/>
      <c r="AT281" s="151" t="s">
        <v>157</v>
      </c>
      <c r="AU281" s="151" t="s">
        <v>79</v>
      </c>
      <c r="AV281" s="13" t="s">
        <v>79</v>
      </c>
      <c r="AW281" s="13" t="s">
        <v>27</v>
      </c>
      <c r="AX281" s="13" t="s">
        <v>70</v>
      </c>
      <c r="AY281" s="151" t="s">
        <v>148</v>
      </c>
    </row>
    <row r="282" spans="2:51" s="13" customFormat="1" ht="12">
      <c r="B282" s="150"/>
      <c r="D282" s="144" t="s">
        <v>157</v>
      </c>
      <c r="E282" s="151" t="s">
        <v>1</v>
      </c>
      <c r="F282" s="152" t="s">
        <v>361</v>
      </c>
      <c r="H282" s="153">
        <v>439.611</v>
      </c>
      <c r="L282" s="150"/>
      <c r="M282" s="154"/>
      <c r="N282" s="155"/>
      <c r="O282" s="155"/>
      <c r="P282" s="155"/>
      <c r="Q282" s="155"/>
      <c r="R282" s="155"/>
      <c r="S282" s="155"/>
      <c r="T282" s="156"/>
      <c r="AT282" s="151" t="s">
        <v>157</v>
      </c>
      <c r="AU282" s="151" t="s">
        <v>79</v>
      </c>
      <c r="AV282" s="13" t="s">
        <v>79</v>
      </c>
      <c r="AW282" s="13" t="s">
        <v>27</v>
      </c>
      <c r="AX282" s="13" t="s">
        <v>70</v>
      </c>
      <c r="AY282" s="151" t="s">
        <v>148</v>
      </c>
    </row>
    <row r="283" spans="2:65" s="1" customFormat="1" ht="24" customHeight="1">
      <c r="B283" s="130"/>
      <c r="C283" s="131" t="s">
        <v>362</v>
      </c>
      <c r="D283" s="131" t="s">
        <v>150</v>
      </c>
      <c r="E283" s="132" t="s">
        <v>363</v>
      </c>
      <c r="F283" s="133" t="s">
        <v>364</v>
      </c>
      <c r="G283" s="134" t="s">
        <v>153</v>
      </c>
      <c r="H283" s="135">
        <v>3.06</v>
      </c>
      <c r="I283" s="136"/>
      <c r="J283" s="136">
        <f>ROUND(I283*H283,2)</f>
        <v>0</v>
      </c>
      <c r="K283" s="133" t="s">
        <v>154</v>
      </c>
      <c r="L283" s="27"/>
      <c r="M283" s="137" t="s">
        <v>1</v>
      </c>
      <c r="N283" s="138" t="s">
        <v>35</v>
      </c>
      <c r="O283" s="139">
        <v>1.34</v>
      </c>
      <c r="P283" s="139">
        <f>O283*H283</f>
        <v>4.1004000000000005</v>
      </c>
      <c r="Q283" s="139">
        <v>0.00828</v>
      </c>
      <c r="R283" s="139">
        <f>Q283*H283</f>
        <v>0.0253368</v>
      </c>
      <c r="S283" s="139">
        <v>0</v>
      </c>
      <c r="T283" s="140">
        <f>S283*H283</f>
        <v>0</v>
      </c>
      <c r="AR283" s="141" t="s">
        <v>155</v>
      </c>
      <c r="AT283" s="141" t="s">
        <v>150</v>
      </c>
      <c r="AU283" s="141" t="s">
        <v>79</v>
      </c>
      <c r="AY283" s="15" t="s">
        <v>148</v>
      </c>
      <c r="BE283" s="142">
        <f>IF(N283="základní",J283,0)</f>
        <v>0</v>
      </c>
      <c r="BF283" s="142">
        <f>IF(N283="snížená",J283,0)</f>
        <v>0</v>
      </c>
      <c r="BG283" s="142">
        <f>IF(N283="zákl. přenesená",J283,0)</f>
        <v>0</v>
      </c>
      <c r="BH283" s="142">
        <f>IF(N283="sníž. přenesená",J283,0)</f>
        <v>0</v>
      </c>
      <c r="BI283" s="142">
        <f>IF(N283="nulová",J283,0)</f>
        <v>0</v>
      </c>
      <c r="BJ283" s="15" t="s">
        <v>77</v>
      </c>
      <c r="BK283" s="142">
        <f>ROUND(I283*H283,2)</f>
        <v>0</v>
      </c>
      <c r="BL283" s="15" t="s">
        <v>155</v>
      </c>
      <c r="BM283" s="141" t="s">
        <v>365</v>
      </c>
    </row>
    <row r="284" spans="2:51" s="12" customFormat="1" ht="12">
      <c r="B284" s="143"/>
      <c r="D284" s="144" t="s">
        <v>157</v>
      </c>
      <c r="E284" s="145" t="s">
        <v>1</v>
      </c>
      <c r="F284" s="146" t="s">
        <v>302</v>
      </c>
      <c r="H284" s="145" t="s">
        <v>1</v>
      </c>
      <c r="L284" s="143"/>
      <c r="M284" s="147"/>
      <c r="N284" s="148"/>
      <c r="O284" s="148"/>
      <c r="P284" s="148"/>
      <c r="Q284" s="148"/>
      <c r="R284" s="148"/>
      <c r="S284" s="148"/>
      <c r="T284" s="149"/>
      <c r="AT284" s="145" t="s">
        <v>157</v>
      </c>
      <c r="AU284" s="145" t="s">
        <v>79</v>
      </c>
      <c r="AV284" s="12" t="s">
        <v>77</v>
      </c>
      <c r="AW284" s="12" t="s">
        <v>27</v>
      </c>
      <c r="AX284" s="12" t="s">
        <v>70</v>
      </c>
      <c r="AY284" s="145" t="s">
        <v>148</v>
      </c>
    </row>
    <row r="285" spans="2:51" s="12" customFormat="1" ht="12">
      <c r="B285" s="143"/>
      <c r="D285" s="144" t="s">
        <v>157</v>
      </c>
      <c r="E285" s="145" t="s">
        <v>1</v>
      </c>
      <c r="F285" s="146" t="s">
        <v>358</v>
      </c>
      <c r="H285" s="145" t="s">
        <v>1</v>
      </c>
      <c r="L285" s="143"/>
      <c r="M285" s="147"/>
      <c r="N285" s="148"/>
      <c r="O285" s="148"/>
      <c r="P285" s="148"/>
      <c r="Q285" s="148"/>
      <c r="R285" s="148"/>
      <c r="S285" s="148"/>
      <c r="T285" s="149"/>
      <c r="AT285" s="145" t="s">
        <v>157</v>
      </c>
      <c r="AU285" s="145" t="s">
        <v>79</v>
      </c>
      <c r="AV285" s="12" t="s">
        <v>77</v>
      </c>
      <c r="AW285" s="12" t="s">
        <v>27</v>
      </c>
      <c r="AX285" s="12" t="s">
        <v>70</v>
      </c>
      <c r="AY285" s="145" t="s">
        <v>148</v>
      </c>
    </row>
    <row r="286" spans="2:51" s="13" customFormat="1" ht="12">
      <c r="B286" s="150"/>
      <c r="D286" s="144" t="s">
        <v>157</v>
      </c>
      <c r="E286" s="151" t="s">
        <v>1</v>
      </c>
      <c r="F286" s="152" t="s">
        <v>359</v>
      </c>
      <c r="H286" s="153">
        <v>1.53</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51" s="13" customFormat="1" ht="12">
      <c r="B287" s="150"/>
      <c r="D287" s="144" t="s">
        <v>157</v>
      </c>
      <c r="E287" s="151" t="s">
        <v>1</v>
      </c>
      <c r="F287" s="152" t="s">
        <v>360</v>
      </c>
      <c r="H287" s="153">
        <v>1.53</v>
      </c>
      <c r="L287" s="150"/>
      <c r="M287" s="154"/>
      <c r="N287" s="155"/>
      <c r="O287" s="155"/>
      <c r="P287" s="155"/>
      <c r="Q287" s="155"/>
      <c r="R287" s="155"/>
      <c r="S287" s="155"/>
      <c r="T287" s="156"/>
      <c r="AT287" s="151" t="s">
        <v>157</v>
      </c>
      <c r="AU287" s="151" t="s">
        <v>79</v>
      </c>
      <c r="AV287" s="13" t="s">
        <v>79</v>
      </c>
      <c r="AW287" s="13" t="s">
        <v>27</v>
      </c>
      <c r="AX287" s="13" t="s">
        <v>70</v>
      </c>
      <c r="AY287" s="151" t="s">
        <v>148</v>
      </c>
    </row>
    <row r="288" spans="2:65" s="1" customFormat="1" ht="24" customHeight="1">
      <c r="B288" s="130"/>
      <c r="C288" s="157" t="s">
        <v>366</v>
      </c>
      <c r="D288" s="157" t="s">
        <v>80</v>
      </c>
      <c r="E288" s="158" t="s">
        <v>367</v>
      </c>
      <c r="F288" s="159" t="s">
        <v>368</v>
      </c>
      <c r="G288" s="160" t="s">
        <v>153</v>
      </c>
      <c r="H288" s="161">
        <v>3.274</v>
      </c>
      <c r="I288" s="162"/>
      <c r="J288" s="162">
        <f>ROUND(I288*H288,2)</f>
        <v>0</v>
      </c>
      <c r="K288" s="159" t="s">
        <v>1</v>
      </c>
      <c r="L288" s="163"/>
      <c r="M288" s="164" t="s">
        <v>1</v>
      </c>
      <c r="N288" s="165" t="s">
        <v>35</v>
      </c>
      <c r="O288" s="139">
        <v>0</v>
      </c>
      <c r="P288" s="139">
        <f>O288*H288</f>
        <v>0</v>
      </c>
      <c r="Q288" s="139">
        <v>0.0018</v>
      </c>
      <c r="R288" s="139">
        <f>Q288*H288</f>
        <v>0.0058931999999999995</v>
      </c>
      <c r="S288" s="139">
        <v>0</v>
      </c>
      <c r="T288" s="140">
        <f>S288*H288</f>
        <v>0</v>
      </c>
      <c r="AR288" s="141" t="s">
        <v>192</v>
      </c>
      <c r="AT288" s="141" t="s">
        <v>80</v>
      </c>
      <c r="AU288" s="141" t="s">
        <v>79</v>
      </c>
      <c r="AY288" s="15" t="s">
        <v>148</v>
      </c>
      <c r="BE288" s="142">
        <f>IF(N288="základní",J288,0)</f>
        <v>0</v>
      </c>
      <c r="BF288" s="142">
        <f>IF(N288="snížená",J288,0)</f>
        <v>0</v>
      </c>
      <c r="BG288" s="142">
        <f>IF(N288="zákl. přenesená",J288,0)</f>
        <v>0</v>
      </c>
      <c r="BH288" s="142">
        <f>IF(N288="sníž. přenesená",J288,0)</f>
        <v>0</v>
      </c>
      <c r="BI288" s="142">
        <f>IF(N288="nulová",J288,0)</f>
        <v>0</v>
      </c>
      <c r="BJ288" s="15" t="s">
        <v>77</v>
      </c>
      <c r="BK288" s="142">
        <f>ROUND(I288*H288,2)</f>
        <v>0</v>
      </c>
      <c r="BL288" s="15" t="s">
        <v>155</v>
      </c>
      <c r="BM288" s="141" t="s">
        <v>369</v>
      </c>
    </row>
    <row r="289" spans="2:51" s="13" customFormat="1" ht="12">
      <c r="B289" s="150"/>
      <c r="D289" s="144" t="s">
        <v>157</v>
      </c>
      <c r="F289" s="152" t="s">
        <v>370</v>
      </c>
      <c r="H289" s="153">
        <v>3.274</v>
      </c>
      <c r="L289" s="150"/>
      <c r="M289" s="154"/>
      <c r="N289" s="155"/>
      <c r="O289" s="155"/>
      <c r="P289" s="155"/>
      <c r="Q289" s="155"/>
      <c r="R289" s="155"/>
      <c r="S289" s="155"/>
      <c r="T289" s="156"/>
      <c r="AT289" s="151" t="s">
        <v>157</v>
      </c>
      <c r="AU289" s="151" t="s">
        <v>79</v>
      </c>
      <c r="AV289" s="13" t="s">
        <v>79</v>
      </c>
      <c r="AW289" s="13" t="s">
        <v>3</v>
      </c>
      <c r="AX289" s="13" t="s">
        <v>77</v>
      </c>
      <c r="AY289" s="151" t="s">
        <v>148</v>
      </c>
    </row>
    <row r="290" spans="2:65" s="1" customFormat="1" ht="24" customHeight="1">
      <c r="B290" s="130"/>
      <c r="C290" s="131" t="s">
        <v>371</v>
      </c>
      <c r="D290" s="131" t="s">
        <v>150</v>
      </c>
      <c r="E290" s="132" t="s">
        <v>372</v>
      </c>
      <c r="F290" s="133" t="s">
        <v>373</v>
      </c>
      <c r="G290" s="134" t="s">
        <v>153</v>
      </c>
      <c r="H290" s="135">
        <v>439.611</v>
      </c>
      <c r="I290" s="136"/>
      <c r="J290" s="136">
        <f>ROUND(I290*H290,2)</f>
        <v>0</v>
      </c>
      <c r="K290" s="133" t="s">
        <v>154</v>
      </c>
      <c r="L290" s="27"/>
      <c r="M290" s="137" t="s">
        <v>1</v>
      </c>
      <c r="N290" s="138" t="s">
        <v>35</v>
      </c>
      <c r="O290" s="139">
        <v>1.4</v>
      </c>
      <c r="P290" s="139">
        <f>O290*H290</f>
        <v>615.4553999999999</v>
      </c>
      <c r="Q290" s="139">
        <v>0.00865</v>
      </c>
      <c r="R290" s="139">
        <f>Q290*H290</f>
        <v>3.80263515</v>
      </c>
      <c r="S290" s="139">
        <v>0</v>
      </c>
      <c r="T290" s="140">
        <f>S290*H290</f>
        <v>0</v>
      </c>
      <c r="AR290" s="141" t="s">
        <v>155</v>
      </c>
      <c r="AT290" s="141" t="s">
        <v>150</v>
      </c>
      <c r="AU290" s="141" t="s">
        <v>79</v>
      </c>
      <c r="AY290" s="15" t="s">
        <v>148</v>
      </c>
      <c r="BE290" s="142">
        <f>IF(N290="základní",J290,0)</f>
        <v>0</v>
      </c>
      <c r="BF290" s="142">
        <f>IF(N290="snížená",J290,0)</f>
        <v>0</v>
      </c>
      <c r="BG290" s="142">
        <f>IF(N290="zákl. přenesená",J290,0)</f>
        <v>0</v>
      </c>
      <c r="BH290" s="142">
        <f>IF(N290="sníž. přenesená",J290,0)</f>
        <v>0</v>
      </c>
      <c r="BI290" s="142">
        <f>IF(N290="nulová",J290,0)</f>
        <v>0</v>
      </c>
      <c r="BJ290" s="15" t="s">
        <v>77</v>
      </c>
      <c r="BK290" s="142">
        <f>ROUND(I290*H290,2)</f>
        <v>0</v>
      </c>
      <c r="BL290" s="15" t="s">
        <v>155</v>
      </c>
      <c r="BM290" s="141" t="s">
        <v>374</v>
      </c>
    </row>
    <row r="291" spans="2:51" s="12" customFormat="1" ht="12">
      <c r="B291" s="143"/>
      <c r="D291" s="144" t="s">
        <v>157</v>
      </c>
      <c r="E291" s="145" t="s">
        <v>1</v>
      </c>
      <c r="F291" s="146" t="s">
        <v>158</v>
      </c>
      <c r="H291" s="145" t="s">
        <v>1</v>
      </c>
      <c r="L291" s="143"/>
      <c r="M291" s="147"/>
      <c r="N291" s="148"/>
      <c r="O291" s="148"/>
      <c r="P291" s="148"/>
      <c r="Q291" s="148"/>
      <c r="R291" s="148"/>
      <c r="S291" s="148"/>
      <c r="T291" s="149"/>
      <c r="AT291" s="145" t="s">
        <v>157</v>
      </c>
      <c r="AU291" s="145" t="s">
        <v>79</v>
      </c>
      <c r="AV291" s="12" t="s">
        <v>77</v>
      </c>
      <c r="AW291" s="12" t="s">
        <v>27</v>
      </c>
      <c r="AX291" s="12" t="s">
        <v>70</v>
      </c>
      <c r="AY291" s="145" t="s">
        <v>148</v>
      </c>
    </row>
    <row r="292" spans="2:51" s="12" customFormat="1" ht="12">
      <c r="B292" s="143"/>
      <c r="D292" s="144" t="s">
        <v>157</v>
      </c>
      <c r="E292" s="145" t="s">
        <v>1</v>
      </c>
      <c r="F292" s="146" t="s">
        <v>375</v>
      </c>
      <c r="H292" s="145" t="s">
        <v>1</v>
      </c>
      <c r="L292" s="143"/>
      <c r="M292" s="147"/>
      <c r="N292" s="148"/>
      <c r="O292" s="148"/>
      <c r="P292" s="148"/>
      <c r="Q292" s="148"/>
      <c r="R292" s="148"/>
      <c r="S292" s="148"/>
      <c r="T292" s="149"/>
      <c r="AT292" s="145" t="s">
        <v>157</v>
      </c>
      <c r="AU292" s="145" t="s">
        <v>79</v>
      </c>
      <c r="AV292" s="12" t="s">
        <v>77</v>
      </c>
      <c r="AW292" s="12" t="s">
        <v>27</v>
      </c>
      <c r="AX292" s="12" t="s">
        <v>70</v>
      </c>
      <c r="AY292" s="145" t="s">
        <v>148</v>
      </c>
    </row>
    <row r="293" spans="2:51" s="13" customFormat="1" ht="12">
      <c r="B293" s="150"/>
      <c r="D293" s="144" t="s">
        <v>157</v>
      </c>
      <c r="E293" s="151" t="s">
        <v>1</v>
      </c>
      <c r="F293" s="152" t="s">
        <v>376</v>
      </c>
      <c r="H293" s="153">
        <v>9.988</v>
      </c>
      <c r="L293" s="150"/>
      <c r="M293" s="154"/>
      <c r="N293" s="155"/>
      <c r="O293" s="155"/>
      <c r="P293" s="155"/>
      <c r="Q293" s="155"/>
      <c r="R293" s="155"/>
      <c r="S293" s="155"/>
      <c r="T293" s="156"/>
      <c r="AT293" s="151" t="s">
        <v>157</v>
      </c>
      <c r="AU293" s="151" t="s">
        <v>79</v>
      </c>
      <c r="AV293" s="13" t="s">
        <v>79</v>
      </c>
      <c r="AW293" s="13" t="s">
        <v>27</v>
      </c>
      <c r="AX293" s="13" t="s">
        <v>70</v>
      </c>
      <c r="AY293" s="151" t="s">
        <v>148</v>
      </c>
    </row>
    <row r="294" spans="2:51" s="13" customFormat="1" ht="12">
      <c r="B294" s="150"/>
      <c r="D294" s="144" t="s">
        <v>157</v>
      </c>
      <c r="E294" s="151" t="s">
        <v>1</v>
      </c>
      <c r="F294" s="152" t="s">
        <v>377</v>
      </c>
      <c r="H294" s="153">
        <v>7.188</v>
      </c>
      <c r="L294" s="150"/>
      <c r="M294" s="154"/>
      <c r="N294" s="155"/>
      <c r="O294" s="155"/>
      <c r="P294" s="155"/>
      <c r="Q294" s="155"/>
      <c r="R294" s="155"/>
      <c r="S294" s="155"/>
      <c r="T294" s="156"/>
      <c r="AT294" s="151" t="s">
        <v>157</v>
      </c>
      <c r="AU294" s="151" t="s">
        <v>79</v>
      </c>
      <c r="AV294" s="13" t="s">
        <v>79</v>
      </c>
      <c r="AW294" s="13" t="s">
        <v>27</v>
      </c>
      <c r="AX294" s="13" t="s">
        <v>70</v>
      </c>
      <c r="AY294" s="151" t="s">
        <v>148</v>
      </c>
    </row>
    <row r="295" spans="2:51" s="13" customFormat="1" ht="12">
      <c r="B295" s="150"/>
      <c r="D295" s="144" t="s">
        <v>157</v>
      </c>
      <c r="E295" s="151" t="s">
        <v>1</v>
      </c>
      <c r="F295" s="152" t="s">
        <v>378</v>
      </c>
      <c r="H295" s="153">
        <v>5.22</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51" s="13" customFormat="1" ht="12">
      <c r="B296" s="150"/>
      <c r="D296" s="144" t="s">
        <v>157</v>
      </c>
      <c r="E296" s="151" t="s">
        <v>1</v>
      </c>
      <c r="F296" s="152" t="s">
        <v>379</v>
      </c>
      <c r="H296" s="153">
        <v>4.785</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51" s="13" customFormat="1" ht="12">
      <c r="B297" s="150"/>
      <c r="D297" s="144" t="s">
        <v>157</v>
      </c>
      <c r="E297" s="151" t="s">
        <v>1</v>
      </c>
      <c r="F297" s="152" t="s">
        <v>380</v>
      </c>
      <c r="H297" s="153">
        <v>4.06</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51" s="13" customFormat="1" ht="12">
      <c r="B298" s="150"/>
      <c r="D298" s="144" t="s">
        <v>157</v>
      </c>
      <c r="E298" s="151" t="s">
        <v>1</v>
      </c>
      <c r="F298" s="152" t="s">
        <v>381</v>
      </c>
      <c r="H298" s="153">
        <v>2.25</v>
      </c>
      <c r="L298" s="150"/>
      <c r="M298" s="154"/>
      <c r="N298" s="155"/>
      <c r="O298" s="155"/>
      <c r="P298" s="155"/>
      <c r="Q298" s="155"/>
      <c r="R298" s="155"/>
      <c r="S298" s="155"/>
      <c r="T298" s="156"/>
      <c r="AT298" s="151" t="s">
        <v>157</v>
      </c>
      <c r="AU298" s="151" t="s">
        <v>79</v>
      </c>
      <c r="AV298" s="13" t="s">
        <v>79</v>
      </c>
      <c r="AW298" s="13" t="s">
        <v>27</v>
      </c>
      <c r="AX298" s="13" t="s">
        <v>70</v>
      </c>
      <c r="AY298" s="151" t="s">
        <v>148</v>
      </c>
    </row>
    <row r="299" spans="2:51" s="13" customFormat="1" ht="12">
      <c r="B299" s="150"/>
      <c r="D299" s="144" t="s">
        <v>157</v>
      </c>
      <c r="E299" s="151" t="s">
        <v>1</v>
      </c>
      <c r="F299" s="152" t="s">
        <v>382</v>
      </c>
      <c r="H299" s="153">
        <v>3.875</v>
      </c>
      <c r="L299" s="150"/>
      <c r="M299" s="154"/>
      <c r="N299" s="155"/>
      <c r="O299" s="155"/>
      <c r="P299" s="155"/>
      <c r="Q299" s="155"/>
      <c r="R299" s="155"/>
      <c r="S299" s="155"/>
      <c r="T299" s="156"/>
      <c r="AT299" s="151" t="s">
        <v>157</v>
      </c>
      <c r="AU299" s="151" t="s">
        <v>79</v>
      </c>
      <c r="AV299" s="13" t="s">
        <v>79</v>
      </c>
      <c r="AW299" s="13" t="s">
        <v>27</v>
      </c>
      <c r="AX299" s="13" t="s">
        <v>70</v>
      </c>
      <c r="AY299" s="151" t="s">
        <v>148</v>
      </c>
    </row>
    <row r="300" spans="2:51" s="13" customFormat="1" ht="12">
      <c r="B300" s="150"/>
      <c r="D300" s="144" t="s">
        <v>157</v>
      </c>
      <c r="E300" s="151" t="s">
        <v>1</v>
      </c>
      <c r="F300" s="152" t="s">
        <v>383</v>
      </c>
      <c r="H300" s="153">
        <v>3.22</v>
      </c>
      <c r="L300" s="150"/>
      <c r="M300" s="154"/>
      <c r="N300" s="155"/>
      <c r="O300" s="155"/>
      <c r="P300" s="155"/>
      <c r="Q300" s="155"/>
      <c r="R300" s="155"/>
      <c r="S300" s="155"/>
      <c r="T300" s="156"/>
      <c r="AT300" s="151" t="s">
        <v>157</v>
      </c>
      <c r="AU300" s="151" t="s">
        <v>79</v>
      </c>
      <c r="AV300" s="13" t="s">
        <v>79</v>
      </c>
      <c r="AW300" s="13" t="s">
        <v>27</v>
      </c>
      <c r="AX300" s="13" t="s">
        <v>70</v>
      </c>
      <c r="AY300" s="151" t="s">
        <v>148</v>
      </c>
    </row>
    <row r="301" spans="2:51" s="13" customFormat="1" ht="12">
      <c r="B301" s="150"/>
      <c r="D301" s="144" t="s">
        <v>157</v>
      </c>
      <c r="E301" s="151" t="s">
        <v>1</v>
      </c>
      <c r="F301" s="152" t="s">
        <v>384</v>
      </c>
      <c r="H301" s="153">
        <v>4.62</v>
      </c>
      <c r="L301" s="150"/>
      <c r="M301" s="154"/>
      <c r="N301" s="155"/>
      <c r="O301" s="155"/>
      <c r="P301" s="155"/>
      <c r="Q301" s="155"/>
      <c r="R301" s="155"/>
      <c r="S301" s="155"/>
      <c r="T301" s="156"/>
      <c r="AT301" s="151" t="s">
        <v>157</v>
      </c>
      <c r="AU301" s="151" t="s">
        <v>79</v>
      </c>
      <c r="AV301" s="13" t="s">
        <v>79</v>
      </c>
      <c r="AW301" s="13" t="s">
        <v>27</v>
      </c>
      <c r="AX301" s="13" t="s">
        <v>70</v>
      </c>
      <c r="AY301" s="151" t="s">
        <v>148</v>
      </c>
    </row>
    <row r="302" spans="2:51" s="13" customFormat="1" ht="12">
      <c r="B302" s="150"/>
      <c r="D302" s="144" t="s">
        <v>157</v>
      </c>
      <c r="E302" s="151" t="s">
        <v>1</v>
      </c>
      <c r="F302" s="152" t="s">
        <v>385</v>
      </c>
      <c r="H302" s="153">
        <v>2.465</v>
      </c>
      <c r="L302" s="150"/>
      <c r="M302" s="154"/>
      <c r="N302" s="155"/>
      <c r="O302" s="155"/>
      <c r="P302" s="155"/>
      <c r="Q302" s="155"/>
      <c r="R302" s="155"/>
      <c r="S302" s="155"/>
      <c r="T302" s="156"/>
      <c r="AT302" s="151" t="s">
        <v>157</v>
      </c>
      <c r="AU302" s="151" t="s">
        <v>79</v>
      </c>
      <c r="AV302" s="13" t="s">
        <v>79</v>
      </c>
      <c r="AW302" s="13" t="s">
        <v>27</v>
      </c>
      <c r="AX302" s="13" t="s">
        <v>70</v>
      </c>
      <c r="AY302" s="151" t="s">
        <v>148</v>
      </c>
    </row>
    <row r="303" spans="2:51" s="13" customFormat="1" ht="12">
      <c r="B303" s="150"/>
      <c r="D303" s="144" t="s">
        <v>157</v>
      </c>
      <c r="E303" s="151" t="s">
        <v>1</v>
      </c>
      <c r="F303" s="152" t="s">
        <v>386</v>
      </c>
      <c r="H303" s="153">
        <v>3.24</v>
      </c>
      <c r="L303" s="150"/>
      <c r="M303" s="154"/>
      <c r="N303" s="155"/>
      <c r="O303" s="155"/>
      <c r="P303" s="155"/>
      <c r="Q303" s="155"/>
      <c r="R303" s="155"/>
      <c r="S303" s="155"/>
      <c r="T303" s="156"/>
      <c r="AT303" s="151" t="s">
        <v>157</v>
      </c>
      <c r="AU303" s="151" t="s">
        <v>79</v>
      </c>
      <c r="AV303" s="13" t="s">
        <v>79</v>
      </c>
      <c r="AW303" s="13" t="s">
        <v>27</v>
      </c>
      <c r="AX303" s="13" t="s">
        <v>70</v>
      </c>
      <c r="AY303" s="151" t="s">
        <v>148</v>
      </c>
    </row>
    <row r="304" spans="2:51" s="13" customFormat="1" ht="12">
      <c r="B304" s="150"/>
      <c r="D304" s="144" t="s">
        <v>157</v>
      </c>
      <c r="E304" s="151" t="s">
        <v>1</v>
      </c>
      <c r="F304" s="152" t="s">
        <v>387</v>
      </c>
      <c r="H304" s="153">
        <v>3.48</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51" s="13" customFormat="1" ht="12">
      <c r="B305" s="150"/>
      <c r="D305" s="144" t="s">
        <v>157</v>
      </c>
      <c r="E305" s="151" t="s">
        <v>1</v>
      </c>
      <c r="F305" s="152" t="s">
        <v>388</v>
      </c>
      <c r="H305" s="153">
        <v>4.205</v>
      </c>
      <c r="L305" s="150"/>
      <c r="M305" s="154"/>
      <c r="N305" s="155"/>
      <c r="O305" s="155"/>
      <c r="P305" s="155"/>
      <c r="Q305" s="155"/>
      <c r="R305" s="155"/>
      <c r="S305" s="155"/>
      <c r="T305" s="156"/>
      <c r="AT305" s="151" t="s">
        <v>157</v>
      </c>
      <c r="AU305" s="151" t="s">
        <v>79</v>
      </c>
      <c r="AV305" s="13" t="s">
        <v>79</v>
      </c>
      <c r="AW305" s="13" t="s">
        <v>27</v>
      </c>
      <c r="AX305" s="13" t="s">
        <v>70</v>
      </c>
      <c r="AY305" s="151" t="s">
        <v>148</v>
      </c>
    </row>
    <row r="306" spans="2:51" s="13" customFormat="1" ht="12">
      <c r="B306" s="150"/>
      <c r="D306" s="144" t="s">
        <v>157</v>
      </c>
      <c r="E306" s="151" t="s">
        <v>1</v>
      </c>
      <c r="F306" s="152" t="s">
        <v>389</v>
      </c>
      <c r="H306" s="153">
        <v>5.075</v>
      </c>
      <c r="L306" s="150"/>
      <c r="M306" s="154"/>
      <c r="N306" s="155"/>
      <c r="O306" s="155"/>
      <c r="P306" s="155"/>
      <c r="Q306" s="155"/>
      <c r="R306" s="155"/>
      <c r="S306" s="155"/>
      <c r="T306" s="156"/>
      <c r="AT306" s="151" t="s">
        <v>157</v>
      </c>
      <c r="AU306" s="151" t="s">
        <v>79</v>
      </c>
      <c r="AV306" s="13" t="s">
        <v>79</v>
      </c>
      <c r="AW306" s="13" t="s">
        <v>27</v>
      </c>
      <c r="AX306" s="13" t="s">
        <v>70</v>
      </c>
      <c r="AY306" s="151" t="s">
        <v>148</v>
      </c>
    </row>
    <row r="307" spans="2:51" s="13" customFormat="1" ht="12">
      <c r="B307" s="150"/>
      <c r="D307" s="144" t="s">
        <v>157</v>
      </c>
      <c r="E307" s="151" t="s">
        <v>1</v>
      </c>
      <c r="F307" s="152" t="s">
        <v>390</v>
      </c>
      <c r="H307" s="153">
        <v>8.12</v>
      </c>
      <c r="L307" s="150"/>
      <c r="M307" s="154"/>
      <c r="N307" s="155"/>
      <c r="O307" s="155"/>
      <c r="P307" s="155"/>
      <c r="Q307" s="155"/>
      <c r="R307" s="155"/>
      <c r="S307" s="155"/>
      <c r="T307" s="156"/>
      <c r="AT307" s="151" t="s">
        <v>157</v>
      </c>
      <c r="AU307" s="151" t="s">
        <v>79</v>
      </c>
      <c r="AV307" s="13" t="s">
        <v>79</v>
      </c>
      <c r="AW307" s="13" t="s">
        <v>27</v>
      </c>
      <c r="AX307" s="13" t="s">
        <v>70</v>
      </c>
      <c r="AY307" s="151" t="s">
        <v>148</v>
      </c>
    </row>
    <row r="308" spans="2:51" s="13" customFormat="1" ht="12">
      <c r="B308" s="150"/>
      <c r="D308" s="144" t="s">
        <v>157</v>
      </c>
      <c r="E308" s="151" t="s">
        <v>1</v>
      </c>
      <c r="F308" s="152" t="s">
        <v>391</v>
      </c>
      <c r="H308" s="153">
        <v>3.77</v>
      </c>
      <c r="L308" s="150"/>
      <c r="M308" s="154"/>
      <c r="N308" s="155"/>
      <c r="O308" s="155"/>
      <c r="P308" s="155"/>
      <c r="Q308" s="155"/>
      <c r="R308" s="155"/>
      <c r="S308" s="155"/>
      <c r="T308" s="156"/>
      <c r="AT308" s="151" t="s">
        <v>157</v>
      </c>
      <c r="AU308" s="151" t="s">
        <v>79</v>
      </c>
      <c r="AV308" s="13" t="s">
        <v>79</v>
      </c>
      <c r="AW308" s="13" t="s">
        <v>27</v>
      </c>
      <c r="AX308" s="13" t="s">
        <v>70</v>
      </c>
      <c r="AY308" s="151" t="s">
        <v>148</v>
      </c>
    </row>
    <row r="309" spans="2:51" s="13" customFormat="1" ht="12">
      <c r="B309" s="150"/>
      <c r="D309" s="144" t="s">
        <v>157</v>
      </c>
      <c r="E309" s="151" t="s">
        <v>1</v>
      </c>
      <c r="F309" s="152" t="s">
        <v>392</v>
      </c>
      <c r="H309" s="153">
        <v>4.35</v>
      </c>
      <c r="L309" s="150"/>
      <c r="M309" s="154"/>
      <c r="N309" s="155"/>
      <c r="O309" s="155"/>
      <c r="P309" s="155"/>
      <c r="Q309" s="155"/>
      <c r="R309" s="155"/>
      <c r="S309" s="155"/>
      <c r="T309" s="156"/>
      <c r="AT309" s="151" t="s">
        <v>157</v>
      </c>
      <c r="AU309" s="151" t="s">
        <v>79</v>
      </c>
      <c r="AV309" s="13" t="s">
        <v>79</v>
      </c>
      <c r="AW309" s="13" t="s">
        <v>27</v>
      </c>
      <c r="AX309" s="13" t="s">
        <v>70</v>
      </c>
      <c r="AY309" s="151" t="s">
        <v>148</v>
      </c>
    </row>
    <row r="310" spans="2:51" s="13" customFormat="1" ht="12">
      <c r="B310" s="150"/>
      <c r="D310" s="144" t="s">
        <v>157</v>
      </c>
      <c r="E310" s="151" t="s">
        <v>1</v>
      </c>
      <c r="F310" s="152" t="s">
        <v>393</v>
      </c>
      <c r="H310" s="153">
        <v>5.51</v>
      </c>
      <c r="L310" s="150"/>
      <c r="M310" s="154"/>
      <c r="N310" s="155"/>
      <c r="O310" s="155"/>
      <c r="P310" s="155"/>
      <c r="Q310" s="155"/>
      <c r="R310" s="155"/>
      <c r="S310" s="155"/>
      <c r="T310" s="156"/>
      <c r="AT310" s="151" t="s">
        <v>157</v>
      </c>
      <c r="AU310" s="151" t="s">
        <v>79</v>
      </c>
      <c r="AV310" s="13" t="s">
        <v>79</v>
      </c>
      <c r="AW310" s="13" t="s">
        <v>27</v>
      </c>
      <c r="AX310" s="13" t="s">
        <v>70</v>
      </c>
      <c r="AY310" s="151" t="s">
        <v>148</v>
      </c>
    </row>
    <row r="311" spans="2:51" s="13" customFormat="1" ht="12">
      <c r="B311" s="150"/>
      <c r="D311" s="144" t="s">
        <v>157</v>
      </c>
      <c r="E311" s="151" t="s">
        <v>1</v>
      </c>
      <c r="F311" s="152" t="s">
        <v>394</v>
      </c>
      <c r="H311" s="153">
        <v>18.865</v>
      </c>
      <c r="L311" s="150"/>
      <c r="M311" s="154"/>
      <c r="N311" s="155"/>
      <c r="O311" s="155"/>
      <c r="P311" s="155"/>
      <c r="Q311" s="155"/>
      <c r="R311" s="155"/>
      <c r="S311" s="155"/>
      <c r="T311" s="156"/>
      <c r="AT311" s="151" t="s">
        <v>157</v>
      </c>
      <c r="AU311" s="151" t="s">
        <v>79</v>
      </c>
      <c r="AV311" s="13" t="s">
        <v>79</v>
      </c>
      <c r="AW311" s="13" t="s">
        <v>27</v>
      </c>
      <c r="AX311" s="13" t="s">
        <v>70</v>
      </c>
      <c r="AY311" s="151" t="s">
        <v>148</v>
      </c>
    </row>
    <row r="312" spans="2:51" s="13" customFormat="1" ht="12">
      <c r="B312" s="150"/>
      <c r="D312" s="144" t="s">
        <v>157</v>
      </c>
      <c r="E312" s="151" t="s">
        <v>1</v>
      </c>
      <c r="F312" s="152" t="s">
        <v>395</v>
      </c>
      <c r="H312" s="153">
        <v>9.138</v>
      </c>
      <c r="L312" s="150"/>
      <c r="M312" s="154"/>
      <c r="N312" s="155"/>
      <c r="O312" s="155"/>
      <c r="P312" s="155"/>
      <c r="Q312" s="155"/>
      <c r="R312" s="155"/>
      <c r="S312" s="155"/>
      <c r="T312" s="156"/>
      <c r="AT312" s="151" t="s">
        <v>157</v>
      </c>
      <c r="AU312" s="151" t="s">
        <v>79</v>
      </c>
      <c r="AV312" s="13" t="s">
        <v>79</v>
      </c>
      <c r="AW312" s="13" t="s">
        <v>27</v>
      </c>
      <c r="AX312" s="13" t="s">
        <v>70</v>
      </c>
      <c r="AY312" s="151" t="s">
        <v>148</v>
      </c>
    </row>
    <row r="313" spans="2:51" s="13" customFormat="1" ht="12">
      <c r="B313" s="150"/>
      <c r="D313" s="144" t="s">
        <v>157</v>
      </c>
      <c r="E313" s="151" t="s">
        <v>1</v>
      </c>
      <c r="F313" s="152" t="s">
        <v>396</v>
      </c>
      <c r="H313" s="153">
        <v>6.195</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51" s="13" customFormat="1" ht="12">
      <c r="B314" s="150"/>
      <c r="D314" s="144" t="s">
        <v>157</v>
      </c>
      <c r="E314" s="151" t="s">
        <v>1</v>
      </c>
      <c r="F314" s="152" t="s">
        <v>397</v>
      </c>
      <c r="H314" s="153">
        <v>2.52</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51" s="13" customFormat="1" ht="12">
      <c r="B315" s="150"/>
      <c r="D315" s="144" t="s">
        <v>157</v>
      </c>
      <c r="E315" s="151" t="s">
        <v>1</v>
      </c>
      <c r="F315" s="152" t="s">
        <v>398</v>
      </c>
      <c r="H315" s="153">
        <v>31.875</v>
      </c>
      <c r="L315" s="150"/>
      <c r="M315" s="154"/>
      <c r="N315" s="155"/>
      <c r="O315" s="155"/>
      <c r="P315" s="155"/>
      <c r="Q315" s="155"/>
      <c r="R315" s="155"/>
      <c r="S315" s="155"/>
      <c r="T315" s="156"/>
      <c r="AT315" s="151" t="s">
        <v>157</v>
      </c>
      <c r="AU315" s="151" t="s">
        <v>79</v>
      </c>
      <c r="AV315" s="13" t="s">
        <v>79</v>
      </c>
      <c r="AW315" s="13" t="s">
        <v>27</v>
      </c>
      <c r="AX315" s="13" t="s">
        <v>70</v>
      </c>
      <c r="AY315" s="151" t="s">
        <v>148</v>
      </c>
    </row>
    <row r="316" spans="2:51" s="13" customFormat="1" ht="12">
      <c r="B316" s="150"/>
      <c r="D316" s="144" t="s">
        <v>157</v>
      </c>
      <c r="E316" s="151" t="s">
        <v>1</v>
      </c>
      <c r="F316" s="152" t="s">
        <v>399</v>
      </c>
      <c r="H316" s="153">
        <v>5.67</v>
      </c>
      <c r="L316" s="150"/>
      <c r="M316" s="154"/>
      <c r="N316" s="155"/>
      <c r="O316" s="155"/>
      <c r="P316" s="155"/>
      <c r="Q316" s="155"/>
      <c r="R316" s="155"/>
      <c r="S316" s="155"/>
      <c r="T316" s="156"/>
      <c r="AT316" s="151" t="s">
        <v>157</v>
      </c>
      <c r="AU316" s="151" t="s">
        <v>79</v>
      </c>
      <c r="AV316" s="13" t="s">
        <v>79</v>
      </c>
      <c r="AW316" s="13" t="s">
        <v>27</v>
      </c>
      <c r="AX316" s="13" t="s">
        <v>70</v>
      </c>
      <c r="AY316" s="151" t="s">
        <v>148</v>
      </c>
    </row>
    <row r="317" spans="2:51" s="13" customFormat="1" ht="12">
      <c r="B317" s="150"/>
      <c r="D317" s="144" t="s">
        <v>157</v>
      </c>
      <c r="E317" s="151" t="s">
        <v>1</v>
      </c>
      <c r="F317" s="152" t="s">
        <v>400</v>
      </c>
      <c r="H317" s="153">
        <v>20.16</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51" s="13" customFormat="1" ht="12">
      <c r="B318" s="150"/>
      <c r="D318" s="144" t="s">
        <v>157</v>
      </c>
      <c r="E318" s="151" t="s">
        <v>1</v>
      </c>
      <c r="F318" s="152" t="s">
        <v>401</v>
      </c>
      <c r="H318" s="153">
        <v>9.03</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51" s="13" customFormat="1" ht="12">
      <c r="B319" s="150"/>
      <c r="D319" s="144" t="s">
        <v>157</v>
      </c>
      <c r="E319" s="151" t="s">
        <v>1</v>
      </c>
      <c r="F319" s="152" t="s">
        <v>402</v>
      </c>
      <c r="H319" s="153">
        <v>14.555</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51" s="13" customFormat="1" ht="12">
      <c r="B320" s="150"/>
      <c r="D320" s="144" t="s">
        <v>157</v>
      </c>
      <c r="E320" s="151" t="s">
        <v>1</v>
      </c>
      <c r="F320" s="152" t="s">
        <v>403</v>
      </c>
      <c r="H320" s="153">
        <v>15.385</v>
      </c>
      <c r="L320" s="150"/>
      <c r="M320" s="154"/>
      <c r="N320" s="155"/>
      <c r="O320" s="155"/>
      <c r="P320" s="155"/>
      <c r="Q320" s="155"/>
      <c r="R320" s="155"/>
      <c r="S320" s="155"/>
      <c r="T320" s="156"/>
      <c r="AT320" s="151" t="s">
        <v>157</v>
      </c>
      <c r="AU320" s="151" t="s">
        <v>79</v>
      </c>
      <c r="AV320" s="13" t="s">
        <v>79</v>
      </c>
      <c r="AW320" s="13" t="s">
        <v>27</v>
      </c>
      <c r="AX320" s="13" t="s">
        <v>70</v>
      </c>
      <c r="AY320" s="151" t="s">
        <v>148</v>
      </c>
    </row>
    <row r="321" spans="2:51" s="13" customFormat="1" ht="12">
      <c r="B321" s="150"/>
      <c r="D321" s="144" t="s">
        <v>157</v>
      </c>
      <c r="E321" s="151" t="s">
        <v>1</v>
      </c>
      <c r="F321" s="152" t="s">
        <v>404</v>
      </c>
      <c r="H321" s="153">
        <v>8.4</v>
      </c>
      <c r="L321" s="150"/>
      <c r="M321" s="154"/>
      <c r="N321" s="155"/>
      <c r="O321" s="155"/>
      <c r="P321" s="155"/>
      <c r="Q321" s="155"/>
      <c r="R321" s="155"/>
      <c r="S321" s="155"/>
      <c r="T321" s="156"/>
      <c r="AT321" s="151" t="s">
        <v>157</v>
      </c>
      <c r="AU321" s="151" t="s">
        <v>79</v>
      </c>
      <c r="AV321" s="13" t="s">
        <v>79</v>
      </c>
      <c r="AW321" s="13" t="s">
        <v>27</v>
      </c>
      <c r="AX321" s="13" t="s">
        <v>70</v>
      </c>
      <c r="AY321" s="151" t="s">
        <v>148</v>
      </c>
    </row>
    <row r="322" spans="2:51" s="13" customFormat="1" ht="12">
      <c r="B322" s="150"/>
      <c r="D322" s="144" t="s">
        <v>157</v>
      </c>
      <c r="E322" s="151" t="s">
        <v>1</v>
      </c>
      <c r="F322" s="152" t="s">
        <v>405</v>
      </c>
      <c r="H322" s="153">
        <v>8.75</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ht="12">
      <c r="B323" s="150"/>
      <c r="D323" s="144" t="s">
        <v>157</v>
      </c>
      <c r="E323" s="151" t="s">
        <v>1</v>
      </c>
      <c r="F323" s="152" t="s">
        <v>406</v>
      </c>
      <c r="H323" s="153">
        <v>13.335</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ht="12">
      <c r="B324" s="150"/>
      <c r="D324" s="144" t="s">
        <v>157</v>
      </c>
      <c r="E324" s="151" t="s">
        <v>1</v>
      </c>
      <c r="F324" s="152" t="s">
        <v>407</v>
      </c>
      <c r="H324" s="153">
        <v>4.06</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ht="12">
      <c r="B325" s="150"/>
      <c r="D325" s="144" t="s">
        <v>157</v>
      </c>
      <c r="E325" s="151" t="s">
        <v>1</v>
      </c>
      <c r="F325" s="152" t="s">
        <v>408</v>
      </c>
      <c r="H325" s="153">
        <v>8.3</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ht="12">
      <c r="B326" s="150"/>
      <c r="D326" s="144" t="s">
        <v>157</v>
      </c>
      <c r="E326" s="151" t="s">
        <v>1</v>
      </c>
      <c r="F326" s="152" t="s">
        <v>409</v>
      </c>
      <c r="H326" s="153">
        <v>17.638</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3" customFormat="1" ht="12">
      <c r="B327" s="150"/>
      <c r="D327" s="144" t="s">
        <v>157</v>
      </c>
      <c r="E327" s="151" t="s">
        <v>1</v>
      </c>
      <c r="F327" s="152" t="s">
        <v>410</v>
      </c>
      <c r="H327" s="153">
        <v>18.26</v>
      </c>
      <c r="L327" s="150"/>
      <c r="M327" s="154"/>
      <c r="N327" s="155"/>
      <c r="O327" s="155"/>
      <c r="P327" s="155"/>
      <c r="Q327" s="155"/>
      <c r="R327" s="155"/>
      <c r="S327" s="155"/>
      <c r="T327" s="156"/>
      <c r="AT327" s="151" t="s">
        <v>157</v>
      </c>
      <c r="AU327" s="151" t="s">
        <v>79</v>
      </c>
      <c r="AV327" s="13" t="s">
        <v>79</v>
      </c>
      <c r="AW327" s="13" t="s">
        <v>27</v>
      </c>
      <c r="AX327" s="13" t="s">
        <v>70</v>
      </c>
      <c r="AY327" s="151" t="s">
        <v>148</v>
      </c>
    </row>
    <row r="328" spans="2:51" s="13" customFormat="1" ht="12">
      <c r="B328" s="150"/>
      <c r="D328" s="144" t="s">
        <v>157</v>
      </c>
      <c r="E328" s="151" t="s">
        <v>1</v>
      </c>
      <c r="F328" s="152" t="s">
        <v>411</v>
      </c>
      <c r="H328" s="153">
        <v>17.638</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ht="12">
      <c r="B329" s="150"/>
      <c r="D329" s="144" t="s">
        <v>157</v>
      </c>
      <c r="E329" s="151" t="s">
        <v>1</v>
      </c>
      <c r="F329" s="152" t="s">
        <v>412</v>
      </c>
      <c r="H329" s="153">
        <v>25.303</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ht="12">
      <c r="B330" s="150"/>
      <c r="D330" s="144" t="s">
        <v>157</v>
      </c>
      <c r="E330" s="151" t="s">
        <v>1</v>
      </c>
      <c r="F330" s="152" t="s">
        <v>413</v>
      </c>
      <c r="H330" s="153">
        <v>4.085</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ht="12">
      <c r="B331" s="150"/>
      <c r="D331" s="144" t="s">
        <v>157</v>
      </c>
      <c r="E331" s="151" t="s">
        <v>1</v>
      </c>
      <c r="F331" s="152" t="s">
        <v>414</v>
      </c>
      <c r="H331" s="153">
        <v>2.775</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51" s="13" customFormat="1" ht="12">
      <c r="B332" s="150"/>
      <c r="D332" s="144" t="s">
        <v>157</v>
      </c>
      <c r="E332" s="151" t="s">
        <v>1</v>
      </c>
      <c r="F332" s="152" t="s">
        <v>415</v>
      </c>
      <c r="H332" s="153">
        <v>5.81</v>
      </c>
      <c r="L332" s="150"/>
      <c r="M332" s="154"/>
      <c r="N332" s="155"/>
      <c r="O332" s="155"/>
      <c r="P332" s="155"/>
      <c r="Q332" s="155"/>
      <c r="R332" s="155"/>
      <c r="S332" s="155"/>
      <c r="T332" s="156"/>
      <c r="AT332" s="151" t="s">
        <v>157</v>
      </c>
      <c r="AU332" s="151" t="s">
        <v>79</v>
      </c>
      <c r="AV332" s="13" t="s">
        <v>79</v>
      </c>
      <c r="AW332" s="13" t="s">
        <v>27</v>
      </c>
      <c r="AX332" s="13" t="s">
        <v>70</v>
      </c>
      <c r="AY332" s="151" t="s">
        <v>148</v>
      </c>
    </row>
    <row r="333" spans="2:51" s="13" customFormat="1" ht="12">
      <c r="B333" s="150"/>
      <c r="D333" s="144" t="s">
        <v>157</v>
      </c>
      <c r="E333" s="151" t="s">
        <v>1</v>
      </c>
      <c r="F333" s="152" t="s">
        <v>416</v>
      </c>
      <c r="H333" s="153">
        <v>7.84</v>
      </c>
      <c r="L333" s="150"/>
      <c r="M333" s="154"/>
      <c r="N333" s="155"/>
      <c r="O333" s="155"/>
      <c r="P333" s="155"/>
      <c r="Q333" s="155"/>
      <c r="R333" s="155"/>
      <c r="S333" s="155"/>
      <c r="T333" s="156"/>
      <c r="AT333" s="151" t="s">
        <v>157</v>
      </c>
      <c r="AU333" s="151" t="s">
        <v>79</v>
      </c>
      <c r="AV333" s="13" t="s">
        <v>79</v>
      </c>
      <c r="AW333" s="13" t="s">
        <v>27</v>
      </c>
      <c r="AX333" s="13" t="s">
        <v>70</v>
      </c>
      <c r="AY333" s="151" t="s">
        <v>148</v>
      </c>
    </row>
    <row r="334" spans="2:51" s="13" customFormat="1" ht="12">
      <c r="B334" s="150"/>
      <c r="D334" s="144" t="s">
        <v>157</v>
      </c>
      <c r="E334" s="151" t="s">
        <v>1</v>
      </c>
      <c r="F334" s="152" t="s">
        <v>417</v>
      </c>
      <c r="H334" s="153">
        <v>3.22</v>
      </c>
      <c r="L334" s="150"/>
      <c r="M334" s="154"/>
      <c r="N334" s="155"/>
      <c r="O334" s="155"/>
      <c r="P334" s="155"/>
      <c r="Q334" s="155"/>
      <c r="R334" s="155"/>
      <c r="S334" s="155"/>
      <c r="T334" s="156"/>
      <c r="AT334" s="151" t="s">
        <v>157</v>
      </c>
      <c r="AU334" s="151" t="s">
        <v>79</v>
      </c>
      <c r="AV334" s="13" t="s">
        <v>79</v>
      </c>
      <c r="AW334" s="13" t="s">
        <v>27</v>
      </c>
      <c r="AX334" s="13" t="s">
        <v>70</v>
      </c>
      <c r="AY334" s="151" t="s">
        <v>148</v>
      </c>
    </row>
    <row r="335" spans="2:51" s="13" customFormat="1" ht="12">
      <c r="B335" s="150"/>
      <c r="D335" s="144" t="s">
        <v>157</v>
      </c>
      <c r="E335" s="151" t="s">
        <v>1</v>
      </c>
      <c r="F335" s="152" t="s">
        <v>418</v>
      </c>
      <c r="H335" s="153">
        <v>16.125</v>
      </c>
      <c r="L335" s="150"/>
      <c r="M335" s="154"/>
      <c r="N335" s="155"/>
      <c r="O335" s="155"/>
      <c r="P335" s="155"/>
      <c r="Q335" s="155"/>
      <c r="R335" s="155"/>
      <c r="S335" s="155"/>
      <c r="T335" s="156"/>
      <c r="AT335" s="151" t="s">
        <v>157</v>
      </c>
      <c r="AU335" s="151" t="s">
        <v>79</v>
      </c>
      <c r="AV335" s="13" t="s">
        <v>79</v>
      </c>
      <c r="AW335" s="13" t="s">
        <v>27</v>
      </c>
      <c r="AX335" s="13" t="s">
        <v>70</v>
      </c>
      <c r="AY335" s="151" t="s">
        <v>148</v>
      </c>
    </row>
    <row r="336" spans="2:51" s="13" customFormat="1" ht="12">
      <c r="B336" s="150"/>
      <c r="D336" s="144" t="s">
        <v>157</v>
      </c>
      <c r="E336" s="151" t="s">
        <v>1</v>
      </c>
      <c r="F336" s="152" t="s">
        <v>419</v>
      </c>
      <c r="H336" s="153">
        <v>7.813</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51" s="13" customFormat="1" ht="12">
      <c r="B337" s="150"/>
      <c r="D337" s="144" t="s">
        <v>157</v>
      </c>
      <c r="E337" s="151" t="s">
        <v>1</v>
      </c>
      <c r="F337" s="152" t="s">
        <v>420</v>
      </c>
      <c r="H337" s="153">
        <v>9.405</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51" s="13" customFormat="1" ht="12">
      <c r="B338" s="150"/>
      <c r="D338" s="144" t="s">
        <v>157</v>
      </c>
      <c r="E338" s="151" t="s">
        <v>1</v>
      </c>
      <c r="F338" s="152" t="s">
        <v>421</v>
      </c>
      <c r="H338" s="153">
        <v>4.133</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51" s="13" customFormat="1" ht="12">
      <c r="B339" s="150"/>
      <c r="D339" s="144" t="s">
        <v>157</v>
      </c>
      <c r="E339" s="151" t="s">
        <v>1</v>
      </c>
      <c r="F339" s="152" t="s">
        <v>422</v>
      </c>
      <c r="H339" s="153">
        <v>3.563</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51" s="13" customFormat="1" ht="12">
      <c r="B340" s="150"/>
      <c r="D340" s="144" t="s">
        <v>157</v>
      </c>
      <c r="E340" s="151" t="s">
        <v>1</v>
      </c>
      <c r="F340" s="152" t="s">
        <v>423</v>
      </c>
      <c r="H340" s="153">
        <v>7.695</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51" s="13" customFormat="1" ht="12">
      <c r="B341" s="150"/>
      <c r="D341" s="144" t="s">
        <v>157</v>
      </c>
      <c r="E341" s="151" t="s">
        <v>1</v>
      </c>
      <c r="F341" s="152" t="s">
        <v>424</v>
      </c>
      <c r="H341" s="153">
        <v>9.69</v>
      </c>
      <c r="L341" s="150"/>
      <c r="M341" s="154"/>
      <c r="N341" s="155"/>
      <c r="O341" s="155"/>
      <c r="P341" s="155"/>
      <c r="Q341" s="155"/>
      <c r="R341" s="155"/>
      <c r="S341" s="155"/>
      <c r="T341" s="156"/>
      <c r="AT341" s="151" t="s">
        <v>157</v>
      </c>
      <c r="AU341" s="151" t="s">
        <v>79</v>
      </c>
      <c r="AV341" s="13" t="s">
        <v>79</v>
      </c>
      <c r="AW341" s="13" t="s">
        <v>27</v>
      </c>
      <c r="AX341" s="13" t="s">
        <v>70</v>
      </c>
      <c r="AY341" s="151" t="s">
        <v>148</v>
      </c>
    </row>
    <row r="342" spans="2:51" s="13" customFormat="1" ht="12">
      <c r="B342" s="150"/>
      <c r="D342" s="144" t="s">
        <v>157</v>
      </c>
      <c r="E342" s="151" t="s">
        <v>1</v>
      </c>
      <c r="F342" s="152" t="s">
        <v>422</v>
      </c>
      <c r="H342" s="153">
        <v>3.563</v>
      </c>
      <c r="L342" s="150"/>
      <c r="M342" s="154"/>
      <c r="N342" s="155"/>
      <c r="O342" s="155"/>
      <c r="P342" s="155"/>
      <c r="Q342" s="155"/>
      <c r="R342" s="155"/>
      <c r="S342" s="155"/>
      <c r="T342" s="156"/>
      <c r="AT342" s="151" t="s">
        <v>157</v>
      </c>
      <c r="AU342" s="151" t="s">
        <v>79</v>
      </c>
      <c r="AV342" s="13" t="s">
        <v>79</v>
      </c>
      <c r="AW342" s="13" t="s">
        <v>27</v>
      </c>
      <c r="AX342" s="13" t="s">
        <v>70</v>
      </c>
      <c r="AY342" s="151" t="s">
        <v>148</v>
      </c>
    </row>
    <row r="343" spans="2:51" s="13" customFormat="1" ht="12">
      <c r="B343" s="150"/>
      <c r="D343" s="144" t="s">
        <v>157</v>
      </c>
      <c r="E343" s="151" t="s">
        <v>1</v>
      </c>
      <c r="F343" s="152" t="s">
        <v>425</v>
      </c>
      <c r="H343" s="153">
        <v>5.558</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51" s="13" customFormat="1" ht="12">
      <c r="B344" s="150"/>
      <c r="D344" s="144" t="s">
        <v>157</v>
      </c>
      <c r="E344" s="151" t="s">
        <v>1</v>
      </c>
      <c r="F344" s="152" t="s">
        <v>426</v>
      </c>
      <c r="H344" s="153">
        <v>4.275</v>
      </c>
      <c r="L344" s="150"/>
      <c r="M344" s="154"/>
      <c r="N344" s="155"/>
      <c r="O344" s="155"/>
      <c r="P344" s="155"/>
      <c r="Q344" s="155"/>
      <c r="R344" s="155"/>
      <c r="S344" s="155"/>
      <c r="T344" s="156"/>
      <c r="AT344" s="151" t="s">
        <v>157</v>
      </c>
      <c r="AU344" s="151" t="s">
        <v>79</v>
      </c>
      <c r="AV344" s="13" t="s">
        <v>79</v>
      </c>
      <c r="AW344" s="13" t="s">
        <v>27</v>
      </c>
      <c r="AX344" s="13" t="s">
        <v>70</v>
      </c>
      <c r="AY344" s="151" t="s">
        <v>148</v>
      </c>
    </row>
    <row r="345" spans="2:51" s="13" customFormat="1" ht="12">
      <c r="B345" s="150"/>
      <c r="D345" s="144" t="s">
        <v>157</v>
      </c>
      <c r="E345" s="151" t="s">
        <v>1</v>
      </c>
      <c r="F345" s="152" t="s">
        <v>422</v>
      </c>
      <c r="H345" s="153">
        <v>3.563</v>
      </c>
      <c r="L345" s="150"/>
      <c r="M345" s="154"/>
      <c r="N345" s="155"/>
      <c r="O345" s="155"/>
      <c r="P345" s="155"/>
      <c r="Q345" s="155"/>
      <c r="R345" s="155"/>
      <c r="S345" s="155"/>
      <c r="T345" s="156"/>
      <c r="AT345" s="151" t="s">
        <v>157</v>
      </c>
      <c r="AU345" s="151" t="s">
        <v>79</v>
      </c>
      <c r="AV345" s="13" t="s">
        <v>79</v>
      </c>
      <c r="AW345" s="13" t="s">
        <v>27</v>
      </c>
      <c r="AX345" s="13" t="s">
        <v>70</v>
      </c>
      <c r="AY345" s="151" t="s">
        <v>148</v>
      </c>
    </row>
    <row r="346" spans="2:65" s="1" customFormat="1" ht="24" customHeight="1">
      <c r="B346" s="130"/>
      <c r="C346" s="157" t="s">
        <v>427</v>
      </c>
      <c r="D346" s="157" t="s">
        <v>80</v>
      </c>
      <c r="E346" s="158" t="s">
        <v>428</v>
      </c>
      <c r="F346" s="159" t="s">
        <v>429</v>
      </c>
      <c r="G346" s="160" t="s">
        <v>153</v>
      </c>
      <c r="H346" s="161">
        <v>470.384</v>
      </c>
      <c r="I346" s="162"/>
      <c r="J346" s="162">
        <f>ROUND(I346*H346,2)</f>
        <v>0</v>
      </c>
      <c r="K346" s="159" t="s">
        <v>154</v>
      </c>
      <c r="L346" s="163"/>
      <c r="M346" s="164" t="s">
        <v>1</v>
      </c>
      <c r="N346" s="165" t="s">
        <v>35</v>
      </c>
      <c r="O346" s="139">
        <v>0</v>
      </c>
      <c r="P346" s="139">
        <f>O346*H346</f>
        <v>0</v>
      </c>
      <c r="Q346" s="139">
        <v>0.003</v>
      </c>
      <c r="R346" s="139">
        <f>Q346*H346</f>
        <v>1.4111520000000002</v>
      </c>
      <c r="S346" s="139">
        <v>0</v>
      </c>
      <c r="T346" s="140">
        <f>S346*H346</f>
        <v>0</v>
      </c>
      <c r="AR346" s="141" t="s">
        <v>192</v>
      </c>
      <c r="AT346" s="141" t="s">
        <v>80</v>
      </c>
      <c r="AU346" s="141" t="s">
        <v>79</v>
      </c>
      <c r="AY346" s="15" t="s">
        <v>148</v>
      </c>
      <c r="BE346" s="142">
        <f>IF(N346="základní",J346,0)</f>
        <v>0</v>
      </c>
      <c r="BF346" s="142">
        <f>IF(N346="snížená",J346,0)</f>
        <v>0</v>
      </c>
      <c r="BG346" s="142">
        <f>IF(N346="zákl. přenesená",J346,0)</f>
        <v>0</v>
      </c>
      <c r="BH346" s="142">
        <f>IF(N346="sníž. přenesená",J346,0)</f>
        <v>0</v>
      </c>
      <c r="BI346" s="142">
        <f>IF(N346="nulová",J346,0)</f>
        <v>0</v>
      </c>
      <c r="BJ346" s="15" t="s">
        <v>77</v>
      </c>
      <c r="BK346" s="142">
        <f>ROUND(I346*H346,2)</f>
        <v>0</v>
      </c>
      <c r="BL346" s="15" t="s">
        <v>155</v>
      </c>
      <c r="BM346" s="141" t="s">
        <v>430</v>
      </c>
    </row>
    <row r="347" spans="2:47" s="1" customFormat="1" ht="19.2">
      <c r="B347" s="27"/>
      <c r="D347" s="144" t="s">
        <v>277</v>
      </c>
      <c r="F347" s="166" t="s">
        <v>431</v>
      </c>
      <c r="L347" s="27"/>
      <c r="M347" s="167"/>
      <c r="N347" s="50"/>
      <c r="O347" s="50"/>
      <c r="P347" s="50"/>
      <c r="Q347" s="50"/>
      <c r="R347" s="50"/>
      <c r="S347" s="50"/>
      <c r="T347" s="51"/>
      <c r="AT347" s="15" t="s">
        <v>277</v>
      </c>
      <c r="AU347" s="15" t="s">
        <v>79</v>
      </c>
    </row>
    <row r="348" spans="2:51" s="13" customFormat="1" ht="12">
      <c r="B348" s="150"/>
      <c r="D348" s="144" t="s">
        <v>157</v>
      </c>
      <c r="F348" s="152" t="s">
        <v>432</v>
      </c>
      <c r="H348" s="153">
        <v>470.384</v>
      </c>
      <c r="L348" s="150"/>
      <c r="M348" s="154"/>
      <c r="N348" s="155"/>
      <c r="O348" s="155"/>
      <c r="P348" s="155"/>
      <c r="Q348" s="155"/>
      <c r="R348" s="155"/>
      <c r="S348" s="155"/>
      <c r="T348" s="156"/>
      <c r="AT348" s="151" t="s">
        <v>157</v>
      </c>
      <c r="AU348" s="151" t="s">
        <v>79</v>
      </c>
      <c r="AV348" s="13" t="s">
        <v>79</v>
      </c>
      <c r="AW348" s="13" t="s">
        <v>3</v>
      </c>
      <c r="AX348" s="13" t="s">
        <v>77</v>
      </c>
      <c r="AY348" s="151" t="s">
        <v>148</v>
      </c>
    </row>
    <row r="349" spans="2:65" s="1" customFormat="1" ht="24" customHeight="1">
      <c r="B349" s="130"/>
      <c r="C349" s="131" t="s">
        <v>433</v>
      </c>
      <c r="D349" s="131" t="s">
        <v>150</v>
      </c>
      <c r="E349" s="132" t="s">
        <v>434</v>
      </c>
      <c r="F349" s="133" t="s">
        <v>435</v>
      </c>
      <c r="G349" s="134" t="s">
        <v>153</v>
      </c>
      <c r="H349" s="135">
        <v>3.06</v>
      </c>
      <c r="I349" s="136"/>
      <c r="J349" s="136">
        <f>ROUND(I349*H349,2)</f>
        <v>0</v>
      </c>
      <c r="K349" s="133" t="s">
        <v>154</v>
      </c>
      <c r="L349" s="27"/>
      <c r="M349" s="137" t="s">
        <v>1</v>
      </c>
      <c r="N349" s="138" t="s">
        <v>35</v>
      </c>
      <c r="O349" s="139">
        <v>0.48</v>
      </c>
      <c r="P349" s="139">
        <f>O349*H349</f>
        <v>1.4687999999999999</v>
      </c>
      <c r="Q349" s="139">
        <v>0.02467</v>
      </c>
      <c r="R349" s="139">
        <f>Q349*H349</f>
        <v>0.07549020000000001</v>
      </c>
      <c r="S349" s="139">
        <v>0</v>
      </c>
      <c r="T349" s="140">
        <f>S349*H349</f>
        <v>0</v>
      </c>
      <c r="AR349" s="141" t="s">
        <v>155</v>
      </c>
      <c r="AT349" s="141" t="s">
        <v>150</v>
      </c>
      <c r="AU349" s="141" t="s">
        <v>79</v>
      </c>
      <c r="AY349" s="15" t="s">
        <v>148</v>
      </c>
      <c r="BE349" s="142">
        <f>IF(N349="základní",J349,0)</f>
        <v>0</v>
      </c>
      <c r="BF349" s="142">
        <f>IF(N349="snížená",J349,0)</f>
        <v>0</v>
      </c>
      <c r="BG349" s="142">
        <f>IF(N349="zákl. přenesená",J349,0)</f>
        <v>0</v>
      </c>
      <c r="BH349" s="142">
        <f>IF(N349="sníž. přenesená",J349,0)</f>
        <v>0</v>
      </c>
      <c r="BI349" s="142">
        <f>IF(N349="nulová",J349,0)</f>
        <v>0</v>
      </c>
      <c r="BJ349" s="15" t="s">
        <v>77</v>
      </c>
      <c r="BK349" s="142">
        <f>ROUND(I349*H349,2)</f>
        <v>0</v>
      </c>
      <c r="BL349" s="15" t="s">
        <v>155</v>
      </c>
      <c r="BM349" s="141" t="s">
        <v>436</v>
      </c>
    </row>
    <row r="350" spans="2:51" s="12" customFormat="1" ht="12">
      <c r="B350" s="143"/>
      <c r="D350" s="144" t="s">
        <v>157</v>
      </c>
      <c r="E350" s="145" t="s">
        <v>1</v>
      </c>
      <c r="F350" s="146" t="s">
        <v>302</v>
      </c>
      <c r="H350" s="145" t="s">
        <v>1</v>
      </c>
      <c r="L350" s="143"/>
      <c r="M350" s="147"/>
      <c r="N350" s="148"/>
      <c r="O350" s="148"/>
      <c r="P350" s="148"/>
      <c r="Q350" s="148"/>
      <c r="R350" s="148"/>
      <c r="S350" s="148"/>
      <c r="T350" s="149"/>
      <c r="AT350" s="145" t="s">
        <v>157</v>
      </c>
      <c r="AU350" s="145" t="s">
        <v>79</v>
      </c>
      <c r="AV350" s="12" t="s">
        <v>77</v>
      </c>
      <c r="AW350" s="12" t="s">
        <v>27</v>
      </c>
      <c r="AX350" s="12" t="s">
        <v>70</v>
      </c>
      <c r="AY350" s="145" t="s">
        <v>148</v>
      </c>
    </row>
    <row r="351" spans="2:51" s="12" customFormat="1" ht="12">
      <c r="B351" s="143"/>
      <c r="D351" s="144" t="s">
        <v>157</v>
      </c>
      <c r="E351" s="145" t="s">
        <v>1</v>
      </c>
      <c r="F351" s="146" t="s">
        <v>358</v>
      </c>
      <c r="H351" s="145" t="s">
        <v>1</v>
      </c>
      <c r="L351" s="143"/>
      <c r="M351" s="147"/>
      <c r="N351" s="148"/>
      <c r="O351" s="148"/>
      <c r="P351" s="148"/>
      <c r="Q351" s="148"/>
      <c r="R351" s="148"/>
      <c r="S351" s="148"/>
      <c r="T351" s="149"/>
      <c r="AT351" s="145" t="s">
        <v>157</v>
      </c>
      <c r="AU351" s="145" t="s">
        <v>79</v>
      </c>
      <c r="AV351" s="12" t="s">
        <v>77</v>
      </c>
      <c r="AW351" s="12" t="s">
        <v>27</v>
      </c>
      <c r="AX351" s="12" t="s">
        <v>70</v>
      </c>
      <c r="AY351" s="145" t="s">
        <v>148</v>
      </c>
    </row>
    <row r="352" spans="2:51" s="13" customFormat="1" ht="12">
      <c r="B352" s="150"/>
      <c r="D352" s="144" t="s">
        <v>157</v>
      </c>
      <c r="E352" s="151" t="s">
        <v>1</v>
      </c>
      <c r="F352" s="152" t="s">
        <v>359</v>
      </c>
      <c r="H352" s="153">
        <v>1.53</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51" s="13" customFormat="1" ht="12">
      <c r="B353" s="150"/>
      <c r="D353" s="144" t="s">
        <v>157</v>
      </c>
      <c r="E353" s="151" t="s">
        <v>1</v>
      </c>
      <c r="F353" s="152" t="s">
        <v>360</v>
      </c>
      <c r="H353" s="153">
        <v>1.53</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65" s="1" customFormat="1" ht="24" customHeight="1">
      <c r="B354" s="130"/>
      <c r="C354" s="131" t="s">
        <v>437</v>
      </c>
      <c r="D354" s="131" t="s">
        <v>150</v>
      </c>
      <c r="E354" s="132" t="s">
        <v>438</v>
      </c>
      <c r="F354" s="133" t="s">
        <v>439</v>
      </c>
      <c r="G354" s="134" t="s">
        <v>153</v>
      </c>
      <c r="H354" s="135">
        <v>3.06</v>
      </c>
      <c r="I354" s="136"/>
      <c r="J354" s="136">
        <f>ROUND(I354*H354,2)</f>
        <v>0</v>
      </c>
      <c r="K354" s="133" t="s">
        <v>154</v>
      </c>
      <c r="L354" s="27"/>
      <c r="M354" s="137" t="s">
        <v>1</v>
      </c>
      <c r="N354" s="138" t="s">
        <v>35</v>
      </c>
      <c r="O354" s="139">
        <v>0.285</v>
      </c>
      <c r="P354" s="139">
        <f>O354*H354</f>
        <v>0.8721</v>
      </c>
      <c r="Q354" s="139">
        <v>0.00268</v>
      </c>
      <c r="R354" s="139">
        <f>Q354*H354</f>
        <v>0.008200800000000001</v>
      </c>
      <c r="S354" s="139">
        <v>0</v>
      </c>
      <c r="T354" s="140">
        <f>S354*H354</f>
        <v>0</v>
      </c>
      <c r="AR354" s="141" t="s">
        <v>155</v>
      </c>
      <c r="AT354" s="141" t="s">
        <v>150</v>
      </c>
      <c r="AU354" s="141" t="s">
        <v>79</v>
      </c>
      <c r="AY354" s="15" t="s">
        <v>148</v>
      </c>
      <c r="BE354" s="142">
        <f>IF(N354="základní",J354,0)</f>
        <v>0</v>
      </c>
      <c r="BF354" s="142">
        <f>IF(N354="snížená",J354,0)</f>
        <v>0</v>
      </c>
      <c r="BG354" s="142">
        <f>IF(N354="zákl. přenesená",J354,0)</f>
        <v>0</v>
      </c>
      <c r="BH354" s="142">
        <f>IF(N354="sníž. přenesená",J354,0)</f>
        <v>0</v>
      </c>
      <c r="BI354" s="142">
        <f>IF(N354="nulová",J354,0)</f>
        <v>0</v>
      </c>
      <c r="BJ354" s="15" t="s">
        <v>77</v>
      </c>
      <c r="BK354" s="142">
        <f>ROUND(I354*H354,2)</f>
        <v>0</v>
      </c>
      <c r="BL354" s="15" t="s">
        <v>155</v>
      </c>
      <c r="BM354" s="141" t="s">
        <v>440</v>
      </c>
    </row>
    <row r="355" spans="2:51" s="12" customFormat="1" ht="12">
      <c r="B355" s="143"/>
      <c r="D355" s="144" t="s">
        <v>157</v>
      </c>
      <c r="E355" s="145" t="s">
        <v>1</v>
      </c>
      <c r="F355" s="146" t="s">
        <v>302</v>
      </c>
      <c r="H355" s="145" t="s">
        <v>1</v>
      </c>
      <c r="L355" s="143"/>
      <c r="M355" s="147"/>
      <c r="N355" s="148"/>
      <c r="O355" s="148"/>
      <c r="P355" s="148"/>
      <c r="Q355" s="148"/>
      <c r="R355" s="148"/>
      <c r="S355" s="148"/>
      <c r="T355" s="149"/>
      <c r="AT355" s="145" t="s">
        <v>157</v>
      </c>
      <c r="AU355" s="145" t="s">
        <v>79</v>
      </c>
      <c r="AV355" s="12" t="s">
        <v>77</v>
      </c>
      <c r="AW355" s="12" t="s">
        <v>27</v>
      </c>
      <c r="AX355" s="12" t="s">
        <v>70</v>
      </c>
      <c r="AY355" s="145" t="s">
        <v>148</v>
      </c>
    </row>
    <row r="356" spans="2:51" s="12" customFormat="1" ht="12">
      <c r="B356" s="143"/>
      <c r="D356" s="144" t="s">
        <v>157</v>
      </c>
      <c r="E356" s="145" t="s">
        <v>1</v>
      </c>
      <c r="F356" s="146" t="s">
        <v>358</v>
      </c>
      <c r="H356" s="145" t="s">
        <v>1</v>
      </c>
      <c r="L356" s="143"/>
      <c r="M356" s="147"/>
      <c r="N356" s="148"/>
      <c r="O356" s="148"/>
      <c r="P356" s="148"/>
      <c r="Q356" s="148"/>
      <c r="R356" s="148"/>
      <c r="S356" s="148"/>
      <c r="T356" s="149"/>
      <c r="AT356" s="145" t="s">
        <v>157</v>
      </c>
      <c r="AU356" s="145" t="s">
        <v>79</v>
      </c>
      <c r="AV356" s="12" t="s">
        <v>77</v>
      </c>
      <c r="AW356" s="12" t="s">
        <v>27</v>
      </c>
      <c r="AX356" s="12" t="s">
        <v>70</v>
      </c>
      <c r="AY356" s="145" t="s">
        <v>148</v>
      </c>
    </row>
    <row r="357" spans="2:51" s="13" customFormat="1" ht="12">
      <c r="B357" s="150"/>
      <c r="D357" s="144" t="s">
        <v>157</v>
      </c>
      <c r="E357" s="151" t="s">
        <v>1</v>
      </c>
      <c r="F357" s="152" t="s">
        <v>359</v>
      </c>
      <c r="H357" s="153">
        <v>1.53</v>
      </c>
      <c r="L357" s="150"/>
      <c r="M357" s="154"/>
      <c r="N357" s="155"/>
      <c r="O357" s="155"/>
      <c r="P357" s="155"/>
      <c r="Q357" s="155"/>
      <c r="R357" s="155"/>
      <c r="S357" s="155"/>
      <c r="T357" s="156"/>
      <c r="AT357" s="151" t="s">
        <v>157</v>
      </c>
      <c r="AU357" s="151" t="s">
        <v>79</v>
      </c>
      <c r="AV357" s="13" t="s">
        <v>79</v>
      </c>
      <c r="AW357" s="13" t="s">
        <v>27</v>
      </c>
      <c r="AX357" s="13" t="s">
        <v>70</v>
      </c>
      <c r="AY357" s="151" t="s">
        <v>148</v>
      </c>
    </row>
    <row r="358" spans="2:51" s="13" customFormat="1" ht="12">
      <c r="B358" s="150"/>
      <c r="D358" s="144" t="s">
        <v>157</v>
      </c>
      <c r="E358" s="151" t="s">
        <v>1</v>
      </c>
      <c r="F358" s="152" t="s">
        <v>360</v>
      </c>
      <c r="H358" s="153">
        <v>1.53</v>
      </c>
      <c r="L358" s="150"/>
      <c r="M358" s="154"/>
      <c r="N358" s="155"/>
      <c r="O358" s="155"/>
      <c r="P358" s="155"/>
      <c r="Q358" s="155"/>
      <c r="R358" s="155"/>
      <c r="S358" s="155"/>
      <c r="T358" s="156"/>
      <c r="AT358" s="151" t="s">
        <v>157</v>
      </c>
      <c r="AU358" s="151" t="s">
        <v>79</v>
      </c>
      <c r="AV358" s="13" t="s">
        <v>79</v>
      </c>
      <c r="AW358" s="13" t="s">
        <v>27</v>
      </c>
      <c r="AX358" s="13" t="s">
        <v>70</v>
      </c>
      <c r="AY358" s="151" t="s">
        <v>148</v>
      </c>
    </row>
    <row r="359" spans="2:65" s="1" customFormat="1" ht="24" customHeight="1">
      <c r="B359" s="130"/>
      <c r="C359" s="131" t="s">
        <v>441</v>
      </c>
      <c r="D359" s="131" t="s">
        <v>150</v>
      </c>
      <c r="E359" s="132" t="s">
        <v>442</v>
      </c>
      <c r="F359" s="133" t="s">
        <v>443</v>
      </c>
      <c r="G359" s="134" t="s">
        <v>153</v>
      </c>
      <c r="H359" s="135">
        <v>1994.013</v>
      </c>
      <c r="I359" s="136"/>
      <c r="J359" s="136">
        <f>ROUND(I359*H359,2)</f>
        <v>0</v>
      </c>
      <c r="K359" s="133" t="s">
        <v>154</v>
      </c>
      <c r="L359" s="27"/>
      <c r="M359" s="137" t="s">
        <v>1</v>
      </c>
      <c r="N359" s="138" t="s">
        <v>35</v>
      </c>
      <c r="O359" s="139">
        <v>0.074</v>
      </c>
      <c r="P359" s="139">
        <f>O359*H359</f>
        <v>147.556962</v>
      </c>
      <c r="Q359" s="139">
        <v>0.00026</v>
      </c>
      <c r="R359" s="139">
        <f>Q359*H359</f>
        <v>0.5184433799999999</v>
      </c>
      <c r="S359" s="139">
        <v>0</v>
      </c>
      <c r="T359" s="140">
        <f>S359*H359</f>
        <v>0</v>
      </c>
      <c r="AR359" s="141" t="s">
        <v>155</v>
      </c>
      <c r="AT359" s="141" t="s">
        <v>150</v>
      </c>
      <c r="AU359" s="141" t="s">
        <v>79</v>
      </c>
      <c r="AY359" s="15" t="s">
        <v>148</v>
      </c>
      <c r="BE359" s="142">
        <f>IF(N359="základní",J359,0)</f>
        <v>0</v>
      </c>
      <c r="BF359" s="142">
        <f>IF(N359="snížená",J359,0)</f>
        <v>0</v>
      </c>
      <c r="BG359" s="142">
        <f>IF(N359="zákl. přenesená",J359,0)</f>
        <v>0</v>
      </c>
      <c r="BH359" s="142">
        <f>IF(N359="sníž. přenesená",J359,0)</f>
        <v>0</v>
      </c>
      <c r="BI359" s="142">
        <f>IF(N359="nulová",J359,0)</f>
        <v>0</v>
      </c>
      <c r="BJ359" s="15" t="s">
        <v>77</v>
      </c>
      <c r="BK359" s="142">
        <f>ROUND(I359*H359,2)</f>
        <v>0</v>
      </c>
      <c r="BL359" s="15" t="s">
        <v>155</v>
      </c>
      <c r="BM359" s="141" t="s">
        <v>444</v>
      </c>
    </row>
    <row r="360" spans="2:51" s="12" customFormat="1" ht="12">
      <c r="B360" s="143"/>
      <c r="D360" s="144" t="s">
        <v>157</v>
      </c>
      <c r="E360" s="145" t="s">
        <v>1</v>
      </c>
      <c r="F360" s="146" t="s">
        <v>302</v>
      </c>
      <c r="H360" s="145" t="s">
        <v>1</v>
      </c>
      <c r="L360" s="143"/>
      <c r="M360" s="147"/>
      <c r="N360" s="148"/>
      <c r="O360" s="148"/>
      <c r="P360" s="148"/>
      <c r="Q360" s="148"/>
      <c r="R360" s="148"/>
      <c r="S360" s="148"/>
      <c r="T360" s="149"/>
      <c r="AT360" s="145" t="s">
        <v>157</v>
      </c>
      <c r="AU360" s="145" t="s">
        <v>79</v>
      </c>
      <c r="AV360" s="12" t="s">
        <v>77</v>
      </c>
      <c r="AW360" s="12" t="s">
        <v>27</v>
      </c>
      <c r="AX360" s="12" t="s">
        <v>70</v>
      </c>
      <c r="AY360" s="145" t="s">
        <v>148</v>
      </c>
    </row>
    <row r="361" spans="2:51" s="13" customFormat="1" ht="12">
      <c r="B361" s="150"/>
      <c r="D361" s="144" t="s">
        <v>157</v>
      </c>
      <c r="E361" s="151" t="s">
        <v>1</v>
      </c>
      <c r="F361" s="152" t="s">
        <v>445</v>
      </c>
      <c r="H361" s="153">
        <v>406.05</v>
      </c>
      <c r="L361" s="150"/>
      <c r="M361" s="154"/>
      <c r="N361" s="155"/>
      <c r="O361" s="155"/>
      <c r="P361" s="155"/>
      <c r="Q361" s="155"/>
      <c r="R361" s="155"/>
      <c r="S361" s="155"/>
      <c r="T361" s="156"/>
      <c r="AT361" s="151" t="s">
        <v>157</v>
      </c>
      <c r="AU361" s="151" t="s">
        <v>79</v>
      </c>
      <c r="AV361" s="13" t="s">
        <v>79</v>
      </c>
      <c r="AW361" s="13" t="s">
        <v>27</v>
      </c>
      <c r="AX361" s="13" t="s">
        <v>70</v>
      </c>
      <c r="AY361" s="151" t="s">
        <v>148</v>
      </c>
    </row>
    <row r="362" spans="2:51" s="13" customFormat="1" ht="12">
      <c r="B362" s="150"/>
      <c r="D362" s="144" t="s">
        <v>157</v>
      </c>
      <c r="E362" s="151" t="s">
        <v>1</v>
      </c>
      <c r="F362" s="152" t="s">
        <v>446</v>
      </c>
      <c r="H362" s="153">
        <v>271.517</v>
      </c>
      <c r="L362" s="150"/>
      <c r="M362" s="154"/>
      <c r="N362" s="155"/>
      <c r="O362" s="155"/>
      <c r="P362" s="155"/>
      <c r="Q362" s="155"/>
      <c r="R362" s="155"/>
      <c r="S362" s="155"/>
      <c r="T362" s="156"/>
      <c r="AT362" s="151" t="s">
        <v>157</v>
      </c>
      <c r="AU362" s="151" t="s">
        <v>79</v>
      </c>
      <c r="AV362" s="13" t="s">
        <v>79</v>
      </c>
      <c r="AW362" s="13" t="s">
        <v>27</v>
      </c>
      <c r="AX362" s="13" t="s">
        <v>70</v>
      </c>
      <c r="AY362" s="151" t="s">
        <v>148</v>
      </c>
    </row>
    <row r="363" spans="2:51" s="13" customFormat="1" ht="12">
      <c r="B363" s="150"/>
      <c r="D363" s="144" t="s">
        <v>157</v>
      </c>
      <c r="E363" s="151" t="s">
        <v>1</v>
      </c>
      <c r="F363" s="152" t="s">
        <v>447</v>
      </c>
      <c r="H363" s="153">
        <v>140.427</v>
      </c>
      <c r="L363" s="150"/>
      <c r="M363" s="154"/>
      <c r="N363" s="155"/>
      <c r="O363" s="155"/>
      <c r="P363" s="155"/>
      <c r="Q363" s="155"/>
      <c r="R363" s="155"/>
      <c r="S363" s="155"/>
      <c r="T363" s="156"/>
      <c r="AT363" s="151" t="s">
        <v>157</v>
      </c>
      <c r="AU363" s="151" t="s">
        <v>79</v>
      </c>
      <c r="AV363" s="13" t="s">
        <v>79</v>
      </c>
      <c r="AW363" s="13" t="s">
        <v>27</v>
      </c>
      <c r="AX363" s="13" t="s">
        <v>70</v>
      </c>
      <c r="AY363" s="151" t="s">
        <v>148</v>
      </c>
    </row>
    <row r="364" spans="2:51" s="13" customFormat="1" ht="12">
      <c r="B364" s="150"/>
      <c r="D364" s="144" t="s">
        <v>157</v>
      </c>
      <c r="E364" s="151" t="s">
        <v>1</v>
      </c>
      <c r="F364" s="152" t="s">
        <v>448</v>
      </c>
      <c r="H364" s="153">
        <v>970.718</v>
      </c>
      <c r="L364" s="150"/>
      <c r="M364" s="154"/>
      <c r="N364" s="155"/>
      <c r="O364" s="155"/>
      <c r="P364" s="155"/>
      <c r="Q364" s="155"/>
      <c r="R364" s="155"/>
      <c r="S364" s="155"/>
      <c r="T364" s="156"/>
      <c r="AT364" s="151" t="s">
        <v>157</v>
      </c>
      <c r="AU364" s="151" t="s">
        <v>79</v>
      </c>
      <c r="AV364" s="13" t="s">
        <v>79</v>
      </c>
      <c r="AW364" s="13" t="s">
        <v>27</v>
      </c>
      <c r="AX364" s="13" t="s">
        <v>70</v>
      </c>
      <c r="AY364" s="151" t="s">
        <v>148</v>
      </c>
    </row>
    <row r="365" spans="2:51" s="13" customFormat="1" ht="12">
      <c r="B365" s="150"/>
      <c r="D365" s="144" t="s">
        <v>157</v>
      </c>
      <c r="E365" s="151" t="s">
        <v>1</v>
      </c>
      <c r="F365" s="152" t="s">
        <v>449</v>
      </c>
      <c r="H365" s="153">
        <v>108.825</v>
      </c>
      <c r="L365" s="150"/>
      <c r="M365" s="154"/>
      <c r="N365" s="155"/>
      <c r="O365" s="155"/>
      <c r="P365" s="155"/>
      <c r="Q365" s="155"/>
      <c r="R365" s="155"/>
      <c r="S365" s="155"/>
      <c r="T365" s="156"/>
      <c r="AT365" s="151" t="s">
        <v>157</v>
      </c>
      <c r="AU365" s="151" t="s">
        <v>79</v>
      </c>
      <c r="AV365" s="13" t="s">
        <v>79</v>
      </c>
      <c r="AW365" s="13" t="s">
        <v>27</v>
      </c>
      <c r="AX365" s="13" t="s">
        <v>70</v>
      </c>
      <c r="AY365" s="151" t="s">
        <v>148</v>
      </c>
    </row>
    <row r="366" spans="2:51" s="13" customFormat="1" ht="30.6">
      <c r="B366" s="150"/>
      <c r="D366" s="144" t="s">
        <v>157</v>
      </c>
      <c r="E366" s="151" t="s">
        <v>1</v>
      </c>
      <c r="F366" s="152" t="s">
        <v>450</v>
      </c>
      <c r="H366" s="153">
        <v>96.476</v>
      </c>
      <c r="L366" s="150"/>
      <c r="M366" s="154"/>
      <c r="N366" s="155"/>
      <c r="O366" s="155"/>
      <c r="P366" s="155"/>
      <c r="Q366" s="155"/>
      <c r="R366" s="155"/>
      <c r="S366" s="155"/>
      <c r="T366" s="156"/>
      <c r="AT366" s="151" t="s">
        <v>157</v>
      </c>
      <c r="AU366" s="151" t="s">
        <v>79</v>
      </c>
      <c r="AV366" s="13" t="s">
        <v>79</v>
      </c>
      <c r="AW366" s="13" t="s">
        <v>27</v>
      </c>
      <c r="AX366" s="13" t="s">
        <v>70</v>
      </c>
      <c r="AY366" s="151" t="s">
        <v>148</v>
      </c>
    </row>
    <row r="367" spans="2:65" s="1" customFormat="1" ht="24" customHeight="1">
      <c r="B367" s="130"/>
      <c r="C367" s="131" t="s">
        <v>451</v>
      </c>
      <c r="D367" s="131" t="s">
        <v>150</v>
      </c>
      <c r="E367" s="132" t="s">
        <v>452</v>
      </c>
      <c r="F367" s="133" t="s">
        <v>453</v>
      </c>
      <c r="G367" s="134" t="s">
        <v>153</v>
      </c>
      <c r="H367" s="135">
        <v>96.476</v>
      </c>
      <c r="I367" s="136"/>
      <c r="J367" s="136">
        <f>ROUND(I367*H367,2)</f>
        <v>0</v>
      </c>
      <c r="K367" s="133" t="s">
        <v>154</v>
      </c>
      <c r="L367" s="27"/>
      <c r="M367" s="137" t="s">
        <v>1</v>
      </c>
      <c r="N367" s="138" t="s">
        <v>35</v>
      </c>
      <c r="O367" s="139">
        <v>0.33</v>
      </c>
      <c r="P367" s="139">
        <f>O367*H367</f>
        <v>31.83708</v>
      </c>
      <c r="Q367" s="139">
        <v>0.00489</v>
      </c>
      <c r="R367" s="139">
        <f>Q367*H367</f>
        <v>0.47176764000000004</v>
      </c>
      <c r="S367" s="139">
        <v>0</v>
      </c>
      <c r="T367" s="140">
        <f>S367*H367</f>
        <v>0</v>
      </c>
      <c r="AR367" s="141" t="s">
        <v>155</v>
      </c>
      <c r="AT367" s="141" t="s">
        <v>150</v>
      </c>
      <c r="AU367" s="141" t="s">
        <v>79</v>
      </c>
      <c r="AY367" s="15" t="s">
        <v>148</v>
      </c>
      <c r="BE367" s="142">
        <f>IF(N367="základní",J367,0)</f>
        <v>0</v>
      </c>
      <c r="BF367" s="142">
        <f>IF(N367="snížená",J367,0)</f>
        <v>0</v>
      </c>
      <c r="BG367" s="142">
        <f>IF(N367="zákl. přenesená",J367,0)</f>
        <v>0</v>
      </c>
      <c r="BH367" s="142">
        <f>IF(N367="sníž. přenesená",J367,0)</f>
        <v>0</v>
      </c>
      <c r="BI367" s="142">
        <f>IF(N367="nulová",J367,0)</f>
        <v>0</v>
      </c>
      <c r="BJ367" s="15" t="s">
        <v>77</v>
      </c>
      <c r="BK367" s="142">
        <f>ROUND(I367*H367,2)</f>
        <v>0</v>
      </c>
      <c r="BL367" s="15" t="s">
        <v>155</v>
      </c>
      <c r="BM367" s="141" t="s">
        <v>454</v>
      </c>
    </row>
    <row r="368" spans="2:51" s="13" customFormat="1" ht="30.6">
      <c r="B368" s="150"/>
      <c r="D368" s="144" t="s">
        <v>157</v>
      </c>
      <c r="E368" s="151" t="s">
        <v>1</v>
      </c>
      <c r="F368" s="152" t="s">
        <v>450</v>
      </c>
      <c r="H368" s="153">
        <v>96.476</v>
      </c>
      <c r="L368" s="150"/>
      <c r="M368" s="154"/>
      <c r="N368" s="155"/>
      <c r="O368" s="155"/>
      <c r="P368" s="155"/>
      <c r="Q368" s="155"/>
      <c r="R368" s="155"/>
      <c r="S368" s="155"/>
      <c r="T368" s="156"/>
      <c r="AT368" s="151" t="s">
        <v>157</v>
      </c>
      <c r="AU368" s="151" t="s">
        <v>79</v>
      </c>
      <c r="AV368" s="13" t="s">
        <v>79</v>
      </c>
      <c r="AW368" s="13" t="s">
        <v>27</v>
      </c>
      <c r="AX368" s="13" t="s">
        <v>70</v>
      </c>
      <c r="AY368" s="151" t="s">
        <v>148</v>
      </c>
    </row>
    <row r="369" spans="2:65" s="1" customFormat="1" ht="24" customHeight="1">
      <c r="B369" s="130"/>
      <c r="C369" s="131" t="s">
        <v>455</v>
      </c>
      <c r="D369" s="131" t="s">
        <v>150</v>
      </c>
      <c r="E369" s="132" t="s">
        <v>456</v>
      </c>
      <c r="F369" s="133" t="s">
        <v>457</v>
      </c>
      <c r="G369" s="134" t="s">
        <v>458</v>
      </c>
      <c r="H369" s="135">
        <v>15</v>
      </c>
      <c r="I369" s="136"/>
      <c r="J369" s="136">
        <f>ROUND(I369*H369,2)</f>
        <v>0</v>
      </c>
      <c r="K369" s="133" t="s">
        <v>154</v>
      </c>
      <c r="L369" s="27"/>
      <c r="M369" s="137" t="s">
        <v>1</v>
      </c>
      <c r="N369" s="138" t="s">
        <v>35</v>
      </c>
      <c r="O369" s="139">
        <v>0.2</v>
      </c>
      <c r="P369" s="139">
        <f>O369*H369</f>
        <v>3</v>
      </c>
      <c r="Q369" s="139">
        <v>0</v>
      </c>
      <c r="R369" s="139">
        <f>Q369*H369</f>
        <v>0</v>
      </c>
      <c r="S369" s="139">
        <v>0</v>
      </c>
      <c r="T369" s="140">
        <f>S369*H369</f>
        <v>0</v>
      </c>
      <c r="AR369" s="141" t="s">
        <v>155</v>
      </c>
      <c r="AT369" s="141" t="s">
        <v>150</v>
      </c>
      <c r="AU369" s="141" t="s">
        <v>79</v>
      </c>
      <c r="AY369" s="15" t="s">
        <v>148</v>
      </c>
      <c r="BE369" s="142">
        <f>IF(N369="základní",J369,0)</f>
        <v>0</v>
      </c>
      <c r="BF369" s="142">
        <f>IF(N369="snížená",J369,0)</f>
        <v>0</v>
      </c>
      <c r="BG369" s="142">
        <f>IF(N369="zákl. přenesená",J369,0)</f>
        <v>0</v>
      </c>
      <c r="BH369" s="142">
        <f>IF(N369="sníž. přenesená",J369,0)</f>
        <v>0</v>
      </c>
      <c r="BI369" s="142">
        <f>IF(N369="nulová",J369,0)</f>
        <v>0</v>
      </c>
      <c r="BJ369" s="15" t="s">
        <v>77</v>
      </c>
      <c r="BK369" s="142">
        <f>ROUND(I369*H369,2)</f>
        <v>0</v>
      </c>
      <c r="BL369" s="15" t="s">
        <v>155</v>
      </c>
      <c r="BM369" s="141" t="s">
        <v>459</v>
      </c>
    </row>
    <row r="370" spans="2:51" s="13" customFormat="1" ht="12">
      <c r="B370" s="150"/>
      <c r="D370" s="144" t="s">
        <v>157</v>
      </c>
      <c r="E370" s="151" t="s">
        <v>1</v>
      </c>
      <c r="F370" s="152" t="s">
        <v>460</v>
      </c>
      <c r="H370" s="153">
        <v>15</v>
      </c>
      <c r="L370" s="150"/>
      <c r="M370" s="154"/>
      <c r="N370" s="155"/>
      <c r="O370" s="155"/>
      <c r="P370" s="155"/>
      <c r="Q370" s="155"/>
      <c r="R370" s="155"/>
      <c r="S370" s="155"/>
      <c r="T370" s="156"/>
      <c r="AT370" s="151" t="s">
        <v>157</v>
      </c>
      <c r="AU370" s="151" t="s">
        <v>79</v>
      </c>
      <c r="AV370" s="13" t="s">
        <v>79</v>
      </c>
      <c r="AW370" s="13" t="s">
        <v>27</v>
      </c>
      <c r="AX370" s="13" t="s">
        <v>70</v>
      </c>
      <c r="AY370" s="151" t="s">
        <v>148</v>
      </c>
    </row>
    <row r="371" spans="2:65" s="1" customFormat="1" ht="16.5" customHeight="1">
      <c r="B371" s="130"/>
      <c r="C371" s="157" t="s">
        <v>461</v>
      </c>
      <c r="D371" s="157" t="s">
        <v>80</v>
      </c>
      <c r="E371" s="158" t="s">
        <v>462</v>
      </c>
      <c r="F371" s="159" t="s">
        <v>463</v>
      </c>
      <c r="G371" s="160" t="s">
        <v>458</v>
      </c>
      <c r="H371" s="161">
        <v>15.75</v>
      </c>
      <c r="I371" s="162"/>
      <c r="J371" s="162">
        <f>ROUND(I371*H371,2)</f>
        <v>0</v>
      </c>
      <c r="K371" s="159" t="s">
        <v>154</v>
      </c>
      <c r="L371" s="163"/>
      <c r="M371" s="164" t="s">
        <v>1</v>
      </c>
      <c r="N371" s="165" t="s">
        <v>35</v>
      </c>
      <c r="O371" s="139">
        <v>0</v>
      </c>
      <c r="P371" s="139">
        <f>O371*H371</f>
        <v>0</v>
      </c>
      <c r="Q371" s="139">
        <v>0.0001</v>
      </c>
      <c r="R371" s="139">
        <f>Q371*H371</f>
        <v>0.001575</v>
      </c>
      <c r="S371" s="139">
        <v>0</v>
      </c>
      <c r="T371" s="140">
        <f>S371*H371</f>
        <v>0</v>
      </c>
      <c r="AR371" s="141" t="s">
        <v>192</v>
      </c>
      <c r="AT371" s="141" t="s">
        <v>80</v>
      </c>
      <c r="AU371" s="141" t="s">
        <v>79</v>
      </c>
      <c r="AY371" s="15" t="s">
        <v>148</v>
      </c>
      <c r="BE371" s="142">
        <f>IF(N371="základní",J371,0)</f>
        <v>0</v>
      </c>
      <c r="BF371" s="142">
        <f>IF(N371="snížená",J371,0)</f>
        <v>0</v>
      </c>
      <c r="BG371" s="142">
        <f>IF(N371="zákl. přenesená",J371,0)</f>
        <v>0</v>
      </c>
      <c r="BH371" s="142">
        <f>IF(N371="sníž. přenesená",J371,0)</f>
        <v>0</v>
      </c>
      <c r="BI371" s="142">
        <f>IF(N371="nulová",J371,0)</f>
        <v>0</v>
      </c>
      <c r="BJ371" s="15" t="s">
        <v>77</v>
      </c>
      <c r="BK371" s="142">
        <f>ROUND(I371*H371,2)</f>
        <v>0</v>
      </c>
      <c r="BL371" s="15" t="s">
        <v>155</v>
      </c>
      <c r="BM371" s="141" t="s">
        <v>464</v>
      </c>
    </row>
    <row r="372" spans="2:51" s="13" customFormat="1" ht="12">
      <c r="B372" s="150"/>
      <c r="D372" s="144" t="s">
        <v>157</v>
      </c>
      <c r="F372" s="152" t="s">
        <v>465</v>
      </c>
      <c r="H372" s="153">
        <v>15.75</v>
      </c>
      <c r="L372" s="150"/>
      <c r="M372" s="154"/>
      <c r="N372" s="155"/>
      <c r="O372" s="155"/>
      <c r="P372" s="155"/>
      <c r="Q372" s="155"/>
      <c r="R372" s="155"/>
      <c r="S372" s="155"/>
      <c r="T372" s="156"/>
      <c r="AT372" s="151" t="s">
        <v>157</v>
      </c>
      <c r="AU372" s="151" t="s">
        <v>79</v>
      </c>
      <c r="AV372" s="13" t="s">
        <v>79</v>
      </c>
      <c r="AW372" s="13" t="s">
        <v>3</v>
      </c>
      <c r="AX372" s="13" t="s">
        <v>77</v>
      </c>
      <c r="AY372" s="151" t="s">
        <v>148</v>
      </c>
    </row>
    <row r="373" spans="2:65" s="1" customFormat="1" ht="24" customHeight="1">
      <c r="B373" s="130"/>
      <c r="C373" s="131" t="s">
        <v>466</v>
      </c>
      <c r="D373" s="131" t="s">
        <v>150</v>
      </c>
      <c r="E373" s="132" t="s">
        <v>467</v>
      </c>
      <c r="F373" s="133" t="s">
        <v>468</v>
      </c>
      <c r="G373" s="134" t="s">
        <v>458</v>
      </c>
      <c r="H373" s="135">
        <v>1770.26</v>
      </c>
      <c r="I373" s="136"/>
      <c r="J373" s="136">
        <f>ROUND(I373*H373,2)</f>
        <v>0</v>
      </c>
      <c r="K373" s="133" t="s">
        <v>154</v>
      </c>
      <c r="L373" s="27"/>
      <c r="M373" s="137" t="s">
        <v>1</v>
      </c>
      <c r="N373" s="138" t="s">
        <v>35</v>
      </c>
      <c r="O373" s="139">
        <v>0.11</v>
      </c>
      <c r="P373" s="139">
        <f>O373*H373</f>
        <v>194.7286</v>
      </c>
      <c r="Q373" s="139">
        <v>0</v>
      </c>
      <c r="R373" s="139">
        <f>Q373*H373</f>
        <v>0</v>
      </c>
      <c r="S373" s="139">
        <v>0</v>
      </c>
      <c r="T373" s="140">
        <f>S373*H373</f>
        <v>0</v>
      </c>
      <c r="AR373" s="141" t="s">
        <v>155</v>
      </c>
      <c r="AT373" s="141" t="s">
        <v>150</v>
      </c>
      <c r="AU373" s="141" t="s">
        <v>79</v>
      </c>
      <c r="AY373" s="15" t="s">
        <v>148</v>
      </c>
      <c r="BE373" s="142">
        <f>IF(N373="základní",J373,0)</f>
        <v>0</v>
      </c>
      <c r="BF373" s="142">
        <f>IF(N373="snížená",J373,0)</f>
        <v>0</v>
      </c>
      <c r="BG373" s="142">
        <f>IF(N373="zákl. přenesená",J373,0)</f>
        <v>0</v>
      </c>
      <c r="BH373" s="142">
        <f>IF(N373="sníž. přenesená",J373,0)</f>
        <v>0</v>
      </c>
      <c r="BI373" s="142">
        <f>IF(N373="nulová",J373,0)</f>
        <v>0</v>
      </c>
      <c r="BJ373" s="15" t="s">
        <v>77</v>
      </c>
      <c r="BK373" s="142">
        <f>ROUND(I373*H373,2)</f>
        <v>0</v>
      </c>
      <c r="BL373" s="15" t="s">
        <v>155</v>
      </c>
      <c r="BM373" s="141" t="s">
        <v>469</v>
      </c>
    </row>
    <row r="374" spans="2:51" s="12" customFormat="1" ht="12">
      <c r="B374" s="143"/>
      <c r="D374" s="144" t="s">
        <v>157</v>
      </c>
      <c r="E374" s="145" t="s">
        <v>1</v>
      </c>
      <c r="F374" s="146" t="s">
        <v>158</v>
      </c>
      <c r="H374" s="145" t="s">
        <v>1</v>
      </c>
      <c r="L374" s="143"/>
      <c r="M374" s="147"/>
      <c r="N374" s="148"/>
      <c r="O374" s="148"/>
      <c r="P374" s="148"/>
      <c r="Q374" s="148"/>
      <c r="R374" s="148"/>
      <c r="S374" s="148"/>
      <c r="T374" s="149"/>
      <c r="AT374" s="145" t="s">
        <v>157</v>
      </c>
      <c r="AU374" s="145" t="s">
        <v>79</v>
      </c>
      <c r="AV374" s="12" t="s">
        <v>77</v>
      </c>
      <c r="AW374" s="12" t="s">
        <v>27</v>
      </c>
      <c r="AX374" s="12" t="s">
        <v>70</v>
      </c>
      <c r="AY374" s="145" t="s">
        <v>148</v>
      </c>
    </row>
    <row r="375" spans="2:51" s="13" customFormat="1" ht="40.8">
      <c r="B375" s="150"/>
      <c r="D375" s="144" t="s">
        <v>157</v>
      </c>
      <c r="E375" s="151" t="s">
        <v>1</v>
      </c>
      <c r="F375" s="152" t="s">
        <v>470</v>
      </c>
      <c r="H375" s="153">
        <v>129.2</v>
      </c>
      <c r="L375" s="150"/>
      <c r="M375" s="154"/>
      <c r="N375" s="155"/>
      <c r="O375" s="155"/>
      <c r="P375" s="155"/>
      <c r="Q375" s="155"/>
      <c r="R375" s="155"/>
      <c r="S375" s="155"/>
      <c r="T375" s="156"/>
      <c r="AT375" s="151" t="s">
        <v>157</v>
      </c>
      <c r="AU375" s="151" t="s">
        <v>79</v>
      </c>
      <c r="AV375" s="13" t="s">
        <v>79</v>
      </c>
      <c r="AW375" s="13" t="s">
        <v>27</v>
      </c>
      <c r="AX375" s="13" t="s">
        <v>70</v>
      </c>
      <c r="AY375" s="151" t="s">
        <v>148</v>
      </c>
    </row>
    <row r="376" spans="2:51" s="13" customFormat="1" ht="12">
      <c r="B376" s="150"/>
      <c r="D376" s="144" t="s">
        <v>157</v>
      </c>
      <c r="E376" s="151" t="s">
        <v>1</v>
      </c>
      <c r="F376" s="152" t="s">
        <v>471</v>
      </c>
      <c r="H376" s="153">
        <v>36.2</v>
      </c>
      <c r="L376" s="150"/>
      <c r="M376" s="154"/>
      <c r="N376" s="155"/>
      <c r="O376" s="155"/>
      <c r="P376" s="155"/>
      <c r="Q376" s="155"/>
      <c r="R376" s="155"/>
      <c r="S376" s="155"/>
      <c r="T376" s="156"/>
      <c r="AT376" s="151" t="s">
        <v>157</v>
      </c>
      <c r="AU376" s="151" t="s">
        <v>79</v>
      </c>
      <c r="AV376" s="13" t="s">
        <v>79</v>
      </c>
      <c r="AW376" s="13" t="s">
        <v>27</v>
      </c>
      <c r="AX376" s="13" t="s">
        <v>70</v>
      </c>
      <c r="AY376" s="151" t="s">
        <v>148</v>
      </c>
    </row>
    <row r="377" spans="2:51" s="12" customFormat="1" ht="12">
      <c r="B377" s="143"/>
      <c r="D377" s="144" t="s">
        <v>157</v>
      </c>
      <c r="E377" s="145" t="s">
        <v>1</v>
      </c>
      <c r="F377" s="146" t="s">
        <v>472</v>
      </c>
      <c r="H377" s="145" t="s">
        <v>1</v>
      </c>
      <c r="L377" s="143"/>
      <c r="M377" s="147"/>
      <c r="N377" s="148"/>
      <c r="O377" s="148"/>
      <c r="P377" s="148"/>
      <c r="Q377" s="148"/>
      <c r="R377" s="148"/>
      <c r="S377" s="148"/>
      <c r="T377" s="149"/>
      <c r="AT377" s="145" t="s">
        <v>157</v>
      </c>
      <c r="AU377" s="145" t="s">
        <v>79</v>
      </c>
      <c r="AV377" s="12" t="s">
        <v>77</v>
      </c>
      <c r="AW377" s="12" t="s">
        <v>27</v>
      </c>
      <c r="AX377" s="12" t="s">
        <v>70</v>
      </c>
      <c r="AY377" s="145" t="s">
        <v>148</v>
      </c>
    </row>
    <row r="378" spans="2:51" s="12" customFormat="1" ht="12">
      <c r="B378" s="143"/>
      <c r="D378" s="144" t="s">
        <v>157</v>
      </c>
      <c r="E378" s="145" t="s">
        <v>1</v>
      </c>
      <c r="F378" s="146" t="s">
        <v>473</v>
      </c>
      <c r="H378" s="145" t="s">
        <v>1</v>
      </c>
      <c r="L378" s="143"/>
      <c r="M378" s="147"/>
      <c r="N378" s="148"/>
      <c r="O378" s="148"/>
      <c r="P378" s="148"/>
      <c r="Q378" s="148"/>
      <c r="R378" s="148"/>
      <c r="S378" s="148"/>
      <c r="T378" s="149"/>
      <c r="AT378" s="145" t="s">
        <v>157</v>
      </c>
      <c r="AU378" s="145" t="s">
        <v>79</v>
      </c>
      <c r="AV378" s="12" t="s">
        <v>77</v>
      </c>
      <c r="AW378" s="12" t="s">
        <v>27</v>
      </c>
      <c r="AX378" s="12" t="s">
        <v>70</v>
      </c>
      <c r="AY378" s="145" t="s">
        <v>148</v>
      </c>
    </row>
    <row r="379" spans="2:51" s="13" customFormat="1" ht="12">
      <c r="B379" s="150"/>
      <c r="D379" s="144" t="s">
        <v>157</v>
      </c>
      <c r="E379" s="151" t="s">
        <v>1</v>
      </c>
      <c r="F379" s="152" t="s">
        <v>474</v>
      </c>
      <c r="H379" s="153">
        <v>13.2</v>
      </c>
      <c r="L379" s="150"/>
      <c r="M379" s="154"/>
      <c r="N379" s="155"/>
      <c r="O379" s="155"/>
      <c r="P379" s="155"/>
      <c r="Q379" s="155"/>
      <c r="R379" s="155"/>
      <c r="S379" s="155"/>
      <c r="T379" s="156"/>
      <c r="AT379" s="151" t="s">
        <v>157</v>
      </c>
      <c r="AU379" s="151" t="s">
        <v>79</v>
      </c>
      <c r="AV379" s="13" t="s">
        <v>79</v>
      </c>
      <c r="AW379" s="13" t="s">
        <v>27</v>
      </c>
      <c r="AX379" s="13" t="s">
        <v>70</v>
      </c>
      <c r="AY379" s="151" t="s">
        <v>148</v>
      </c>
    </row>
    <row r="380" spans="2:51" s="13" customFormat="1" ht="12">
      <c r="B380" s="150"/>
      <c r="D380" s="144" t="s">
        <v>157</v>
      </c>
      <c r="E380" s="151" t="s">
        <v>1</v>
      </c>
      <c r="F380" s="152" t="s">
        <v>475</v>
      </c>
      <c r="H380" s="153">
        <v>14.8</v>
      </c>
      <c r="L380" s="150"/>
      <c r="M380" s="154"/>
      <c r="N380" s="155"/>
      <c r="O380" s="155"/>
      <c r="P380" s="155"/>
      <c r="Q380" s="155"/>
      <c r="R380" s="155"/>
      <c r="S380" s="155"/>
      <c r="T380" s="156"/>
      <c r="AT380" s="151" t="s">
        <v>157</v>
      </c>
      <c r="AU380" s="151" t="s">
        <v>79</v>
      </c>
      <c r="AV380" s="13" t="s">
        <v>79</v>
      </c>
      <c r="AW380" s="13" t="s">
        <v>27</v>
      </c>
      <c r="AX380" s="13" t="s">
        <v>70</v>
      </c>
      <c r="AY380" s="151" t="s">
        <v>148</v>
      </c>
    </row>
    <row r="381" spans="2:51" s="13" customFormat="1" ht="12">
      <c r="B381" s="150"/>
      <c r="D381" s="144" t="s">
        <v>157</v>
      </c>
      <c r="E381" s="151" t="s">
        <v>1</v>
      </c>
      <c r="F381" s="152" t="s">
        <v>476</v>
      </c>
      <c r="H381" s="153">
        <v>9.4</v>
      </c>
      <c r="L381" s="150"/>
      <c r="M381" s="154"/>
      <c r="N381" s="155"/>
      <c r="O381" s="155"/>
      <c r="P381" s="155"/>
      <c r="Q381" s="155"/>
      <c r="R381" s="155"/>
      <c r="S381" s="155"/>
      <c r="T381" s="156"/>
      <c r="AT381" s="151" t="s">
        <v>157</v>
      </c>
      <c r="AU381" s="151" t="s">
        <v>79</v>
      </c>
      <c r="AV381" s="13" t="s">
        <v>79</v>
      </c>
      <c r="AW381" s="13" t="s">
        <v>27</v>
      </c>
      <c r="AX381" s="13" t="s">
        <v>70</v>
      </c>
      <c r="AY381" s="151" t="s">
        <v>148</v>
      </c>
    </row>
    <row r="382" spans="2:51" s="13" customFormat="1" ht="12">
      <c r="B382" s="150"/>
      <c r="D382" s="144" t="s">
        <v>157</v>
      </c>
      <c r="E382" s="151" t="s">
        <v>1</v>
      </c>
      <c r="F382" s="152" t="s">
        <v>477</v>
      </c>
      <c r="H382" s="153">
        <v>9.1</v>
      </c>
      <c r="L382" s="150"/>
      <c r="M382" s="154"/>
      <c r="N382" s="155"/>
      <c r="O382" s="155"/>
      <c r="P382" s="155"/>
      <c r="Q382" s="155"/>
      <c r="R382" s="155"/>
      <c r="S382" s="155"/>
      <c r="T382" s="156"/>
      <c r="AT382" s="151" t="s">
        <v>157</v>
      </c>
      <c r="AU382" s="151" t="s">
        <v>79</v>
      </c>
      <c r="AV382" s="13" t="s">
        <v>79</v>
      </c>
      <c r="AW382" s="13" t="s">
        <v>27</v>
      </c>
      <c r="AX382" s="13" t="s">
        <v>70</v>
      </c>
      <c r="AY382" s="151" t="s">
        <v>148</v>
      </c>
    </row>
    <row r="383" spans="2:51" s="13" customFormat="1" ht="12">
      <c r="B383" s="150"/>
      <c r="D383" s="144" t="s">
        <v>157</v>
      </c>
      <c r="E383" s="151" t="s">
        <v>1</v>
      </c>
      <c r="F383" s="152" t="s">
        <v>478</v>
      </c>
      <c r="H383" s="153">
        <v>8.6</v>
      </c>
      <c r="L383" s="150"/>
      <c r="M383" s="154"/>
      <c r="N383" s="155"/>
      <c r="O383" s="155"/>
      <c r="P383" s="155"/>
      <c r="Q383" s="155"/>
      <c r="R383" s="155"/>
      <c r="S383" s="155"/>
      <c r="T383" s="156"/>
      <c r="AT383" s="151" t="s">
        <v>157</v>
      </c>
      <c r="AU383" s="151" t="s">
        <v>79</v>
      </c>
      <c r="AV383" s="13" t="s">
        <v>79</v>
      </c>
      <c r="AW383" s="13" t="s">
        <v>27</v>
      </c>
      <c r="AX383" s="13" t="s">
        <v>70</v>
      </c>
      <c r="AY383" s="151" t="s">
        <v>148</v>
      </c>
    </row>
    <row r="384" spans="2:51" s="13" customFormat="1" ht="12">
      <c r="B384" s="150"/>
      <c r="D384" s="144" t="s">
        <v>157</v>
      </c>
      <c r="E384" s="151" t="s">
        <v>1</v>
      </c>
      <c r="F384" s="152" t="s">
        <v>479</v>
      </c>
      <c r="H384" s="153">
        <v>6.1</v>
      </c>
      <c r="L384" s="150"/>
      <c r="M384" s="154"/>
      <c r="N384" s="155"/>
      <c r="O384" s="155"/>
      <c r="P384" s="155"/>
      <c r="Q384" s="155"/>
      <c r="R384" s="155"/>
      <c r="S384" s="155"/>
      <c r="T384" s="156"/>
      <c r="AT384" s="151" t="s">
        <v>157</v>
      </c>
      <c r="AU384" s="151" t="s">
        <v>79</v>
      </c>
      <c r="AV384" s="13" t="s">
        <v>79</v>
      </c>
      <c r="AW384" s="13" t="s">
        <v>27</v>
      </c>
      <c r="AX384" s="13" t="s">
        <v>70</v>
      </c>
      <c r="AY384" s="151" t="s">
        <v>148</v>
      </c>
    </row>
    <row r="385" spans="2:51" s="13" customFormat="1" ht="12">
      <c r="B385" s="150"/>
      <c r="D385" s="144" t="s">
        <v>157</v>
      </c>
      <c r="E385" s="151" t="s">
        <v>1</v>
      </c>
      <c r="F385" s="152" t="s">
        <v>480</v>
      </c>
      <c r="H385" s="153">
        <v>8.7</v>
      </c>
      <c r="L385" s="150"/>
      <c r="M385" s="154"/>
      <c r="N385" s="155"/>
      <c r="O385" s="155"/>
      <c r="P385" s="155"/>
      <c r="Q385" s="155"/>
      <c r="R385" s="155"/>
      <c r="S385" s="155"/>
      <c r="T385" s="156"/>
      <c r="AT385" s="151" t="s">
        <v>157</v>
      </c>
      <c r="AU385" s="151" t="s">
        <v>79</v>
      </c>
      <c r="AV385" s="13" t="s">
        <v>79</v>
      </c>
      <c r="AW385" s="13" t="s">
        <v>27</v>
      </c>
      <c r="AX385" s="13" t="s">
        <v>70</v>
      </c>
      <c r="AY385" s="151" t="s">
        <v>148</v>
      </c>
    </row>
    <row r="386" spans="2:51" s="13" customFormat="1" ht="12">
      <c r="B386" s="150"/>
      <c r="D386" s="144" t="s">
        <v>157</v>
      </c>
      <c r="E386" s="151" t="s">
        <v>1</v>
      </c>
      <c r="F386" s="152" t="s">
        <v>481</v>
      </c>
      <c r="H386" s="153">
        <v>7.9</v>
      </c>
      <c r="L386" s="150"/>
      <c r="M386" s="154"/>
      <c r="N386" s="155"/>
      <c r="O386" s="155"/>
      <c r="P386" s="155"/>
      <c r="Q386" s="155"/>
      <c r="R386" s="155"/>
      <c r="S386" s="155"/>
      <c r="T386" s="156"/>
      <c r="AT386" s="151" t="s">
        <v>157</v>
      </c>
      <c r="AU386" s="151" t="s">
        <v>79</v>
      </c>
      <c r="AV386" s="13" t="s">
        <v>79</v>
      </c>
      <c r="AW386" s="13" t="s">
        <v>27</v>
      </c>
      <c r="AX386" s="13" t="s">
        <v>70</v>
      </c>
      <c r="AY386" s="151" t="s">
        <v>148</v>
      </c>
    </row>
    <row r="387" spans="2:51" s="13" customFormat="1" ht="12">
      <c r="B387" s="150"/>
      <c r="D387" s="144" t="s">
        <v>157</v>
      </c>
      <c r="E387" s="151" t="s">
        <v>1</v>
      </c>
      <c r="F387" s="152" t="s">
        <v>482</v>
      </c>
      <c r="H387" s="153">
        <v>8.9</v>
      </c>
      <c r="L387" s="150"/>
      <c r="M387" s="154"/>
      <c r="N387" s="155"/>
      <c r="O387" s="155"/>
      <c r="P387" s="155"/>
      <c r="Q387" s="155"/>
      <c r="R387" s="155"/>
      <c r="S387" s="155"/>
      <c r="T387" s="156"/>
      <c r="AT387" s="151" t="s">
        <v>157</v>
      </c>
      <c r="AU387" s="151" t="s">
        <v>79</v>
      </c>
      <c r="AV387" s="13" t="s">
        <v>79</v>
      </c>
      <c r="AW387" s="13" t="s">
        <v>27</v>
      </c>
      <c r="AX387" s="13" t="s">
        <v>70</v>
      </c>
      <c r="AY387" s="151" t="s">
        <v>148</v>
      </c>
    </row>
    <row r="388" spans="2:51" s="13" customFormat="1" ht="12">
      <c r="B388" s="150"/>
      <c r="D388" s="144" t="s">
        <v>157</v>
      </c>
      <c r="E388" s="151" t="s">
        <v>1</v>
      </c>
      <c r="F388" s="152" t="s">
        <v>483</v>
      </c>
      <c r="H388" s="153">
        <v>7.5</v>
      </c>
      <c r="L388" s="150"/>
      <c r="M388" s="154"/>
      <c r="N388" s="155"/>
      <c r="O388" s="155"/>
      <c r="P388" s="155"/>
      <c r="Q388" s="155"/>
      <c r="R388" s="155"/>
      <c r="S388" s="155"/>
      <c r="T388" s="156"/>
      <c r="AT388" s="151" t="s">
        <v>157</v>
      </c>
      <c r="AU388" s="151" t="s">
        <v>79</v>
      </c>
      <c r="AV388" s="13" t="s">
        <v>79</v>
      </c>
      <c r="AW388" s="13" t="s">
        <v>27</v>
      </c>
      <c r="AX388" s="13" t="s">
        <v>70</v>
      </c>
      <c r="AY388" s="151" t="s">
        <v>148</v>
      </c>
    </row>
    <row r="389" spans="2:51" s="13" customFormat="1" ht="12">
      <c r="B389" s="150"/>
      <c r="D389" s="144" t="s">
        <v>157</v>
      </c>
      <c r="E389" s="151" t="s">
        <v>1</v>
      </c>
      <c r="F389" s="152" t="s">
        <v>484</v>
      </c>
      <c r="H389" s="153">
        <v>7.5</v>
      </c>
      <c r="L389" s="150"/>
      <c r="M389" s="154"/>
      <c r="N389" s="155"/>
      <c r="O389" s="155"/>
      <c r="P389" s="155"/>
      <c r="Q389" s="155"/>
      <c r="R389" s="155"/>
      <c r="S389" s="155"/>
      <c r="T389" s="156"/>
      <c r="AT389" s="151" t="s">
        <v>157</v>
      </c>
      <c r="AU389" s="151" t="s">
        <v>79</v>
      </c>
      <c r="AV389" s="13" t="s">
        <v>79</v>
      </c>
      <c r="AW389" s="13" t="s">
        <v>27</v>
      </c>
      <c r="AX389" s="13" t="s">
        <v>70</v>
      </c>
      <c r="AY389" s="151" t="s">
        <v>148</v>
      </c>
    </row>
    <row r="390" spans="2:51" s="13" customFormat="1" ht="12">
      <c r="B390" s="150"/>
      <c r="D390" s="144" t="s">
        <v>157</v>
      </c>
      <c r="E390" s="151" t="s">
        <v>1</v>
      </c>
      <c r="F390" s="152" t="s">
        <v>485</v>
      </c>
      <c r="H390" s="153">
        <v>7.7</v>
      </c>
      <c r="L390" s="150"/>
      <c r="M390" s="154"/>
      <c r="N390" s="155"/>
      <c r="O390" s="155"/>
      <c r="P390" s="155"/>
      <c r="Q390" s="155"/>
      <c r="R390" s="155"/>
      <c r="S390" s="155"/>
      <c r="T390" s="156"/>
      <c r="AT390" s="151" t="s">
        <v>157</v>
      </c>
      <c r="AU390" s="151" t="s">
        <v>79</v>
      </c>
      <c r="AV390" s="13" t="s">
        <v>79</v>
      </c>
      <c r="AW390" s="13" t="s">
        <v>27</v>
      </c>
      <c r="AX390" s="13" t="s">
        <v>70</v>
      </c>
      <c r="AY390" s="151" t="s">
        <v>148</v>
      </c>
    </row>
    <row r="391" spans="2:51" s="13" customFormat="1" ht="12">
      <c r="B391" s="150"/>
      <c r="D391" s="144" t="s">
        <v>157</v>
      </c>
      <c r="E391" s="151" t="s">
        <v>1</v>
      </c>
      <c r="F391" s="152" t="s">
        <v>486</v>
      </c>
      <c r="H391" s="153">
        <v>8.7</v>
      </c>
      <c r="L391" s="150"/>
      <c r="M391" s="154"/>
      <c r="N391" s="155"/>
      <c r="O391" s="155"/>
      <c r="P391" s="155"/>
      <c r="Q391" s="155"/>
      <c r="R391" s="155"/>
      <c r="S391" s="155"/>
      <c r="T391" s="156"/>
      <c r="AT391" s="151" t="s">
        <v>157</v>
      </c>
      <c r="AU391" s="151" t="s">
        <v>79</v>
      </c>
      <c r="AV391" s="13" t="s">
        <v>79</v>
      </c>
      <c r="AW391" s="13" t="s">
        <v>27</v>
      </c>
      <c r="AX391" s="13" t="s">
        <v>70</v>
      </c>
      <c r="AY391" s="151" t="s">
        <v>148</v>
      </c>
    </row>
    <row r="392" spans="2:51" s="13" customFormat="1" ht="12">
      <c r="B392" s="150"/>
      <c r="D392" s="144" t="s">
        <v>157</v>
      </c>
      <c r="E392" s="151" t="s">
        <v>1</v>
      </c>
      <c r="F392" s="152" t="s">
        <v>487</v>
      </c>
      <c r="H392" s="153">
        <v>9.3</v>
      </c>
      <c r="L392" s="150"/>
      <c r="M392" s="154"/>
      <c r="N392" s="155"/>
      <c r="O392" s="155"/>
      <c r="P392" s="155"/>
      <c r="Q392" s="155"/>
      <c r="R392" s="155"/>
      <c r="S392" s="155"/>
      <c r="T392" s="156"/>
      <c r="AT392" s="151" t="s">
        <v>157</v>
      </c>
      <c r="AU392" s="151" t="s">
        <v>79</v>
      </c>
      <c r="AV392" s="13" t="s">
        <v>79</v>
      </c>
      <c r="AW392" s="13" t="s">
        <v>27</v>
      </c>
      <c r="AX392" s="13" t="s">
        <v>70</v>
      </c>
      <c r="AY392" s="151" t="s">
        <v>148</v>
      </c>
    </row>
    <row r="393" spans="2:51" s="13" customFormat="1" ht="12">
      <c r="B393" s="150"/>
      <c r="D393" s="144" t="s">
        <v>157</v>
      </c>
      <c r="E393" s="151" t="s">
        <v>1</v>
      </c>
      <c r="F393" s="152" t="s">
        <v>488</v>
      </c>
      <c r="H393" s="153">
        <v>9.5</v>
      </c>
      <c r="L393" s="150"/>
      <c r="M393" s="154"/>
      <c r="N393" s="155"/>
      <c r="O393" s="155"/>
      <c r="P393" s="155"/>
      <c r="Q393" s="155"/>
      <c r="R393" s="155"/>
      <c r="S393" s="155"/>
      <c r="T393" s="156"/>
      <c r="AT393" s="151" t="s">
        <v>157</v>
      </c>
      <c r="AU393" s="151" t="s">
        <v>79</v>
      </c>
      <c r="AV393" s="13" t="s">
        <v>79</v>
      </c>
      <c r="AW393" s="13" t="s">
        <v>27</v>
      </c>
      <c r="AX393" s="13" t="s">
        <v>70</v>
      </c>
      <c r="AY393" s="151" t="s">
        <v>148</v>
      </c>
    </row>
    <row r="394" spans="2:51" s="13" customFormat="1" ht="12">
      <c r="B394" s="150"/>
      <c r="D394" s="144" t="s">
        <v>157</v>
      </c>
      <c r="E394" s="151" t="s">
        <v>1</v>
      </c>
      <c r="F394" s="152" t="s">
        <v>478</v>
      </c>
      <c r="H394" s="153">
        <v>8.6</v>
      </c>
      <c r="L394" s="150"/>
      <c r="M394" s="154"/>
      <c r="N394" s="155"/>
      <c r="O394" s="155"/>
      <c r="P394" s="155"/>
      <c r="Q394" s="155"/>
      <c r="R394" s="155"/>
      <c r="S394" s="155"/>
      <c r="T394" s="156"/>
      <c r="AT394" s="151" t="s">
        <v>157</v>
      </c>
      <c r="AU394" s="151" t="s">
        <v>79</v>
      </c>
      <c r="AV394" s="13" t="s">
        <v>79</v>
      </c>
      <c r="AW394" s="13" t="s">
        <v>27</v>
      </c>
      <c r="AX394" s="13" t="s">
        <v>70</v>
      </c>
      <c r="AY394" s="151" t="s">
        <v>148</v>
      </c>
    </row>
    <row r="395" spans="2:51" s="13" customFormat="1" ht="12">
      <c r="B395" s="150"/>
      <c r="D395" s="144" t="s">
        <v>157</v>
      </c>
      <c r="E395" s="151" t="s">
        <v>1</v>
      </c>
      <c r="F395" s="152" t="s">
        <v>489</v>
      </c>
      <c r="H395" s="153">
        <v>8.4</v>
      </c>
      <c r="L395" s="150"/>
      <c r="M395" s="154"/>
      <c r="N395" s="155"/>
      <c r="O395" s="155"/>
      <c r="P395" s="155"/>
      <c r="Q395" s="155"/>
      <c r="R395" s="155"/>
      <c r="S395" s="155"/>
      <c r="T395" s="156"/>
      <c r="AT395" s="151" t="s">
        <v>157</v>
      </c>
      <c r="AU395" s="151" t="s">
        <v>79</v>
      </c>
      <c r="AV395" s="13" t="s">
        <v>79</v>
      </c>
      <c r="AW395" s="13" t="s">
        <v>27</v>
      </c>
      <c r="AX395" s="13" t="s">
        <v>70</v>
      </c>
      <c r="AY395" s="151" t="s">
        <v>148</v>
      </c>
    </row>
    <row r="396" spans="2:51" s="13" customFormat="1" ht="12">
      <c r="B396" s="150"/>
      <c r="D396" s="144" t="s">
        <v>157</v>
      </c>
      <c r="E396" s="151" t="s">
        <v>1</v>
      </c>
      <c r="F396" s="152" t="s">
        <v>490</v>
      </c>
      <c r="H396" s="153">
        <v>8.8</v>
      </c>
      <c r="L396" s="150"/>
      <c r="M396" s="154"/>
      <c r="N396" s="155"/>
      <c r="O396" s="155"/>
      <c r="P396" s="155"/>
      <c r="Q396" s="155"/>
      <c r="R396" s="155"/>
      <c r="S396" s="155"/>
      <c r="T396" s="156"/>
      <c r="AT396" s="151" t="s">
        <v>157</v>
      </c>
      <c r="AU396" s="151" t="s">
        <v>79</v>
      </c>
      <c r="AV396" s="13" t="s">
        <v>79</v>
      </c>
      <c r="AW396" s="13" t="s">
        <v>27</v>
      </c>
      <c r="AX396" s="13" t="s">
        <v>70</v>
      </c>
      <c r="AY396" s="151" t="s">
        <v>148</v>
      </c>
    </row>
    <row r="397" spans="2:51" s="13" customFormat="1" ht="12">
      <c r="B397" s="150"/>
      <c r="D397" s="144" t="s">
        <v>157</v>
      </c>
      <c r="E397" s="151" t="s">
        <v>1</v>
      </c>
      <c r="F397" s="152" t="s">
        <v>491</v>
      </c>
      <c r="H397" s="153">
        <v>9.6</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51" s="13" customFormat="1" ht="12">
      <c r="B398" s="150"/>
      <c r="D398" s="144" t="s">
        <v>157</v>
      </c>
      <c r="E398" s="151" t="s">
        <v>1</v>
      </c>
      <c r="F398" s="152" t="s">
        <v>492</v>
      </c>
      <c r="H398" s="153">
        <v>34.2</v>
      </c>
      <c r="L398" s="150"/>
      <c r="M398" s="154"/>
      <c r="N398" s="155"/>
      <c r="O398" s="155"/>
      <c r="P398" s="155"/>
      <c r="Q398" s="155"/>
      <c r="R398" s="155"/>
      <c r="S398" s="155"/>
      <c r="T398" s="156"/>
      <c r="AT398" s="151" t="s">
        <v>157</v>
      </c>
      <c r="AU398" s="151" t="s">
        <v>79</v>
      </c>
      <c r="AV398" s="13" t="s">
        <v>79</v>
      </c>
      <c r="AW398" s="13" t="s">
        <v>27</v>
      </c>
      <c r="AX398" s="13" t="s">
        <v>70</v>
      </c>
      <c r="AY398" s="151" t="s">
        <v>148</v>
      </c>
    </row>
    <row r="399" spans="2:51" s="13" customFormat="1" ht="12">
      <c r="B399" s="150"/>
      <c r="D399" s="144" t="s">
        <v>157</v>
      </c>
      <c r="E399" s="151" t="s">
        <v>1</v>
      </c>
      <c r="F399" s="152" t="s">
        <v>493</v>
      </c>
      <c r="H399" s="153">
        <v>12.8</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51" s="13" customFormat="1" ht="12">
      <c r="B400" s="150"/>
      <c r="D400" s="144" t="s">
        <v>157</v>
      </c>
      <c r="E400" s="151" t="s">
        <v>1</v>
      </c>
      <c r="F400" s="152" t="s">
        <v>494</v>
      </c>
      <c r="H400" s="153">
        <v>10.1</v>
      </c>
      <c r="L400" s="150"/>
      <c r="M400" s="154"/>
      <c r="N400" s="155"/>
      <c r="O400" s="155"/>
      <c r="P400" s="155"/>
      <c r="Q400" s="155"/>
      <c r="R400" s="155"/>
      <c r="S400" s="155"/>
      <c r="T400" s="156"/>
      <c r="AT400" s="151" t="s">
        <v>157</v>
      </c>
      <c r="AU400" s="151" t="s">
        <v>79</v>
      </c>
      <c r="AV400" s="13" t="s">
        <v>79</v>
      </c>
      <c r="AW400" s="13" t="s">
        <v>27</v>
      </c>
      <c r="AX400" s="13" t="s">
        <v>70</v>
      </c>
      <c r="AY400" s="151" t="s">
        <v>148</v>
      </c>
    </row>
    <row r="401" spans="2:51" s="13" customFormat="1" ht="12">
      <c r="B401" s="150"/>
      <c r="D401" s="144" t="s">
        <v>157</v>
      </c>
      <c r="E401" s="151" t="s">
        <v>1</v>
      </c>
      <c r="F401" s="152" t="s">
        <v>495</v>
      </c>
      <c r="H401" s="153">
        <v>6.6</v>
      </c>
      <c r="L401" s="150"/>
      <c r="M401" s="154"/>
      <c r="N401" s="155"/>
      <c r="O401" s="155"/>
      <c r="P401" s="155"/>
      <c r="Q401" s="155"/>
      <c r="R401" s="155"/>
      <c r="S401" s="155"/>
      <c r="T401" s="156"/>
      <c r="AT401" s="151" t="s">
        <v>157</v>
      </c>
      <c r="AU401" s="151" t="s">
        <v>79</v>
      </c>
      <c r="AV401" s="13" t="s">
        <v>79</v>
      </c>
      <c r="AW401" s="13" t="s">
        <v>27</v>
      </c>
      <c r="AX401" s="13" t="s">
        <v>70</v>
      </c>
      <c r="AY401" s="151" t="s">
        <v>148</v>
      </c>
    </row>
    <row r="402" spans="2:51" s="13" customFormat="1" ht="12">
      <c r="B402" s="150"/>
      <c r="D402" s="144" t="s">
        <v>157</v>
      </c>
      <c r="E402" s="151" t="s">
        <v>1</v>
      </c>
      <c r="F402" s="152" t="s">
        <v>496</v>
      </c>
      <c r="H402" s="153">
        <v>23.5</v>
      </c>
      <c r="L402" s="150"/>
      <c r="M402" s="154"/>
      <c r="N402" s="155"/>
      <c r="O402" s="155"/>
      <c r="P402" s="155"/>
      <c r="Q402" s="155"/>
      <c r="R402" s="155"/>
      <c r="S402" s="155"/>
      <c r="T402" s="156"/>
      <c r="AT402" s="151" t="s">
        <v>157</v>
      </c>
      <c r="AU402" s="151" t="s">
        <v>79</v>
      </c>
      <c r="AV402" s="13" t="s">
        <v>79</v>
      </c>
      <c r="AW402" s="13" t="s">
        <v>27</v>
      </c>
      <c r="AX402" s="13" t="s">
        <v>70</v>
      </c>
      <c r="AY402" s="151" t="s">
        <v>148</v>
      </c>
    </row>
    <row r="403" spans="2:51" s="13" customFormat="1" ht="12">
      <c r="B403" s="150"/>
      <c r="D403" s="144" t="s">
        <v>157</v>
      </c>
      <c r="E403" s="151" t="s">
        <v>1</v>
      </c>
      <c r="F403" s="152" t="s">
        <v>497</v>
      </c>
      <c r="H403" s="153">
        <v>11.1</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51" s="13" customFormat="1" ht="12">
      <c r="B404" s="150"/>
      <c r="D404" s="144" t="s">
        <v>157</v>
      </c>
      <c r="E404" s="151" t="s">
        <v>1</v>
      </c>
      <c r="F404" s="152" t="s">
        <v>498</v>
      </c>
      <c r="H404" s="153">
        <v>18</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51" s="13" customFormat="1" ht="12">
      <c r="B405" s="150"/>
      <c r="D405" s="144" t="s">
        <v>157</v>
      </c>
      <c r="E405" s="151" t="s">
        <v>1</v>
      </c>
      <c r="F405" s="152" t="s">
        <v>499</v>
      </c>
      <c r="H405" s="153">
        <v>12.7</v>
      </c>
      <c r="L405" s="150"/>
      <c r="M405" s="154"/>
      <c r="N405" s="155"/>
      <c r="O405" s="155"/>
      <c r="P405" s="155"/>
      <c r="Q405" s="155"/>
      <c r="R405" s="155"/>
      <c r="S405" s="155"/>
      <c r="T405" s="156"/>
      <c r="AT405" s="151" t="s">
        <v>157</v>
      </c>
      <c r="AU405" s="151" t="s">
        <v>79</v>
      </c>
      <c r="AV405" s="13" t="s">
        <v>79</v>
      </c>
      <c r="AW405" s="13" t="s">
        <v>27</v>
      </c>
      <c r="AX405" s="13" t="s">
        <v>70</v>
      </c>
      <c r="AY405" s="151" t="s">
        <v>148</v>
      </c>
    </row>
    <row r="406" spans="2:51" s="13" customFormat="1" ht="12">
      <c r="B406" s="150"/>
      <c r="D406" s="144" t="s">
        <v>157</v>
      </c>
      <c r="E406" s="151" t="s">
        <v>1</v>
      </c>
      <c r="F406" s="152" t="s">
        <v>500</v>
      </c>
      <c r="H406" s="153">
        <v>22.4</v>
      </c>
      <c r="L406" s="150"/>
      <c r="M406" s="154"/>
      <c r="N406" s="155"/>
      <c r="O406" s="155"/>
      <c r="P406" s="155"/>
      <c r="Q406" s="155"/>
      <c r="R406" s="155"/>
      <c r="S406" s="155"/>
      <c r="T406" s="156"/>
      <c r="AT406" s="151" t="s">
        <v>157</v>
      </c>
      <c r="AU406" s="151" t="s">
        <v>79</v>
      </c>
      <c r="AV406" s="13" t="s">
        <v>79</v>
      </c>
      <c r="AW406" s="13" t="s">
        <v>27</v>
      </c>
      <c r="AX406" s="13" t="s">
        <v>70</v>
      </c>
      <c r="AY406" s="151" t="s">
        <v>148</v>
      </c>
    </row>
    <row r="407" spans="2:51" s="13" customFormat="1" ht="12">
      <c r="B407" s="150"/>
      <c r="D407" s="144" t="s">
        <v>157</v>
      </c>
      <c r="E407" s="151" t="s">
        <v>1</v>
      </c>
      <c r="F407" s="152" t="s">
        <v>501</v>
      </c>
      <c r="H407" s="153">
        <v>23.9</v>
      </c>
      <c r="L407" s="150"/>
      <c r="M407" s="154"/>
      <c r="N407" s="155"/>
      <c r="O407" s="155"/>
      <c r="P407" s="155"/>
      <c r="Q407" s="155"/>
      <c r="R407" s="155"/>
      <c r="S407" s="155"/>
      <c r="T407" s="156"/>
      <c r="AT407" s="151" t="s">
        <v>157</v>
      </c>
      <c r="AU407" s="151" t="s">
        <v>79</v>
      </c>
      <c r="AV407" s="13" t="s">
        <v>79</v>
      </c>
      <c r="AW407" s="13" t="s">
        <v>27</v>
      </c>
      <c r="AX407" s="13" t="s">
        <v>70</v>
      </c>
      <c r="AY407" s="151" t="s">
        <v>148</v>
      </c>
    </row>
    <row r="408" spans="2:51" s="13" customFormat="1" ht="12">
      <c r="B408" s="150"/>
      <c r="D408" s="144" t="s">
        <v>157</v>
      </c>
      <c r="E408" s="151" t="s">
        <v>1</v>
      </c>
      <c r="F408" s="152" t="s">
        <v>502</v>
      </c>
      <c r="H408" s="153">
        <v>12.4</v>
      </c>
      <c r="L408" s="150"/>
      <c r="M408" s="154"/>
      <c r="N408" s="155"/>
      <c r="O408" s="155"/>
      <c r="P408" s="155"/>
      <c r="Q408" s="155"/>
      <c r="R408" s="155"/>
      <c r="S408" s="155"/>
      <c r="T408" s="156"/>
      <c r="AT408" s="151" t="s">
        <v>157</v>
      </c>
      <c r="AU408" s="151" t="s">
        <v>79</v>
      </c>
      <c r="AV408" s="13" t="s">
        <v>79</v>
      </c>
      <c r="AW408" s="13" t="s">
        <v>27</v>
      </c>
      <c r="AX408" s="13" t="s">
        <v>70</v>
      </c>
      <c r="AY408" s="151" t="s">
        <v>148</v>
      </c>
    </row>
    <row r="409" spans="2:51" s="13" customFormat="1" ht="12">
      <c r="B409" s="150"/>
      <c r="D409" s="144" t="s">
        <v>157</v>
      </c>
      <c r="E409" s="151" t="s">
        <v>1</v>
      </c>
      <c r="F409" s="152" t="s">
        <v>503</v>
      </c>
      <c r="H409" s="153">
        <v>15.25</v>
      </c>
      <c r="L409" s="150"/>
      <c r="M409" s="154"/>
      <c r="N409" s="155"/>
      <c r="O409" s="155"/>
      <c r="P409" s="155"/>
      <c r="Q409" s="155"/>
      <c r="R409" s="155"/>
      <c r="S409" s="155"/>
      <c r="T409" s="156"/>
      <c r="AT409" s="151" t="s">
        <v>157</v>
      </c>
      <c r="AU409" s="151" t="s">
        <v>79</v>
      </c>
      <c r="AV409" s="13" t="s">
        <v>79</v>
      </c>
      <c r="AW409" s="13" t="s">
        <v>27</v>
      </c>
      <c r="AX409" s="13" t="s">
        <v>70</v>
      </c>
      <c r="AY409" s="151" t="s">
        <v>148</v>
      </c>
    </row>
    <row r="410" spans="2:51" s="13" customFormat="1" ht="12">
      <c r="B410" s="150"/>
      <c r="D410" s="144" t="s">
        <v>157</v>
      </c>
      <c r="E410" s="151" t="s">
        <v>1</v>
      </c>
      <c r="F410" s="152" t="s">
        <v>504</v>
      </c>
      <c r="H410" s="153">
        <v>18</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51" s="13" customFormat="1" ht="12">
      <c r="B411" s="150"/>
      <c r="D411" s="144" t="s">
        <v>157</v>
      </c>
      <c r="E411" s="151" t="s">
        <v>1</v>
      </c>
      <c r="F411" s="152" t="s">
        <v>505</v>
      </c>
      <c r="H411" s="153">
        <v>8.6</v>
      </c>
      <c r="L411" s="150"/>
      <c r="M411" s="154"/>
      <c r="N411" s="155"/>
      <c r="O411" s="155"/>
      <c r="P411" s="155"/>
      <c r="Q411" s="155"/>
      <c r="R411" s="155"/>
      <c r="S411" s="155"/>
      <c r="T411" s="156"/>
      <c r="AT411" s="151" t="s">
        <v>157</v>
      </c>
      <c r="AU411" s="151" t="s">
        <v>79</v>
      </c>
      <c r="AV411" s="13" t="s">
        <v>79</v>
      </c>
      <c r="AW411" s="13" t="s">
        <v>27</v>
      </c>
      <c r="AX411" s="13" t="s">
        <v>70</v>
      </c>
      <c r="AY411" s="151" t="s">
        <v>148</v>
      </c>
    </row>
    <row r="412" spans="2:51" s="13" customFormat="1" ht="12">
      <c r="B412" s="150"/>
      <c r="D412" s="144" t="s">
        <v>157</v>
      </c>
      <c r="E412" s="151" t="s">
        <v>1</v>
      </c>
      <c r="F412" s="152" t="s">
        <v>506</v>
      </c>
      <c r="H412" s="153">
        <v>12.3</v>
      </c>
      <c r="L412" s="150"/>
      <c r="M412" s="154"/>
      <c r="N412" s="155"/>
      <c r="O412" s="155"/>
      <c r="P412" s="155"/>
      <c r="Q412" s="155"/>
      <c r="R412" s="155"/>
      <c r="S412" s="155"/>
      <c r="T412" s="156"/>
      <c r="AT412" s="151" t="s">
        <v>157</v>
      </c>
      <c r="AU412" s="151" t="s">
        <v>79</v>
      </c>
      <c r="AV412" s="13" t="s">
        <v>79</v>
      </c>
      <c r="AW412" s="13" t="s">
        <v>27</v>
      </c>
      <c r="AX412" s="13" t="s">
        <v>70</v>
      </c>
      <c r="AY412" s="151" t="s">
        <v>148</v>
      </c>
    </row>
    <row r="413" spans="2:51" s="13" customFormat="1" ht="12">
      <c r="B413" s="150"/>
      <c r="D413" s="144" t="s">
        <v>157</v>
      </c>
      <c r="E413" s="151" t="s">
        <v>1</v>
      </c>
      <c r="F413" s="152" t="s">
        <v>507</v>
      </c>
      <c r="H413" s="153">
        <v>16.8</v>
      </c>
      <c r="L413" s="150"/>
      <c r="M413" s="154"/>
      <c r="N413" s="155"/>
      <c r="O413" s="155"/>
      <c r="P413" s="155"/>
      <c r="Q413" s="155"/>
      <c r="R413" s="155"/>
      <c r="S413" s="155"/>
      <c r="T413" s="156"/>
      <c r="AT413" s="151" t="s">
        <v>157</v>
      </c>
      <c r="AU413" s="151" t="s">
        <v>79</v>
      </c>
      <c r="AV413" s="13" t="s">
        <v>79</v>
      </c>
      <c r="AW413" s="13" t="s">
        <v>27</v>
      </c>
      <c r="AX413" s="13" t="s">
        <v>70</v>
      </c>
      <c r="AY413" s="151" t="s">
        <v>148</v>
      </c>
    </row>
    <row r="414" spans="2:51" s="13" customFormat="1" ht="12">
      <c r="B414" s="150"/>
      <c r="D414" s="144" t="s">
        <v>157</v>
      </c>
      <c r="E414" s="151" t="s">
        <v>1</v>
      </c>
      <c r="F414" s="152" t="s">
        <v>508</v>
      </c>
      <c r="H414" s="153">
        <v>17.1</v>
      </c>
      <c r="L414" s="150"/>
      <c r="M414" s="154"/>
      <c r="N414" s="155"/>
      <c r="O414" s="155"/>
      <c r="P414" s="155"/>
      <c r="Q414" s="155"/>
      <c r="R414" s="155"/>
      <c r="S414" s="155"/>
      <c r="T414" s="156"/>
      <c r="AT414" s="151" t="s">
        <v>157</v>
      </c>
      <c r="AU414" s="151" t="s">
        <v>79</v>
      </c>
      <c r="AV414" s="13" t="s">
        <v>79</v>
      </c>
      <c r="AW414" s="13" t="s">
        <v>27</v>
      </c>
      <c r="AX414" s="13" t="s">
        <v>70</v>
      </c>
      <c r="AY414" s="151" t="s">
        <v>148</v>
      </c>
    </row>
    <row r="415" spans="2:51" s="13" customFormat="1" ht="12">
      <c r="B415" s="150"/>
      <c r="D415" s="144" t="s">
        <v>157</v>
      </c>
      <c r="E415" s="151" t="s">
        <v>1</v>
      </c>
      <c r="F415" s="152" t="s">
        <v>509</v>
      </c>
      <c r="H415" s="153">
        <v>16.8</v>
      </c>
      <c r="L415" s="150"/>
      <c r="M415" s="154"/>
      <c r="N415" s="155"/>
      <c r="O415" s="155"/>
      <c r="P415" s="155"/>
      <c r="Q415" s="155"/>
      <c r="R415" s="155"/>
      <c r="S415" s="155"/>
      <c r="T415" s="156"/>
      <c r="AT415" s="151" t="s">
        <v>157</v>
      </c>
      <c r="AU415" s="151" t="s">
        <v>79</v>
      </c>
      <c r="AV415" s="13" t="s">
        <v>79</v>
      </c>
      <c r="AW415" s="13" t="s">
        <v>27</v>
      </c>
      <c r="AX415" s="13" t="s">
        <v>70</v>
      </c>
      <c r="AY415" s="151" t="s">
        <v>148</v>
      </c>
    </row>
    <row r="416" spans="2:51" s="13" customFormat="1" ht="12">
      <c r="B416" s="150"/>
      <c r="D416" s="144" t="s">
        <v>157</v>
      </c>
      <c r="E416" s="151" t="s">
        <v>1</v>
      </c>
      <c r="F416" s="152" t="s">
        <v>510</v>
      </c>
      <c r="H416" s="153">
        <v>27.5</v>
      </c>
      <c r="L416" s="150"/>
      <c r="M416" s="154"/>
      <c r="N416" s="155"/>
      <c r="O416" s="155"/>
      <c r="P416" s="155"/>
      <c r="Q416" s="155"/>
      <c r="R416" s="155"/>
      <c r="S416" s="155"/>
      <c r="T416" s="156"/>
      <c r="AT416" s="151" t="s">
        <v>157</v>
      </c>
      <c r="AU416" s="151" t="s">
        <v>79</v>
      </c>
      <c r="AV416" s="13" t="s">
        <v>79</v>
      </c>
      <c r="AW416" s="13" t="s">
        <v>27</v>
      </c>
      <c r="AX416" s="13" t="s">
        <v>70</v>
      </c>
      <c r="AY416" s="151" t="s">
        <v>148</v>
      </c>
    </row>
    <row r="417" spans="2:51" s="13" customFormat="1" ht="12">
      <c r="B417" s="150"/>
      <c r="D417" s="144" t="s">
        <v>157</v>
      </c>
      <c r="E417" s="151" t="s">
        <v>1</v>
      </c>
      <c r="F417" s="152" t="s">
        <v>511</v>
      </c>
      <c r="H417" s="153">
        <v>8.1</v>
      </c>
      <c r="L417" s="150"/>
      <c r="M417" s="154"/>
      <c r="N417" s="155"/>
      <c r="O417" s="155"/>
      <c r="P417" s="155"/>
      <c r="Q417" s="155"/>
      <c r="R417" s="155"/>
      <c r="S417" s="155"/>
      <c r="T417" s="156"/>
      <c r="AT417" s="151" t="s">
        <v>157</v>
      </c>
      <c r="AU417" s="151" t="s">
        <v>79</v>
      </c>
      <c r="AV417" s="13" t="s">
        <v>79</v>
      </c>
      <c r="AW417" s="13" t="s">
        <v>27</v>
      </c>
      <c r="AX417" s="13" t="s">
        <v>70</v>
      </c>
      <c r="AY417" s="151" t="s">
        <v>148</v>
      </c>
    </row>
    <row r="418" spans="2:51" s="13" customFormat="1" ht="12">
      <c r="B418" s="150"/>
      <c r="D418" s="144" t="s">
        <v>157</v>
      </c>
      <c r="E418" s="151" t="s">
        <v>1</v>
      </c>
      <c r="F418" s="152" t="s">
        <v>512</v>
      </c>
      <c r="H418" s="153">
        <v>6.7</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51" s="13" customFormat="1" ht="12">
      <c r="B419" s="150"/>
      <c r="D419" s="144" t="s">
        <v>157</v>
      </c>
      <c r="E419" s="151" t="s">
        <v>1</v>
      </c>
      <c r="F419" s="152" t="s">
        <v>513</v>
      </c>
      <c r="H419" s="153">
        <v>11.1</v>
      </c>
      <c r="L419" s="150"/>
      <c r="M419" s="154"/>
      <c r="N419" s="155"/>
      <c r="O419" s="155"/>
      <c r="P419" s="155"/>
      <c r="Q419" s="155"/>
      <c r="R419" s="155"/>
      <c r="S419" s="155"/>
      <c r="T419" s="156"/>
      <c r="AT419" s="151" t="s">
        <v>157</v>
      </c>
      <c r="AU419" s="151" t="s">
        <v>79</v>
      </c>
      <c r="AV419" s="13" t="s">
        <v>79</v>
      </c>
      <c r="AW419" s="13" t="s">
        <v>27</v>
      </c>
      <c r="AX419" s="13" t="s">
        <v>70</v>
      </c>
      <c r="AY419" s="151" t="s">
        <v>148</v>
      </c>
    </row>
    <row r="420" spans="2:51" s="13" customFormat="1" ht="12">
      <c r="B420" s="150"/>
      <c r="D420" s="144" t="s">
        <v>157</v>
      </c>
      <c r="E420" s="151" t="s">
        <v>1</v>
      </c>
      <c r="F420" s="152" t="s">
        <v>514</v>
      </c>
      <c r="H420" s="153">
        <v>11.2</v>
      </c>
      <c r="L420" s="150"/>
      <c r="M420" s="154"/>
      <c r="N420" s="155"/>
      <c r="O420" s="155"/>
      <c r="P420" s="155"/>
      <c r="Q420" s="155"/>
      <c r="R420" s="155"/>
      <c r="S420" s="155"/>
      <c r="T420" s="156"/>
      <c r="AT420" s="151" t="s">
        <v>157</v>
      </c>
      <c r="AU420" s="151" t="s">
        <v>79</v>
      </c>
      <c r="AV420" s="13" t="s">
        <v>79</v>
      </c>
      <c r="AW420" s="13" t="s">
        <v>27</v>
      </c>
      <c r="AX420" s="13" t="s">
        <v>70</v>
      </c>
      <c r="AY420" s="151" t="s">
        <v>148</v>
      </c>
    </row>
    <row r="421" spans="2:51" s="13" customFormat="1" ht="12">
      <c r="B421" s="150"/>
      <c r="D421" s="144" t="s">
        <v>157</v>
      </c>
      <c r="E421" s="151" t="s">
        <v>1</v>
      </c>
      <c r="F421" s="152" t="s">
        <v>515</v>
      </c>
      <c r="H421" s="153">
        <v>7.9</v>
      </c>
      <c r="L421" s="150"/>
      <c r="M421" s="154"/>
      <c r="N421" s="155"/>
      <c r="O421" s="155"/>
      <c r="P421" s="155"/>
      <c r="Q421" s="155"/>
      <c r="R421" s="155"/>
      <c r="S421" s="155"/>
      <c r="T421" s="156"/>
      <c r="AT421" s="151" t="s">
        <v>157</v>
      </c>
      <c r="AU421" s="151" t="s">
        <v>79</v>
      </c>
      <c r="AV421" s="13" t="s">
        <v>79</v>
      </c>
      <c r="AW421" s="13" t="s">
        <v>27</v>
      </c>
      <c r="AX421" s="13" t="s">
        <v>70</v>
      </c>
      <c r="AY421" s="151" t="s">
        <v>148</v>
      </c>
    </row>
    <row r="422" spans="2:51" s="13" customFormat="1" ht="12">
      <c r="B422" s="150"/>
      <c r="D422" s="144" t="s">
        <v>157</v>
      </c>
      <c r="E422" s="151" t="s">
        <v>1</v>
      </c>
      <c r="F422" s="152" t="s">
        <v>516</v>
      </c>
      <c r="H422" s="153">
        <v>28.3</v>
      </c>
      <c r="L422" s="150"/>
      <c r="M422" s="154"/>
      <c r="N422" s="155"/>
      <c r="O422" s="155"/>
      <c r="P422" s="155"/>
      <c r="Q422" s="155"/>
      <c r="R422" s="155"/>
      <c r="S422" s="155"/>
      <c r="T422" s="156"/>
      <c r="AT422" s="151" t="s">
        <v>157</v>
      </c>
      <c r="AU422" s="151" t="s">
        <v>79</v>
      </c>
      <c r="AV422" s="13" t="s">
        <v>79</v>
      </c>
      <c r="AW422" s="13" t="s">
        <v>27</v>
      </c>
      <c r="AX422" s="13" t="s">
        <v>70</v>
      </c>
      <c r="AY422" s="151" t="s">
        <v>148</v>
      </c>
    </row>
    <row r="423" spans="2:51" s="13" customFormat="1" ht="12">
      <c r="B423" s="150"/>
      <c r="D423" s="144" t="s">
        <v>157</v>
      </c>
      <c r="E423" s="151" t="s">
        <v>1</v>
      </c>
      <c r="F423" s="152" t="s">
        <v>517</v>
      </c>
      <c r="H423" s="153">
        <v>15</v>
      </c>
      <c r="L423" s="150"/>
      <c r="M423" s="154"/>
      <c r="N423" s="155"/>
      <c r="O423" s="155"/>
      <c r="P423" s="155"/>
      <c r="Q423" s="155"/>
      <c r="R423" s="155"/>
      <c r="S423" s="155"/>
      <c r="T423" s="156"/>
      <c r="AT423" s="151" t="s">
        <v>157</v>
      </c>
      <c r="AU423" s="151" t="s">
        <v>79</v>
      </c>
      <c r="AV423" s="13" t="s">
        <v>79</v>
      </c>
      <c r="AW423" s="13" t="s">
        <v>27</v>
      </c>
      <c r="AX423" s="13" t="s">
        <v>70</v>
      </c>
      <c r="AY423" s="151" t="s">
        <v>148</v>
      </c>
    </row>
    <row r="424" spans="2:51" s="13" customFormat="1" ht="12">
      <c r="B424" s="150"/>
      <c r="D424" s="144" t="s">
        <v>157</v>
      </c>
      <c r="E424" s="151" t="s">
        <v>1</v>
      </c>
      <c r="F424" s="152" t="s">
        <v>518</v>
      </c>
      <c r="H424" s="153">
        <v>12.3</v>
      </c>
      <c r="L424" s="150"/>
      <c r="M424" s="154"/>
      <c r="N424" s="155"/>
      <c r="O424" s="155"/>
      <c r="P424" s="155"/>
      <c r="Q424" s="155"/>
      <c r="R424" s="155"/>
      <c r="S424" s="155"/>
      <c r="T424" s="156"/>
      <c r="AT424" s="151" t="s">
        <v>157</v>
      </c>
      <c r="AU424" s="151" t="s">
        <v>79</v>
      </c>
      <c r="AV424" s="13" t="s">
        <v>79</v>
      </c>
      <c r="AW424" s="13" t="s">
        <v>27</v>
      </c>
      <c r="AX424" s="13" t="s">
        <v>70</v>
      </c>
      <c r="AY424" s="151" t="s">
        <v>148</v>
      </c>
    </row>
    <row r="425" spans="2:51" s="13" customFormat="1" ht="12">
      <c r="B425" s="150"/>
      <c r="D425" s="144" t="s">
        <v>157</v>
      </c>
      <c r="E425" s="151" t="s">
        <v>1</v>
      </c>
      <c r="F425" s="152" t="s">
        <v>519</v>
      </c>
      <c r="H425" s="153">
        <v>9.6</v>
      </c>
      <c r="L425" s="150"/>
      <c r="M425" s="154"/>
      <c r="N425" s="155"/>
      <c r="O425" s="155"/>
      <c r="P425" s="155"/>
      <c r="Q425" s="155"/>
      <c r="R425" s="155"/>
      <c r="S425" s="155"/>
      <c r="T425" s="156"/>
      <c r="AT425" s="151" t="s">
        <v>157</v>
      </c>
      <c r="AU425" s="151" t="s">
        <v>79</v>
      </c>
      <c r="AV425" s="13" t="s">
        <v>79</v>
      </c>
      <c r="AW425" s="13" t="s">
        <v>27</v>
      </c>
      <c r="AX425" s="13" t="s">
        <v>70</v>
      </c>
      <c r="AY425" s="151" t="s">
        <v>148</v>
      </c>
    </row>
    <row r="426" spans="2:51" s="13" customFormat="1" ht="12">
      <c r="B426" s="150"/>
      <c r="D426" s="144" t="s">
        <v>157</v>
      </c>
      <c r="E426" s="151" t="s">
        <v>1</v>
      </c>
      <c r="F426" s="152" t="s">
        <v>520</v>
      </c>
      <c r="H426" s="153">
        <v>8.2</v>
      </c>
      <c r="L426" s="150"/>
      <c r="M426" s="154"/>
      <c r="N426" s="155"/>
      <c r="O426" s="155"/>
      <c r="P426" s="155"/>
      <c r="Q426" s="155"/>
      <c r="R426" s="155"/>
      <c r="S426" s="155"/>
      <c r="T426" s="156"/>
      <c r="AT426" s="151" t="s">
        <v>157</v>
      </c>
      <c r="AU426" s="151" t="s">
        <v>79</v>
      </c>
      <c r="AV426" s="13" t="s">
        <v>79</v>
      </c>
      <c r="AW426" s="13" t="s">
        <v>27</v>
      </c>
      <c r="AX426" s="13" t="s">
        <v>70</v>
      </c>
      <c r="AY426" s="151" t="s">
        <v>148</v>
      </c>
    </row>
    <row r="427" spans="2:51" s="13" customFormat="1" ht="12">
      <c r="B427" s="150"/>
      <c r="D427" s="144" t="s">
        <v>157</v>
      </c>
      <c r="E427" s="151" t="s">
        <v>1</v>
      </c>
      <c r="F427" s="152" t="s">
        <v>521</v>
      </c>
      <c r="H427" s="153">
        <v>8.4</v>
      </c>
      <c r="L427" s="150"/>
      <c r="M427" s="154"/>
      <c r="N427" s="155"/>
      <c r="O427" s="155"/>
      <c r="P427" s="155"/>
      <c r="Q427" s="155"/>
      <c r="R427" s="155"/>
      <c r="S427" s="155"/>
      <c r="T427" s="156"/>
      <c r="AT427" s="151" t="s">
        <v>157</v>
      </c>
      <c r="AU427" s="151" t="s">
        <v>79</v>
      </c>
      <c r="AV427" s="13" t="s">
        <v>79</v>
      </c>
      <c r="AW427" s="13" t="s">
        <v>27</v>
      </c>
      <c r="AX427" s="13" t="s">
        <v>70</v>
      </c>
      <c r="AY427" s="151" t="s">
        <v>148</v>
      </c>
    </row>
    <row r="428" spans="2:51" s="13" customFormat="1" ht="12">
      <c r="B428" s="150"/>
      <c r="D428" s="144" t="s">
        <v>157</v>
      </c>
      <c r="E428" s="151" t="s">
        <v>1</v>
      </c>
      <c r="F428" s="152" t="s">
        <v>522</v>
      </c>
      <c r="H428" s="153">
        <v>9.4</v>
      </c>
      <c r="L428" s="150"/>
      <c r="M428" s="154"/>
      <c r="N428" s="155"/>
      <c r="O428" s="155"/>
      <c r="P428" s="155"/>
      <c r="Q428" s="155"/>
      <c r="R428" s="155"/>
      <c r="S428" s="155"/>
      <c r="T428" s="156"/>
      <c r="AT428" s="151" t="s">
        <v>157</v>
      </c>
      <c r="AU428" s="151" t="s">
        <v>79</v>
      </c>
      <c r="AV428" s="13" t="s">
        <v>79</v>
      </c>
      <c r="AW428" s="13" t="s">
        <v>27</v>
      </c>
      <c r="AX428" s="13" t="s">
        <v>70</v>
      </c>
      <c r="AY428" s="151" t="s">
        <v>148</v>
      </c>
    </row>
    <row r="429" spans="2:51" s="13" customFormat="1" ht="12">
      <c r="B429" s="150"/>
      <c r="D429" s="144" t="s">
        <v>157</v>
      </c>
      <c r="E429" s="151" t="s">
        <v>1</v>
      </c>
      <c r="F429" s="152" t="s">
        <v>523</v>
      </c>
      <c r="H429" s="153">
        <v>12.5</v>
      </c>
      <c r="L429" s="150"/>
      <c r="M429" s="154"/>
      <c r="N429" s="155"/>
      <c r="O429" s="155"/>
      <c r="P429" s="155"/>
      <c r="Q429" s="155"/>
      <c r="R429" s="155"/>
      <c r="S429" s="155"/>
      <c r="T429" s="156"/>
      <c r="AT429" s="151" t="s">
        <v>157</v>
      </c>
      <c r="AU429" s="151" t="s">
        <v>79</v>
      </c>
      <c r="AV429" s="13" t="s">
        <v>79</v>
      </c>
      <c r="AW429" s="13" t="s">
        <v>27</v>
      </c>
      <c r="AX429" s="13" t="s">
        <v>70</v>
      </c>
      <c r="AY429" s="151" t="s">
        <v>148</v>
      </c>
    </row>
    <row r="430" spans="2:51" s="13" customFormat="1" ht="12">
      <c r="B430" s="150"/>
      <c r="D430" s="144" t="s">
        <v>157</v>
      </c>
      <c r="E430" s="151" t="s">
        <v>1</v>
      </c>
      <c r="F430" s="152" t="s">
        <v>520</v>
      </c>
      <c r="H430" s="153">
        <v>8.2</v>
      </c>
      <c r="L430" s="150"/>
      <c r="M430" s="154"/>
      <c r="N430" s="155"/>
      <c r="O430" s="155"/>
      <c r="P430" s="155"/>
      <c r="Q430" s="155"/>
      <c r="R430" s="155"/>
      <c r="S430" s="155"/>
      <c r="T430" s="156"/>
      <c r="AT430" s="151" t="s">
        <v>157</v>
      </c>
      <c r="AU430" s="151" t="s">
        <v>79</v>
      </c>
      <c r="AV430" s="13" t="s">
        <v>79</v>
      </c>
      <c r="AW430" s="13" t="s">
        <v>27</v>
      </c>
      <c r="AX430" s="13" t="s">
        <v>70</v>
      </c>
      <c r="AY430" s="151" t="s">
        <v>148</v>
      </c>
    </row>
    <row r="431" spans="2:51" s="13" customFormat="1" ht="12">
      <c r="B431" s="150"/>
      <c r="D431" s="144" t="s">
        <v>157</v>
      </c>
      <c r="E431" s="151" t="s">
        <v>1</v>
      </c>
      <c r="F431" s="152" t="s">
        <v>524</v>
      </c>
      <c r="H431" s="153">
        <v>9.6</v>
      </c>
      <c r="L431" s="150"/>
      <c r="M431" s="154"/>
      <c r="N431" s="155"/>
      <c r="O431" s="155"/>
      <c r="P431" s="155"/>
      <c r="Q431" s="155"/>
      <c r="R431" s="155"/>
      <c r="S431" s="155"/>
      <c r="T431" s="156"/>
      <c r="AT431" s="151" t="s">
        <v>157</v>
      </c>
      <c r="AU431" s="151" t="s">
        <v>79</v>
      </c>
      <c r="AV431" s="13" t="s">
        <v>79</v>
      </c>
      <c r="AW431" s="13" t="s">
        <v>27</v>
      </c>
      <c r="AX431" s="13" t="s">
        <v>70</v>
      </c>
      <c r="AY431" s="151" t="s">
        <v>148</v>
      </c>
    </row>
    <row r="432" spans="2:51" s="13" customFormat="1" ht="12">
      <c r="B432" s="150"/>
      <c r="D432" s="144" t="s">
        <v>157</v>
      </c>
      <c r="E432" s="151" t="s">
        <v>1</v>
      </c>
      <c r="F432" s="152" t="s">
        <v>525</v>
      </c>
      <c r="H432" s="153">
        <v>9.7</v>
      </c>
      <c r="L432" s="150"/>
      <c r="M432" s="154"/>
      <c r="N432" s="155"/>
      <c r="O432" s="155"/>
      <c r="P432" s="155"/>
      <c r="Q432" s="155"/>
      <c r="R432" s="155"/>
      <c r="S432" s="155"/>
      <c r="T432" s="156"/>
      <c r="AT432" s="151" t="s">
        <v>157</v>
      </c>
      <c r="AU432" s="151" t="s">
        <v>79</v>
      </c>
      <c r="AV432" s="13" t="s">
        <v>79</v>
      </c>
      <c r="AW432" s="13" t="s">
        <v>27</v>
      </c>
      <c r="AX432" s="13" t="s">
        <v>70</v>
      </c>
      <c r="AY432" s="151" t="s">
        <v>148</v>
      </c>
    </row>
    <row r="433" spans="2:51" s="13" customFormat="1" ht="12">
      <c r="B433" s="150"/>
      <c r="D433" s="144" t="s">
        <v>157</v>
      </c>
      <c r="E433" s="151" t="s">
        <v>1</v>
      </c>
      <c r="F433" s="152" t="s">
        <v>520</v>
      </c>
      <c r="H433" s="153">
        <v>8.2</v>
      </c>
      <c r="L433" s="150"/>
      <c r="M433" s="154"/>
      <c r="N433" s="155"/>
      <c r="O433" s="155"/>
      <c r="P433" s="155"/>
      <c r="Q433" s="155"/>
      <c r="R433" s="155"/>
      <c r="S433" s="155"/>
      <c r="T433" s="156"/>
      <c r="AT433" s="151" t="s">
        <v>157</v>
      </c>
      <c r="AU433" s="151" t="s">
        <v>79</v>
      </c>
      <c r="AV433" s="13" t="s">
        <v>79</v>
      </c>
      <c r="AW433" s="13" t="s">
        <v>27</v>
      </c>
      <c r="AX433" s="13" t="s">
        <v>70</v>
      </c>
      <c r="AY433" s="151" t="s">
        <v>148</v>
      </c>
    </row>
    <row r="434" spans="2:51" s="12" customFormat="1" ht="12">
      <c r="B434" s="143"/>
      <c r="D434" s="144" t="s">
        <v>157</v>
      </c>
      <c r="E434" s="145" t="s">
        <v>1</v>
      </c>
      <c r="F434" s="146" t="s">
        <v>339</v>
      </c>
      <c r="H434" s="145" t="s">
        <v>1</v>
      </c>
      <c r="L434" s="143"/>
      <c r="M434" s="147"/>
      <c r="N434" s="148"/>
      <c r="O434" s="148"/>
      <c r="P434" s="148"/>
      <c r="Q434" s="148"/>
      <c r="R434" s="148"/>
      <c r="S434" s="148"/>
      <c r="T434" s="149"/>
      <c r="AT434" s="145" t="s">
        <v>157</v>
      </c>
      <c r="AU434" s="145" t="s">
        <v>79</v>
      </c>
      <c r="AV434" s="12" t="s">
        <v>77</v>
      </c>
      <c r="AW434" s="12" t="s">
        <v>27</v>
      </c>
      <c r="AX434" s="12" t="s">
        <v>70</v>
      </c>
      <c r="AY434" s="145" t="s">
        <v>148</v>
      </c>
    </row>
    <row r="435" spans="2:51" s="13" customFormat="1" ht="12">
      <c r="B435" s="150"/>
      <c r="D435" s="144" t="s">
        <v>157</v>
      </c>
      <c r="E435" s="151" t="s">
        <v>1</v>
      </c>
      <c r="F435" s="152" t="s">
        <v>526</v>
      </c>
      <c r="H435" s="153">
        <v>5.32</v>
      </c>
      <c r="L435" s="150"/>
      <c r="M435" s="154"/>
      <c r="N435" s="155"/>
      <c r="O435" s="155"/>
      <c r="P435" s="155"/>
      <c r="Q435" s="155"/>
      <c r="R435" s="155"/>
      <c r="S435" s="155"/>
      <c r="T435" s="156"/>
      <c r="AT435" s="151" t="s">
        <v>157</v>
      </c>
      <c r="AU435" s="151" t="s">
        <v>79</v>
      </c>
      <c r="AV435" s="13" t="s">
        <v>79</v>
      </c>
      <c r="AW435" s="13" t="s">
        <v>27</v>
      </c>
      <c r="AX435" s="13" t="s">
        <v>70</v>
      </c>
      <c r="AY435" s="151" t="s">
        <v>148</v>
      </c>
    </row>
    <row r="436" spans="2:51" s="13" customFormat="1" ht="12">
      <c r="B436" s="150"/>
      <c r="D436" s="144" t="s">
        <v>157</v>
      </c>
      <c r="E436" s="151" t="s">
        <v>1</v>
      </c>
      <c r="F436" s="152" t="s">
        <v>527</v>
      </c>
      <c r="H436" s="153">
        <v>28.32</v>
      </c>
      <c r="L436" s="150"/>
      <c r="M436" s="154"/>
      <c r="N436" s="155"/>
      <c r="O436" s="155"/>
      <c r="P436" s="155"/>
      <c r="Q436" s="155"/>
      <c r="R436" s="155"/>
      <c r="S436" s="155"/>
      <c r="T436" s="156"/>
      <c r="AT436" s="151" t="s">
        <v>157</v>
      </c>
      <c r="AU436" s="151" t="s">
        <v>79</v>
      </c>
      <c r="AV436" s="13" t="s">
        <v>79</v>
      </c>
      <c r="AW436" s="13" t="s">
        <v>27</v>
      </c>
      <c r="AX436" s="13" t="s">
        <v>70</v>
      </c>
      <c r="AY436" s="151" t="s">
        <v>148</v>
      </c>
    </row>
    <row r="437" spans="2:51" s="13" customFormat="1" ht="12">
      <c r="B437" s="150"/>
      <c r="D437" s="144" t="s">
        <v>157</v>
      </c>
      <c r="E437" s="151" t="s">
        <v>1</v>
      </c>
      <c r="F437" s="152" t="s">
        <v>528</v>
      </c>
      <c r="H437" s="153">
        <v>5.52</v>
      </c>
      <c r="L437" s="150"/>
      <c r="M437" s="154"/>
      <c r="N437" s="155"/>
      <c r="O437" s="155"/>
      <c r="P437" s="155"/>
      <c r="Q437" s="155"/>
      <c r="R437" s="155"/>
      <c r="S437" s="155"/>
      <c r="T437" s="156"/>
      <c r="AT437" s="151" t="s">
        <v>157</v>
      </c>
      <c r="AU437" s="151" t="s">
        <v>79</v>
      </c>
      <c r="AV437" s="13" t="s">
        <v>79</v>
      </c>
      <c r="AW437" s="13" t="s">
        <v>27</v>
      </c>
      <c r="AX437" s="13" t="s">
        <v>70</v>
      </c>
      <c r="AY437" s="151" t="s">
        <v>148</v>
      </c>
    </row>
    <row r="438" spans="2:51" s="13" customFormat="1" ht="12">
      <c r="B438" s="150"/>
      <c r="D438" s="144" t="s">
        <v>157</v>
      </c>
      <c r="E438" s="151" t="s">
        <v>1</v>
      </c>
      <c r="F438" s="152" t="s">
        <v>529</v>
      </c>
      <c r="H438" s="153">
        <v>5.36</v>
      </c>
      <c r="L438" s="150"/>
      <c r="M438" s="154"/>
      <c r="N438" s="155"/>
      <c r="O438" s="155"/>
      <c r="P438" s="155"/>
      <c r="Q438" s="155"/>
      <c r="R438" s="155"/>
      <c r="S438" s="155"/>
      <c r="T438" s="156"/>
      <c r="AT438" s="151" t="s">
        <v>157</v>
      </c>
      <c r="AU438" s="151" t="s">
        <v>79</v>
      </c>
      <c r="AV438" s="13" t="s">
        <v>79</v>
      </c>
      <c r="AW438" s="13" t="s">
        <v>27</v>
      </c>
      <c r="AX438" s="13" t="s">
        <v>70</v>
      </c>
      <c r="AY438" s="151" t="s">
        <v>148</v>
      </c>
    </row>
    <row r="439" spans="2:51" s="13" customFormat="1" ht="12">
      <c r="B439" s="150"/>
      <c r="D439" s="144" t="s">
        <v>157</v>
      </c>
      <c r="E439" s="151" t="s">
        <v>1</v>
      </c>
      <c r="F439" s="152" t="s">
        <v>530</v>
      </c>
      <c r="H439" s="153">
        <v>45.18</v>
      </c>
      <c r="L439" s="150"/>
      <c r="M439" s="154"/>
      <c r="N439" s="155"/>
      <c r="O439" s="155"/>
      <c r="P439" s="155"/>
      <c r="Q439" s="155"/>
      <c r="R439" s="155"/>
      <c r="S439" s="155"/>
      <c r="T439" s="156"/>
      <c r="AT439" s="151" t="s">
        <v>157</v>
      </c>
      <c r="AU439" s="151" t="s">
        <v>79</v>
      </c>
      <c r="AV439" s="13" t="s">
        <v>79</v>
      </c>
      <c r="AW439" s="13" t="s">
        <v>27</v>
      </c>
      <c r="AX439" s="13" t="s">
        <v>70</v>
      </c>
      <c r="AY439" s="151" t="s">
        <v>148</v>
      </c>
    </row>
    <row r="440" spans="2:51" s="13" customFormat="1" ht="12">
      <c r="B440" s="150"/>
      <c r="D440" s="144" t="s">
        <v>157</v>
      </c>
      <c r="E440" s="151" t="s">
        <v>1</v>
      </c>
      <c r="F440" s="152" t="s">
        <v>531</v>
      </c>
      <c r="H440" s="153">
        <v>69.44</v>
      </c>
      <c r="L440" s="150"/>
      <c r="M440" s="154"/>
      <c r="N440" s="155"/>
      <c r="O440" s="155"/>
      <c r="P440" s="155"/>
      <c r="Q440" s="155"/>
      <c r="R440" s="155"/>
      <c r="S440" s="155"/>
      <c r="T440" s="156"/>
      <c r="AT440" s="151" t="s">
        <v>157</v>
      </c>
      <c r="AU440" s="151" t="s">
        <v>79</v>
      </c>
      <c r="AV440" s="13" t="s">
        <v>79</v>
      </c>
      <c r="AW440" s="13" t="s">
        <v>27</v>
      </c>
      <c r="AX440" s="13" t="s">
        <v>70</v>
      </c>
      <c r="AY440" s="151" t="s">
        <v>148</v>
      </c>
    </row>
    <row r="441" spans="2:51" s="13" customFormat="1" ht="12">
      <c r="B441" s="150"/>
      <c r="D441" s="144" t="s">
        <v>157</v>
      </c>
      <c r="E441" s="151" t="s">
        <v>1</v>
      </c>
      <c r="F441" s="152" t="s">
        <v>532</v>
      </c>
      <c r="H441" s="153">
        <v>63.36</v>
      </c>
      <c r="L441" s="150"/>
      <c r="M441" s="154"/>
      <c r="N441" s="155"/>
      <c r="O441" s="155"/>
      <c r="P441" s="155"/>
      <c r="Q441" s="155"/>
      <c r="R441" s="155"/>
      <c r="S441" s="155"/>
      <c r="T441" s="156"/>
      <c r="AT441" s="151" t="s">
        <v>157</v>
      </c>
      <c r="AU441" s="151" t="s">
        <v>79</v>
      </c>
      <c r="AV441" s="13" t="s">
        <v>79</v>
      </c>
      <c r="AW441" s="13" t="s">
        <v>27</v>
      </c>
      <c r="AX441" s="13" t="s">
        <v>70</v>
      </c>
      <c r="AY441" s="151" t="s">
        <v>148</v>
      </c>
    </row>
    <row r="442" spans="2:51" s="12" customFormat="1" ht="12">
      <c r="B442" s="143"/>
      <c r="D442" s="144" t="s">
        <v>157</v>
      </c>
      <c r="E442" s="145" t="s">
        <v>1</v>
      </c>
      <c r="F442" s="146" t="s">
        <v>533</v>
      </c>
      <c r="H442" s="145" t="s">
        <v>1</v>
      </c>
      <c r="L442" s="143"/>
      <c r="M442" s="147"/>
      <c r="N442" s="148"/>
      <c r="O442" s="148"/>
      <c r="P442" s="148"/>
      <c r="Q442" s="148"/>
      <c r="R442" s="148"/>
      <c r="S442" s="148"/>
      <c r="T442" s="149"/>
      <c r="AT442" s="145" t="s">
        <v>157</v>
      </c>
      <c r="AU442" s="145" t="s">
        <v>79</v>
      </c>
      <c r="AV442" s="12" t="s">
        <v>77</v>
      </c>
      <c r="AW442" s="12" t="s">
        <v>27</v>
      </c>
      <c r="AX442" s="12" t="s">
        <v>70</v>
      </c>
      <c r="AY442" s="145" t="s">
        <v>148</v>
      </c>
    </row>
    <row r="443" spans="2:51" s="13" customFormat="1" ht="12">
      <c r="B443" s="150"/>
      <c r="D443" s="144" t="s">
        <v>157</v>
      </c>
      <c r="E443" s="151" t="s">
        <v>1</v>
      </c>
      <c r="F443" s="152" t="s">
        <v>531</v>
      </c>
      <c r="H443" s="153">
        <v>69.44</v>
      </c>
      <c r="L443" s="150"/>
      <c r="M443" s="154"/>
      <c r="N443" s="155"/>
      <c r="O443" s="155"/>
      <c r="P443" s="155"/>
      <c r="Q443" s="155"/>
      <c r="R443" s="155"/>
      <c r="S443" s="155"/>
      <c r="T443" s="156"/>
      <c r="AT443" s="151" t="s">
        <v>157</v>
      </c>
      <c r="AU443" s="151" t="s">
        <v>79</v>
      </c>
      <c r="AV443" s="13" t="s">
        <v>79</v>
      </c>
      <c r="AW443" s="13" t="s">
        <v>27</v>
      </c>
      <c r="AX443" s="13" t="s">
        <v>70</v>
      </c>
      <c r="AY443" s="151" t="s">
        <v>148</v>
      </c>
    </row>
    <row r="444" spans="2:51" s="13" customFormat="1" ht="12">
      <c r="B444" s="150"/>
      <c r="D444" s="144" t="s">
        <v>157</v>
      </c>
      <c r="E444" s="151" t="s">
        <v>1</v>
      </c>
      <c r="F444" s="152" t="s">
        <v>534</v>
      </c>
      <c r="H444" s="153">
        <v>43.4</v>
      </c>
      <c r="L444" s="150"/>
      <c r="M444" s="154"/>
      <c r="N444" s="155"/>
      <c r="O444" s="155"/>
      <c r="P444" s="155"/>
      <c r="Q444" s="155"/>
      <c r="R444" s="155"/>
      <c r="S444" s="155"/>
      <c r="T444" s="156"/>
      <c r="AT444" s="151" t="s">
        <v>157</v>
      </c>
      <c r="AU444" s="151" t="s">
        <v>79</v>
      </c>
      <c r="AV444" s="13" t="s">
        <v>79</v>
      </c>
      <c r="AW444" s="13" t="s">
        <v>27</v>
      </c>
      <c r="AX444" s="13" t="s">
        <v>70</v>
      </c>
      <c r="AY444" s="151" t="s">
        <v>148</v>
      </c>
    </row>
    <row r="445" spans="2:51" s="13" customFormat="1" ht="12">
      <c r="B445" s="150"/>
      <c r="D445" s="144" t="s">
        <v>157</v>
      </c>
      <c r="E445" s="151" t="s">
        <v>1</v>
      </c>
      <c r="F445" s="152" t="s">
        <v>535</v>
      </c>
      <c r="H445" s="153">
        <v>92.3</v>
      </c>
      <c r="L445" s="150"/>
      <c r="M445" s="154"/>
      <c r="N445" s="155"/>
      <c r="O445" s="155"/>
      <c r="P445" s="155"/>
      <c r="Q445" s="155"/>
      <c r="R445" s="155"/>
      <c r="S445" s="155"/>
      <c r="T445" s="156"/>
      <c r="AT445" s="151" t="s">
        <v>157</v>
      </c>
      <c r="AU445" s="151" t="s">
        <v>79</v>
      </c>
      <c r="AV445" s="13" t="s">
        <v>79</v>
      </c>
      <c r="AW445" s="13" t="s">
        <v>27</v>
      </c>
      <c r="AX445" s="13" t="s">
        <v>70</v>
      </c>
      <c r="AY445" s="151" t="s">
        <v>148</v>
      </c>
    </row>
    <row r="446" spans="2:51" s="13" customFormat="1" ht="12">
      <c r="B446" s="150"/>
      <c r="D446" s="144" t="s">
        <v>157</v>
      </c>
      <c r="E446" s="151" t="s">
        <v>1</v>
      </c>
      <c r="F446" s="152" t="s">
        <v>536</v>
      </c>
      <c r="H446" s="153">
        <v>44.46</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51" s="13" customFormat="1" ht="12">
      <c r="B447" s="150"/>
      <c r="D447" s="144" t="s">
        <v>157</v>
      </c>
      <c r="E447" s="151" t="s">
        <v>1</v>
      </c>
      <c r="F447" s="152" t="s">
        <v>537</v>
      </c>
      <c r="H447" s="153">
        <v>35.1</v>
      </c>
      <c r="L447" s="150"/>
      <c r="M447" s="154"/>
      <c r="N447" s="155"/>
      <c r="O447" s="155"/>
      <c r="P447" s="155"/>
      <c r="Q447" s="155"/>
      <c r="R447" s="155"/>
      <c r="S447" s="155"/>
      <c r="T447" s="156"/>
      <c r="AT447" s="151" t="s">
        <v>157</v>
      </c>
      <c r="AU447" s="151" t="s">
        <v>79</v>
      </c>
      <c r="AV447" s="13" t="s">
        <v>79</v>
      </c>
      <c r="AW447" s="13" t="s">
        <v>27</v>
      </c>
      <c r="AX447" s="13" t="s">
        <v>70</v>
      </c>
      <c r="AY447" s="151" t="s">
        <v>148</v>
      </c>
    </row>
    <row r="448" spans="2:51" s="13" customFormat="1" ht="30.6">
      <c r="B448" s="150"/>
      <c r="D448" s="144" t="s">
        <v>157</v>
      </c>
      <c r="E448" s="151" t="s">
        <v>1</v>
      </c>
      <c r="F448" s="152" t="s">
        <v>538</v>
      </c>
      <c r="H448" s="153">
        <v>175.41</v>
      </c>
      <c r="L448" s="150"/>
      <c r="M448" s="154"/>
      <c r="N448" s="155"/>
      <c r="O448" s="155"/>
      <c r="P448" s="155"/>
      <c r="Q448" s="155"/>
      <c r="R448" s="155"/>
      <c r="S448" s="155"/>
      <c r="T448" s="156"/>
      <c r="AT448" s="151" t="s">
        <v>157</v>
      </c>
      <c r="AU448" s="151" t="s">
        <v>79</v>
      </c>
      <c r="AV448" s="13" t="s">
        <v>79</v>
      </c>
      <c r="AW448" s="13" t="s">
        <v>27</v>
      </c>
      <c r="AX448" s="13" t="s">
        <v>70</v>
      </c>
      <c r="AY448" s="151" t="s">
        <v>148</v>
      </c>
    </row>
    <row r="449" spans="2:51" s="13" customFormat="1" ht="12">
      <c r="B449" s="150"/>
      <c r="D449" s="144" t="s">
        <v>157</v>
      </c>
      <c r="E449" s="151" t="s">
        <v>1</v>
      </c>
      <c r="F449" s="152" t="s">
        <v>539</v>
      </c>
      <c r="H449" s="153">
        <v>245.5</v>
      </c>
      <c r="L449" s="150"/>
      <c r="M449" s="154"/>
      <c r="N449" s="155"/>
      <c r="O449" s="155"/>
      <c r="P449" s="155"/>
      <c r="Q449" s="155"/>
      <c r="R449" s="155"/>
      <c r="S449" s="155"/>
      <c r="T449" s="156"/>
      <c r="AT449" s="151" t="s">
        <v>157</v>
      </c>
      <c r="AU449" s="151" t="s">
        <v>79</v>
      </c>
      <c r="AV449" s="13" t="s">
        <v>79</v>
      </c>
      <c r="AW449" s="13" t="s">
        <v>27</v>
      </c>
      <c r="AX449" s="13" t="s">
        <v>70</v>
      </c>
      <c r="AY449" s="151" t="s">
        <v>148</v>
      </c>
    </row>
    <row r="450" spans="2:65" s="1" customFormat="1" ht="16.5" customHeight="1">
      <c r="B450" s="130"/>
      <c r="C450" s="157" t="s">
        <v>540</v>
      </c>
      <c r="D450" s="157" t="s">
        <v>80</v>
      </c>
      <c r="E450" s="158" t="s">
        <v>541</v>
      </c>
      <c r="F450" s="159" t="s">
        <v>542</v>
      </c>
      <c r="G450" s="160" t="s">
        <v>458</v>
      </c>
      <c r="H450" s="161">
        <v>1858.773</v>
      </c>
      <c r="I450" s="162"/>
      <c r="J450" s="162">
        <f>ROUND(I450*H450,2)</f>
        <v>0</v>
      </c>
      <c r="K450" s="159" t="s">
        <v>154</v>
      </c>
      <c r="L450" s="163"/>
      <c r="M450" s="164" t="s">
        <v>1</v>
      </c>
      <c r="N450" s="165" t="s">
        <v>35</v>
      </c>
      <c r="O450" s="139">
        <v>0</v>
      </c>
      <c r="P450" s="139">
        <f>O450*H450</f>
        <v>0</v>
      </c>
      <c r="Q450" s="139">
        <v>3E-05</v>
      </c>
      <c r="R450" s="139">
        <f>Q450*H450</f>
        <v>0.05576319</v>
      </c>
      <c r="S450" s="139">
        <v>0</v>
      </c>
      <c r="T450" s="140">
        <f>S450*H450</f>
        <v>0</v>
      </c>
      <c r="AR450" s="141" t="s">
        <v>192</v>
      </c>
      <c r="AT450" s="141" t="s">
        <v>80</v>
      </c>
      <c r="AU450" s="141" t="s">
        <v>79</v>
      </c>
      <c r="AY450" s="15" t="s">
        <v>148</v>
      </c>
      <c r="BE450" s="142">
        <f>IF(N450="základní",J450,0)</f>
        <v>0</v>
      </c>
      <c r="BF450" s="142">
        <f>IF(N450="snížená",J450,0)</f>
        <v>0</v>
      </c>
      <c r="BG450" s="142">
        <f>IF(N450="zákl. přenesená",J450,0)</f>
        <v>0</v>
      </c>
      <c r="BH450" s="142">
        <f>IF(N450="sníž. přenesená",J450,0)</f>
        <v>0</v>
      </c>
      <c r="BI450" s="142">
        <f>IF(N450="nulová",J450,0)</f>
        <v>0</v>
      </c>
      <c r="BJ450" s="15" t="s">
        <v>77</v>
      </c>
      <c r="BK450" s="142">
        <f>ROUND(I450*H450,2)</f>
        <v>0</v>
      </c>
      <c r="BL450" s="15" t="s">
        <v>155</v>
      </c>
      <c r="BM450" s="141" t="s">
        <v>543</v>
      </c>
    </row>
    <row r="451" spans="2:51" s="13" customFormat="1" ht="12">
      <c r="B451" s="150"/>
      <c r="D451" s="144" t="s">
        <v>157</v>
      </c>
      <c r="F451" s="152" t="s">
        <v>544</v>
      </c>
      <c r="H451" s="153">
        <v>1858.773</v>
      </c>
      <c r="L451" s="150"/>
      <c r="M451" s="154"/>
      <c r="N451" s="155"/>
      <c r="O451" s="155"/>
      <c r="P451" s="155"/>
      <c r="Q451" s="155"/>
      <c r="R451" s="155"/>
      <c r="S451" s="155"/>
      <c r="T451" s="156"/>
      <c r="AT451" s="151" t="s">
        <v>157</v>
      </c>
      <c r="AU451" s="151" t="s">
        <v>79</v>
      </c>
      <c r="AV451" s="13" t="s">
        <v>79</v>
      </c>
      <c r="AW451" s="13" t="s">
        <v>3</v>
      </c>
      <c r="AX451" s="13" t="s">
        <v>77</v>
      </c>
      <c r="AY451" s="151" t="s">
        <v>148</v>
      </c>
    </row>
    <row r="452" spans="2:65" s="1" customFormat="1" ht="24" customHeight="1">
      <c r="B452" s="130"/>
      <c r="C452" s="131" t="s">
        <v>545</v>
      </c>
      <c r="D452" s="131" t="s">
        <v>150</v>
      </c>
      <c r="E452" s="132" t="s">
        <v>546</v>
      </c>
      <c r="F452" s="133" t="s">
        <v>547</v>
      </c>
      <c r="G452" s="134" t="s">
        <v>458</v>
      </c>
      <c r="H452" s="135">
        <v>861.568</v>
      </c>
      <c r="I452" s="136"/>
      <c r="J452" s="136">
        <f>ROUND(I452*H452,2)</f>
        <v>0</v>
      </c>
      <c r="K452" s="133" t="s">
        <v>154</v>
      </c>
      <c r="L452" s="27"/>
      <c r="M452" s="137" t="s">
        <v>1</v>
      </c>
      <c r="N452" s="138" t="s">
        <v>35</v>
      </c>
      <c r="O452" s="139">
        <v>0.096</v>
      </c>
      <c r="P452" s="139">
        <f>O452*H452</f>
        <v>82.710528</v>
      </c>
      <c r="Q452" s="139">
        <v>0</v>
      </c>
      <c r="R452" s="139">
        <f>Q452*H452</f>
        <v>0</v>
      </c>
      <c r="S452" s="139">
        <v>0</v>
      </c>
      <c r="T452" s="140">
        <f>S452*H452</f>
        <v>0</v>
      </c>
      <c r="AR452" s="141" t="s">
        <v>155</v>
      </c>
      <c r="AT452" s="141" t="s">
        <v>150</v>
      </c>
      <c r="AU452" s="141" t="s">
        <v>79</v>
      </c>
      <c r="AY452" s="15" t="s">
        <v>148</v>
      </c>
      <c r="BE452" s="142">
        <f>IF(N452="základní",J452,0)</f>
        <v>0</v>
      </c>
      <c r="BF452" s="142">
        <f>IF(N452="snížená",J452,0)</f>
        <v>0</v>
      </c>
      <c r="BG452" s="142">
        <f>IF(N452="zákl. přenesená",J452,0)</f>
        <v>0</v>
      </c>
      <c r="BH452" s="142">
        <f>IF(N452="sníž. přenesená",J452,0)</f>
        <v>0</v>
      </c>
      <c r="BI452" s="142">
        <f>IF(N452="nulová",J452,0)</f>
        <v>0</v>
      </c>
      <c r="BJ452" s="15" t="s">
        <v>77</v>
      </c>
      <c r="BK452" s="142">
        <f>ROUND(I452*H452,2)</f>
        <v>0</v>
      </c>
      <c r="BL452" s="15" t="s">
        <v>155</v>
      </c>
      <c r="BM452" s="141" t="s">
        <v>548</v>
      </c>
    </row>
    <row r="453" spans="2:51" s="12" customFormat="1" ht="12">
      <c r="B453" s="143"/>
      <c r="D453" s="144" t="s">
        <v>157</v>
      </c>
      <c r="E453" s="145" t="s">
        <v>1</v>
      </c>
      <c r="F453" s="146" t="s">
        <v>158</v>
      </c>
      <c r="H453" s="145" t="s">
        <v>1</v>
      </c>
      <c r="L453" s="143"/>
      <c r="M453" s="147"/>
      <c r="N453" s="148"/>
      <c r="O453" s="148"/>
      <c r="P453" s="148"/>
      <c r="Q453" s="148"/>
      <c r="R453" s="148"/>
      <c r="S453" s="148"/>
      <c r="T453" s="149"/>
      <c r="AT453" s="145" t="s">
        <v>157</v>
      </c>
      <c r="AU453" s="145" t="s">
        <v>79</v>
      </c>
      <c r="AV453" s="12" t="s">
        <v>77</v>
      </c>
      <c r="AW453" s="12" t="s">
        <v>27</v>
      </c>
      <c r="AX453" s="12" t="s">
        <v>70</v>
      </c>
      <c r="AY453" s="145" t="s">
        <v>148</v>
      </c>
    </row>
    <row r="454" spans="2:51" s="13" customFormat="1" ht="30.6">
      <c r="B454" s="150"/>
      <c r="D454" s="144" t="s">
        <v>157</v>
      </c>
      <c r="E454" s="151" t="s">
        <v>1</v>
      </c>
      <c r="F454" s="152" t="s">
        <v>549</v>
      </c>
      <c r="H454" s="153">
        <v>69.712</v>
      </c>
      <c r="L454" s="150"/>
      <c r="M454" s="154"/>
      <c r="N454" s="155"/>
      <c r="O454" s="155"/>
      <c r="P454" s="155"/>
      <c r="Q454" s="155"/>
      <c r="R454" s="155"/>
      <c r="S454" s="155"/>
      <c r="T454" s="156"/>
      <c r="AT454" s="151" t="s">
        <v>157</v>
      </c>
      <c r="AU454" s="151" t="s">
        <v>79</v>
      </c>
      <c r="AV454" s="13" t="s">
        <v>79</v>
      </c>
      <c r="AW454" s="13" t="s">
        <v>27</v>
      </c>
      <c r="AX454" s="13" t="s">
        <v>70</v>
      </c>
      <c r="AY454" s="151" t="s">
        <v>148</v>
      </c>
    </row>
    <row r="455" spans="2:51" s="13" customFormat="1" ht="12">
      <c r="B455" s="150"/>
      <c r="D455" s="144" t="s">
        <v>157</v>
      </c>
      <c r="E455" s="151" t="s">
        <v>1</v>
      </c>
      <c r="F455" s="152" t="s">
        <v>550</v>
      </c>
      <c r="H455" s="153">
        <v>5.496</v>
      </c>
      <c r="L455" s="150"/>
      <c r="M455" s="154"/>
      <c r="N455" s="155"/>
      <c r="O455" s="155"/>
      <c r="P455" s="155"/>
      <c r="Q455" s="155"/>
      <c r="R455" s="155"/>
      <c r="S455" s="155"/>
      <c r="T455" s="156"/>
      <c r="AT455" s="151" t="s">
        <v>157</v>
      </c>
      <c r="AU455" s="151" t="s">
        <v>79</v>
      </c>
      <c r="AV455" s="13" t="s">
        <v>79</v>
      </c>
      <c r="AW455" s="13" t="s">
        <v>27</v>
      </c>
      <c r="AX455" s="13" t="s">
        <v>70</v>
      </c>
      <c r="AY455" s="151" t="s">
        <v>148</v>
      </c>
    </row>
    <row r="456" spans="2:51" s="12" customFormat="1" ht="12">
      <c r="B456" s="143"/>
      <c r="D456" s="144" t="s">
        <v>157</v>
      </c>
      <c r="E456" s="145" t="s">
        <v>1</v>
      </c>
      <c r="F456" s="146" t="s">
        <v>551</v>
      </c>
      <c r="H456" s="145" t="s">
        <v>1</v>
      </c>
      <c r="L456" s="143"/>
      <c r="M456" s="147"/>
      <c r="N456" s="148"/>
      <c r="O456" s="148"/>
      <c r="P456" s="148"/>
      <c r="Q456" s="148"/>
      <c r="R456" s="148"/>
      <c r="S456" s="148"/>
      <c r="T456" s="149"/>
      <c r="AT456" s="145" t="s">
        <v>157</v>
      </c>
      <c r="AU456" s="145" t="s">
        <v>79</v>
      </c>
      <c r="AV456" s="12" t="s">
        <v>77</v>
      </c>
      <c r="AW456" s="12" t="s">
        <v>27</v>
      </c>
      <c r="AX456" s="12" t="s">
        <v>70</v>
      </c>
      <c r="AY456" s="145" t="s">
        <v>148</v>
      </c>
    </row>
    <row r="457" spans="2:51" s="13" customFormat="1" ht="12">
      <c r="B457" s="150"/>
      <c r="D457" s="144" t="s">
        <v>157</v>
      </c>
      <c r="E457" s="151" t="s">
        <v>1</v>
      </c>
      <c r="F457" s="152" t="s">
        <v>552</v>
      </c>
      <c r="H457" s="153">
        <v>8.02</v>
      </c>
      <c r="L457" s="150"/>
      <c r="M457" s="154"/>
      <c r="N457" s="155"/>
      <c r="O457" s="155"/>
      <c r="P457" s="155"/>
      <c r="Q457" s="155"/>
      <c r="R457" s="155"/>
      <c r="S457" s="155"/>
      <c r="T457" s="156"/>
      <c r="AT457" s="151" t="s">
        <v>157</v>
      </c>
      <c r="AU457" s="151" t="s">
        <v>79</v>
      </c>
      <c r="AV457" s="13" t="s">
        <v>79</v>
      </c>
      <c r="AW457" s="13" t="s">
        <v>27</v>
      </c>
      <c r="AX457" s="13" t="s">
        <v>70</v>
      </c>
      <c r="AY457" s="151" t="s">
        <v>148</v>
      </c>
    </row>
    <row r="458" spans="2:51" s="13" customFormat="1" ht="12">
      <c r="B458" s="150"/>
      <c r="D458" s="144" t="s">
        <v>157</v>
      </c>
      <c r="E458" s="151" t="s">
        <v>1</v>
      </c>
      <c r="F458" s="152" t="s">
        <v>553</v>
      </c>
      <c r="H458" s="153">
        <v>40.08</v>
      </c>
      <c r="L458" s="150"/>
      <c r="M458" s="154"/>
      <c r="N458" s="155"/>
      <c r="O458" s="155"/>
      <c r="P458" s="155"/>
      <c r="Q458" s="155"/>
      <c r="R458" s="155"/>
      <c r="S458" s="155"/>
      <c r="T458" s="156"/>
      <c r="AT458" s="151" t="s">
        <v>157</v>
      </c>
      <c r="AU458" s="151" t="s">
        <v>79</v>
      </c>
      <c r="AV458" s="13" t="s">
        <v>79</v>
      </c>
      <c r="AW458" s="13" t="s">
        <v>27</v>
      </c>
      <c r="AX458" s="13" t="s">
        <v>70</v>
      </c>
      <c r="AY458" s="151" t="s">
        <v>148</v>
      </c>
    </row>
    <row r="459" spans="2:51" s="13" customFormat="1" ht="12">
      <c r="B459" s="150"/>
      <c r="D459" s="144" t="s">
        <v>157</v>
      </c>
      <c r="E459" s="151" t="s">
        <v>1</v>
      </c>
      <c r="F459" s="152" t="s">
        <v>554</v>
      </c>
      <c r="H459" s="153">
        <v>8.44</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51" s="13" customFormat="1" ht="12">
      <c r="B460" s="150"/>
      <c r="D460" s="144" t="s">
        <v>157</v>
      </c>
      <c r="E460" s="151" t="s">
        <v>1</v>
      </c>
      <c r="F460" s="152" t="s">
        <v>555</v>
      </c>
      <c r="H460" s="153">
        <v>7.12</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51" s="13" customFormat="1" ht="12">
      <c r="B461" s="150"/>
      <c r="D461" s="144" t="s">
        <v>157</v>
      </c>
      <c r="E461" s="151" t="s">
        <v>1</v>
      </c>
      <c r="F461" s="152" t="s">
        <v>556</v>
      </c>
      <c r="H461" s="153">
        <v>66.24</v>
      </c>
      <c r="L461" s="150"/>
      <c r="M461" s="154"/>
      <c r="N461" s="155"/>
      <c r="O461" s="155"/>
      <c r="P461" s="155"/>
      <c r="Q461" s="155"/>
      <c r="R461" s="155"/>
      <c r="S461" s="155"/>
      <c r="T461" s="156"/>
      <c r="AT461" s="151" t="s">
        <v>157</v>
      </c>
      <c r="AU461" s="151" t="s">
        <v>79</v>
      </c>
      <c r="AV461" s="13" t="s">
        <v>79</v>
      </c>
      <c r="AW461" s="13" t="s">
        <v>27</v>
      </c>
      <c r="AX461" s="13" t="s">
        <v>70</v>
      </c>
      <c r="AY461" s="151" t="s">
        <v>148</v>
      </c>
    </row>
    <row r="462" spans="2:51" s="13" customFormat="1" ht="12">
      <c r="B462" s="150"/>
      <c r="D462" s="144" t="s">
        <v>157</v>
      </c>
      <c r="E462" s="151" t="s">
        <v>1</v>
      </c>
      <c r="F462" s="152" t="s">
        <v>557</v>
      </c>
      <c r="H462" s="153">
        <v>116.48</v>
      </c>
      <c r="L462" s="150"/>
      <c r="M462" s="154"/>
      <c r="N462" s="155"/>
      <c r="O462" s="155"/>
      <c r="P462" s="155"/>
      <c r="Q462" s="155"/>
      <c r="R462" s="155"/>
      <c r="S462" s="155"/>
      <c r="T462" s="156"/>
      <c r="AT462" s="151" t="s">
        <v>157</v>
      </c>
      <c r="AU462" s="151" t="s">
        <v>79</v>
      </c>
      <c r="AV462" s="13" t="s">
        <v>79</v>
      </c>
      <c r="AW462" s="13" t="s">
        <v>27</v>
      </c>
      <c r="AX462" s="13" t="s">
        <v>70</v>
      </c>
      <c r="AY462" s="151" t="s">
        <v>148</v>
      </c>
    </row>
    <row r="463" spans="2:51" s="13" customFormat="1" ht="12">
      <c r="B463" s="150"/>
      <c r="D463" s="144" t="s">
        <v>157</v>
      </c>
      <c r="E463" s="151" t="s">
        <v>1</v>
      </c>
      <c r="F463" s="152" t="s">
        <v>558</v>
      </c>
      <c r="H463" s="153">
        <v>89.46</v>
      </c>
      <c r="L463" s="150"/>
      <c r="M463" s="154"/>
      <c r="N463" s="155"/>
      <c r="O463" s="155"/>
      <c r="P463" s="155"/>
      <c r="Q463" s="155"/>
      <c r="R463" s="155"/>
      <c r="S463" s="155"/>
      <c r="T463" s="156"/>
      <c r="AT463" s="151" t="s">
        <v>157</v>
      </c>
      <c r="AU463" s="151" t="s">
        <v>79</v>
      </c>
      <c r="AV463" s="13" t="s">
        <v>79</v>
      </c>
      <c r="AW463" s="13" t="s">
        <v>27</v>
      </c>
      <c r="AX463" s="13" t="s">
        <v>70</v>
      </c>
      <c r="AY463" s="151" t="s">
        <v>148</v>
      </c>
    </row>
    <row r="464" spans="2:51" s="12" customFormat="1" ht="12">
      <c r="B464" s="143"/>
      <c r="D464" s="144" t="s">
        <v>157</v>
      </c>
      <c r="E464" s="145" t="s">
        <v>1</v>
      </c>
      <c r="F464" s="146" t="s">
        <v>533</v>
      </c>
      <c r="H464" s="145" t="s">
        <v>1</v>
      </c>
      <c r="L464" s="143"/>
      <c r="M464" s="147"/>
      <c r="N464" s="148"/>
      <c r="O464" s="148"/>
      <c r="P464" s="148"/>
      <c r="Q464" s="148"/>
      <c r="R464" s="148"/>
      <c r="S464" s="148"/>
      <c r="T464" s="149"/>
      <c r="AT464" s="145" t="s">
        <v>157</v>
      </c>
      <c r="AU464" s="145" t="s">
        <v>79</v>
      </c>
      <c r="AV464" s="12" t="s">
        <v>77</v>
      </c>
      <c r="AW464" s="12" t="s">
        <v>27</v>
      </c>
      <c r="AX464" s="12" t="s">
        <v>70</v>
      </c>
      <c r="AY464" s="145" t="s">
        <v>148</v>
      </c>
    </row>
    <row r="465" spans="2:51" s="13" customFormat="1" ht="12">
      <c r="B465" s="150"/>
      <c r="D465" s="144" t="s">
        <v>157</v>
      </c>
      <c r="E465" s="151" t="s">
        <v>1</v>
      </c>
      <c r="F465" s="152" t="s">
        <v>557</v>
      </c>
      <c r="H465" s="153">
        <v>116.48</v>
      </c>
      <c r="L465" s="150"/>
      <c r="M465" s="154"/>
      <c r="N465" s="155"/>
      <c r="O465" s="155"/>
      <c r="P465" s="155"/>
      <c r="Q465" s="155"/>
      <c r="R465" s="155"/>
      <c r="S465" s="155"/>
      <c r="T465" s="156"/>
      <c r="AT465" s="151" t="s">
        <v>157</v>
      </c>
      <c r="AU465" s="151" t="s">
        <v>79</v>
      </c>
      <c r="AV465" s="13" t="s">
        <v>79</v>
      </c>
      <c r="AW465" s="13" t="s">
        <v>27</v>
      </c>
      <c r="AX465" s="13" t="s">
        <v>70</v>
      </c>
      <c r="AY465" s="151" t="s">
        <v>148</v>
      </c>
    </row>
    <row r="466" spans="2:51" s="13" customFormat="1" ht="12">
      <c r="B466" s="150"/>
      <c r="D466" s="144" t="s">
        <v>157</v>
      </c>
      <c r="E466" s="151" t="s">
        <v>1</v>
      </c>
      <c r="F466" s="152" t="s">
        <v>559</v>
      </c>
      <c r="H466" s="153">
        <v>67.9</v>
      </c>
      <c r="L466" s="150"/>
      <c r="M466" s="154"/>
      <c r="N466" s="155"/>
      <c r="O466" s="155"/>
      <c r="P466" s="155"/>
      <c r="Q466" s="155"/>
      <c r="R466" s="155"/>
      <c r="S466" s="155"/>
      <c r="T466" s="156"/>
      <c r="AT466" s="151" t="s">
        <v>157</v>
      </c>
      <c r="AU466" s="151" t="s">
        <v>79</v>
      </c>
      <c r="AV466" s="13" t="s">
        <v>79</v>
      </c>
      <c r="AW466" s="13" t="s">
        <v>27</v>
      </c>
      <c r="AX466" s="13" t="s">
        <v>70</v>
      </c>
      <c r="AY466" s="151" t="s">
        <v>148</v>
      </c>
    </row>
    <row r="467" spans="2:51" s="13" customFormat="1" ht="12">
      <c r="B467" s="150"/>
      <c r="D467" s="144" t="s">
        <v>157</v>
      </c>
      <c r="E467" s="151" t="s">
        <v>1</v>
      </c>
      <c r="F467" s="152" t="s">
        <v>560</v>
      </c>
      <c r="H467" s="153">
        <v>130.78</v>
      </c>
      <c r="L467" s="150"/>
      <c r="M467" s="154"/>
      <c r="N467" s="155"/>
      <c r="O467" s="155"/>
      <c r="P467" s="155"/>
      <c r="Q467" s="155"/>
      <c r="R467" s="155"/>
      <c r="S467" s="155"/>
      <c r="T467" s="156"/>
      <c r="AT467" s="151" t="s">
        <v>157</v>
      </c>
      <c r="AU467" s="151" t="s">
        <v>79</v>
      </c>
      <c r="AV467" s="13" t="s">
        <v>79</v>
      </c>
      <c r="AW467" s="13" t="s">
        <v>27</v>
      </c>
      <c r="AX467" s="13" t="s">
        <v>70</v>
      </c>
      <c r="AY467" s="151" t="s">
        <v>148</v>
      </c>
    </row>
    <row r="468" spans="2:51" s="13" customFormat="1" ht="12">
      <c r="B468" s="150"/>
      <c r="D468" s="144" t="s">
        <v>157</v>
      </c>
      <c r="E468" s="151" t="s">
        <v>1</v>
      </c>
      <c r="F468" s="152" t="s">
        <v>561</v>
      </c>
      <c r="H468" s="153">
        <v>65.16</v>
      </c>
      <c r="L468" s="150"/>
      <c r="M468" s="154"/>
      <c r="N468" s="155"/>
      <c r="O468" s="155"/>
      <c r="P468" s="155"/>
      <c r="Q468" s="155"/>
      <c r="R468" s="155"/>
      <c r="S468" s="155"/>
      <c r="T468" s="156"/>
      <c r="AT468" s="151" t="s">
        <v>157</v>
      </c>
      <c r="AU468" s="151" t="s">
        <v>79</v>
      </c>
      <c r="AV468" s="13" t="s">
        <v>79</v>
      </c>
      <c r="AW468" s="13" t="s">
        <v>27</v>
      </c>
      <c r="AX468" s="13" t="s">
        <v>70</v>
      </c>
      <c r="AY468" s="151" t="s">
        <v>148</v>
      </c>
    </row>
    <row r="469" spans="2:51" s="13" customFormat="1" ht="12">
      <c r="B469" s="150"/>
      <c r="D469" s="144" t="s">
        <v>157</v>
      </c>
      <c r="E469" s="151" t="s">
        <v>1</v>
      </c>
      <c r="F469" s="152" t="s">
        <v>562</v>
      </c>
      <c r="H469" s="153">
        <v>70.2</v>
      </c>
      <c r="L469" s="150"/>
      <c r="M469" s="154"/>
      <c r="N469" s="155"/>
      <c r="O469" s="155"/>
      <c r="P469" s="155"/>
      <c r="Q469" s="155"/>
      <c r="R469" s="155"/>
      <c r="S469" s="155"/>
      <c r="T469" s="156"/>
      <c r="AT469" s="151" t="s">
        <v>157</v>
      </c>
      <c r="AU469" s="151" t="s">
        <v>79</v>
      </c>
      <c r="AV469" s="13" t="s">
        <v>79</v>
      </c>
      <c r="AW469" s="13" t="s">
        <v>27</v>
      </c>
      <c r="AX469" s="13" t="s">
        <v>70</v>
      </c>
      <c r="AY469" s="151" t="s">
        <v>148</v>
      </c>
    </row>
    <row r="470" spans="2:65" s="1" customFormat="1" ht="16.5" customHeight="1">
      <c r="B470" s="130"/>
      <c r="C470" s="157" t="s">
        <v>563</v>
      </c>
      <c r="D470" s="157" t="s">
        <v>80</v>
      </c>
      <c r="E470" s="158" t="s">
        <v>564</v>
      </c>
      <c r="F470" s="159" t="s">
        <v>565</v>
      </c>
      <c r="G470" s="160" t="s">
        <v>458</v>
      </c>
      <c r="H470" s="161">
        <v>904.646</v>
      </c>
      <c r="I470" s="162"/>
      <c r="J470" s="162">
        <f>ROUND(I470*H470,2)</f>
        <v>0</v>
      </c>
      <c r="K470" s="159" t="s">
        <v>154</v>
      </c>
      <c r="L470" s="163"/>
      <c r="M470" s="164" t="s">
        <v>1</v>
      </c>
      <c r="N470" s="165" t="s">
        <v>35</v>
      </c>
      <c r="O470" s="139">
        <v>0</v>
      </c>
      <c r="P470" s="139">
        <f>O470*H470</f>
        <v>0</v>
      </c>
      <c r="Q470" s="139">
        <v>3E-05</v>
      </c>
      <c r="R470" s="139">
        <f>Q470*H470</f>
        <v>0.02713938</v>
      </c>
      <c r="S470" s="139">
        <v>0</v>
      </c>
      <c r="T470" s="140">
        <f>S470*H470</f>
        <v>0</v>
      </c>
      <c r="AR470" s="141" t="s">
        <v>192</v>
      </c>
      <c r="AT470" s="141" t="s">
        <v>80</v>
      </c>
      <c r="AU470" s="141" t="s">
        <v>79</v>
      </c>
      <c r="AY470" s="15" t="s">
        <v>148</v>
      </c>
      <c r="BE470" s="142">
        <f>IF(N470="základní",J470,0)</f>
        <v>0</v>
      </c>
      <c r="BF470" s="142">
        <f>IF(N470="snížená",J470,0)</f>
        <v>0</v>
      </c>
      <c r="BG470" s="142">
        <f>IF(N470="zákl. přenesená",J470,0)</f>
        <v>0</v>
      </c>
      <c r="BH470" s="142">
        <f>IF(N470="sníž. přenesená",J470,0)</f>
        <v>0</v>
      </c>
      <c r="BI470" s="142">
        <f>IF(N470="nulová",J470,0)</f>
        <v>0</v>
      </c>
      <c r="BJ470" s="15" t="s">
        <v>77</v>
      </c>
      <c r="BK470" s="142">
        <f>ROUND(I470*H470,2)</f>
        <v>0</v>
      </c>
      <c r="BL470" s="15" t="s">
        <v>155</v>
      </c>
      <c r="BM470" s="141" t="s">
        <v>566</v>
      </c>
    </row>
    <row r="471" spans="2:47" s="1" customFormat="1" ht="19.2">
      <c r="B471" s="27"/>
      <c r="D471" s="144" t="s">
        <v>277</v>
      </c>
      <c r="F471" s="166" t="s">
        <v>567</v>
      </c>
      <c r="L471" s="27"/>
      <c r="M471" s="167"/>
      <c r="N471" s="50"/>
      <c r="O471" s="50"/>
      <c r="P471" s="50"/>
      <c r="Q471" s="50"/>
      <c r="R471" s="50"/>
      <c r="S471" s="50"/>
      <c r="T471" s="51"/>
      <c r="AT471" s="15" t="s">
        <v>277</v>
      </c>
      <c r="AU471" s="15" t="s">
        <v>79</v>
      </c>
    </row>
    <row r="472" spans="2:51" s="13" customFormat="1" ht="12">
      <c r="B472" s="150"/>
      <c r="D472" s="144" t="s">
        <v>157</v>
      </c>
      <c r="F472" s="152" t="s">
        <v>568</v>
      </c>
      <c r="H472" s="153">
        <v>904.646</v>
      </c>
      <c r="L472" s="150"/>
      <c r="M472" s="154"/>
      <c r="N472" s="155"/>
      <c r="O472" s="155"/>
      <c r="P472" s="155"/>
      <c r="Q472" s="155"/>
      <c r="R472" s="155"/>
      <c r="S472" s="155"/>
      <c r="T472" s="156"/>
      <c r="AT472" s="151" t="s">
        <v>157</v>
      </c>
      <c r="AU472" s="151" t="s">
        <v>79</v>
      </c>
      <c r="AV472" s="13" t="s">
        <v>79</v>
      </c>
      <c r="AW472" s="13" t="s">
        <v>3</v>
      </c>
      <c r="AX472" s="13" t="s">
        <v>77</v>
      </c>
      <c r="AY472" s="151" t="s">
        <v>148</v>
      </c>
    </row>
    <row r="473" spans="2:65" s="1" customFormat="1" ht="24" customHeight="1">
      <c r="B473" s="130"/>
      <c r="C473" s="305" t="s">
        <v>569</v>
      </c>
      <c r="D473" s="305" t="s">
        <v>150</v>
      </c>
      <c r="E473" s="306" t="s">
        <v>570</v>
      </c>
      <c r="F473" s="307" t="s">
        <v>571</v>
      </c>
      <c r="G473" s="308" t="s">
        <v>153</v>
      </c>
      <c r="H473" s="309">
        <v>171.41</v>
      </c>
      <c r="I473" s="310"/>
      <c r="J473" s="310">
        <f>ROUND(I473*H473,2)</f>
        <v>0</v>
      </c>
      <c r="K473" s="133" t="s">
        <v>1</v>
      </c>
      <c r="L473" s="27"/>
      <c r="M473" s="137" t="s">
        <v>1</v>
      </c>
      <c r="N473" s="138" t="s">
        <v>35</v>
      </c>
      <c r="O473" s="139">
        <v>1</v>
      </c>
      <c r="P473" s="139">
        <f>O473*H473</f>
        <v>171.41</v>
      </c>
      <c r="Q473" s="139">
        <v>0.00825</v>
      </c>
      <c r="R473" s="139">
        <f>Q473*H473</f>
        <v>1.4141325</v>
      </c>
      <c r="S473" s="139">
        <v>0</v>
      </c>
      <c r="T473" s="140">
        <f>S473*H473</f>
        <v>0</v>
      </c>
      <c r="AR473" s="141" t="s">
        <v>155</v>
      </c>
      <c r="AT473" s="141" t="s">
        <v>150</v>
      </c>
      <c r="AU473" s="141" t="s">
        <v>79</v>
      </c>
      <c r="AY473" s="15" t="s">
        <v>148</v>
      </c>
      <c r="BE473" s="142">
        <f>IF(N473="základní",J473,0)</f>
        <v>0</v>
      </c>
      <c r="BF473" s="142">
        <f>IF(N473="snížená",J473,0)</f>
        <v>0</v>
      </c>
      <c r="BG473" s="142">
        <f>IF(N473="zákl. přenesená",J473,0)</f>
        <v>0</v>
      </c>
      <c r="BH473" s="142">
        <f>IF(N473="sníž. přenesená",J473,0)</f>
        <v>0</v>
      </c>
      <c r="BI473" s="142">
        <f>IF(N473="nulová",J473,0)</f>
        <v>0</v>
      </c>
      <c r="BJ473" s="15" t="s">
        <v>77</v>
      </c>
      <c r="BK473" s="142">
        <f>ROUND(I473*H473,2)</f>
        <v>0</v>
      </c>
      <c r="BL473" s="15" t="s">
        <v>155</v>
      </c>
      <c r="BM473" s="141" t="s">
        <v>572</v>
      </c>
    </row>
    <row r="474" spans="2:51" s="12" customFormat="1" ht="12">
      <c r="B474" s="143"/>
      <c r="D474" s="144" t="s">
        <v>157</v>
      </c>
      <c r="E474" s="145" t="s">
        <v>1</v>
      </c>
      <c r="F474" s="146" t="s">
        <v>573</v>
      </c>
      <c r="H474" s="145" t="s">
        <v>1</v>
      </c>
      <c r="L474" s="143"/>
      <c r="M474" s="147"/>
      <c r="N474" s="148"/>
      <c r="O474" s="148"/>
      <c r="P474" s="148"/>
      <c r="Q474" s="148"/>
      <c r="R474" s="148"/>
      <c r="S474" s="148"/>
      <c r="T474" s="149"/>
      <c r="AT474" s="145" t="s">
        <v>157</v>
      </c>
      <c r="AU474" s="145" t="s">
        <v>79</v>
      </c>
      <c r="AV474" s="12" t="s">
        <v>77</v>
      </c>
      <c r="AW474" s="12" t="s">
        <v>27</v>
      </c>
      <c r="AX474" s="12" t="s">
        <v>70</v>
      </c>
      <c r="AY474" s="145" t="s">
        <v>148</v>
      </c>
    </row>
    <row r="475" spans="2:51" s="13" customFormat="1" ht="20.4">
      <c r="B475" s="150"/>
      <c r="D475" s="144" t="s">
        <v>157</v>
      </c>
      <c r="E475" s="151" t="s">
        <v>1</v>
      </c>
      <c r="F475" s="152" t="s">
        <v>574</v>
      </c>
      <c r="H475" s="153">
        <v>171.41</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65" s="1" customFormat="1" ht="24" customHeight="1">
      <c r="B476" s="130"/>
      <c r="C476" s="311" t="s">
        <v>575</v>
      </c>
      <c r="D476" s="311" t="s">
        <v>80</v>
      </c>
      <c r="E476" s="312" t="s">
        <v>576</v>
      </c>
      <c r="F476" s="313" t="s">
        <v>577</v>
      </c>
      <c r="G476" s="314" t="s">
        <v>153</v>
      </c>
      <c r="H476" s="315">
        <v>197.122</v>
      </c>
      <c r="I476" s="316"/>
      <c r="J476" s="316">
        <f>ROUND(I476*H476,2)</f>
        <v>0</v>
      </c>
      <c r="K476" s="159" t="s">
        <v>1</v>
      </c>
      <c r="L476" s="163"/>
      <c r="M476" s="164" t="s">
        <v>1</v>
      </c>
      <c r="N476" s="165" t="s">
        <v>35</v>
      </c>
      <c r="O476" s="139">
        <v>0</v>
      </c>
      <c r="P476" s="139">
        <f>O476*H476</f>
        <v>0</v>
      </c>
      <c r="Q476" s="139">
        <v>0.0014</v>
      </c>
      <c r="R476" s="139">
        <f>Q476*H476</f>
        <v>0.2759708</v>
      </c>
      <c r="S476" s="139">
        <v>0</v>
      </c>
      <c r="T476" s="140">
        <f>S476*H476</f>
        <v>0</v>
      </c>
      <c r="AR476" s="141" t="s">
        <v>192</v>
      </c>
      <c r="AT476" s="141" t="s">
        <v>80</v>
      </c>
      <c r="AU476" s="141" t="s">
        <v>79</v>
      </c>
      <c r="AY476" s="15" t="s">
        <v>148</v>
      </c>
      <c r="BE476" s="142">
        <f>IF(N476="základní",J476,0)</f>
        <v>0</v>
      </c>
      <c r="BF476" s="142">
        <f>IF(N476="snížená",J476,0)</f>
        <v>0</v>
      </c>
      <c r="BG476" s="142">
        <f>IF(N476="zákl. přenesená",J476,0)</f>
        <v>0</v>
      </c>
      <c r="BH476" s="142">
        <f>IF(N476="sníž. přenesená",J476,0)</f>
        <v>0</v>
      </c>
      <c r="BI476" s="142">
        <f>IF(N476="nulová",J476,0)</f>
        <v>0</v>
      </c>
      <c r="BJ476" s="15" t="s">
        <v>77</v>
      </c>
      <c r="BK476" s="142">
        <f>ROUND(I476*H476,2)</f>
        <v>0</v>
      </c>
      <c r="BL476" s="15" t="s">
        <v>155</v>
      </c>
      <c r="BM476" s="141" t="s">
        <v>578</v>
      </c>
    </row>
    <row r="477" spans="2:47" s="1" customFormat="1" ht="76.8">
      <c r="B477" s="27"/>
      <c r="D477" s="144" t="s">
        <v>277</v>
      </c>
      <c r="F477" s="166" t="s">
        <v>579</v>
      </c>
      <c r="L477" s="27"/>
      <c r="M477" s="167"/>
      <c r="N477" s="50"/>
      <c r="O477" s="50"/>
      <c r="P477" s="50"/>
      <c r="Q477" s="50"/>
      <c r="R477" s="50"/>
      <c r="S477" s="50"/>
      <c r="T477" s="51"/>
      <c r="AT477" s="15" t="s">
        <v>277</v>
      </c>
      <c r="AU477" s="15" t="s">
        <v>79</v>
      </c>
    </row>
    <row r="478" spans="2:51" s="13" customFormat="1" ht="12">
      <c r="B478" s="150"/>
      <c r="D478" s="144" t="s">
        <v>157</v>
      </c>
      <c r="F478" s="152" t="s">
        <v>580</v>
      </c>
      <c r="H478" s="153">
        <v>197.122</v>
      </c>
      <c r="L478" s="150"/>
      <c r="M478" s="154"/>
      <c r="N478" s="155"/>
      <c r="O478" s="155"/>
      <c r="P478" s="155"/>
      <c r="Q478" s="155"/>
      <c r="R478" s="155"/>
      <c r="S478" s="155"/>
      <c r="T478" s="156"/>
      <c r="AT478" s="151" t="s">
        <v>157</v>
      </c>
      <c r="AU478" s="151" t="s">
        <v>79</v>
      </c>
      <c r="AV478" s="13" t="s">
        <v>79</v>
      </c>
      <c r="AW478" s="13" t="s">
        <v>3</v>
      </c>
      <c r="AX478" s="13" t="s">
        <v>77</v>
      </c>
      <c r="AY478" s="151" t="s">
        <v>148</v>
      </c>
    </row>
    <row r="479" spans="2:65" s="1" customFormat="1" ht="24" customHeight="1">
      <c r="B479" s="130"/>
      <c r="C479" s="131" t="s">
        <v>581</v>
      </c>
      <c r="D479" s="131" t="s">
        <v>150</v>
      </c>
      <c r="E479" s="132" t="s">
        <v>582</v>
      </c>
      <c r="F479" s="133" t="s">
        <v>583</v>
      </c>
      <c r="G479" s="134" t="s">
        <v>153</v>
      </c>
      <c r="H479" s="135">
        <v>406.05</v>
      </c>
      <c r="I479" s="136"/>
      <c r="J479" s="136">
        <f>ROUND(I479*H479,2)</f>
        <v>0</v>
      </c>
      <c r="K479" s="133" t="s">
        <v>320</v>
      </c>
      <c r="L479" s="27"/>
      <c r="M479" s="137" t="s">
        <v>1</v>
      </c>
      <c r="N479" s="138" t="s">
        <v>35</v>
      </c>
      <c r="O479" s="139">
        <v>1.02</v>
      </c>
      <c r="P479" s="139">
        <f>O479*H479</f>
        <v>414.171</v>
      </c>
      <c r="Q479" s="139">
        <v>0.00825</v>
      </c>
      <c r="R479" s="139">
        <f>Q479*H479</f>
        <v>3.3499125000000003</v>
      </c>
      <c r="S479" s="139">
        <v>0</v>
      </c>
      <c r="T479" s="140">
        <f>S479*H479</f>
        <v>0</v>
      </c>
      <c r="AR479" s="141" t="s">
        <v>155</v>
      </c>
      <c r="AT479" s="141" t="s">
        <v>150</v>
      </c>
      <c r="AU479" s="141" t="s">
        <v>79</v>
      </c>
      <c r="AY479" s="15" t="s">
        <v>148</v>
      </c>
      <c r="BE479" s="142">
        <f>IF(N479="základní",J479,0)</f>
        <v>0</v>
      </c>
      <c r="BF479" s="142">
        <f>IF(N479="snížená",J479,0)</f>
        <v>0</v>
      </c>
      <c r="BG479" s="142">
        <f>IF(N479="zákl. přenesená",J479,0)</f>
        <v>0</v>
      </c>
      <c r="BH479" s="142">
        <f>IF(N479="sníž. přenesená",J479,0)</f>
        <v>0</v>
      </c>
      <c r="BI479" s="142">
        <f>IF(N479="nulová",J479,0)</f>
        <v>0</v>
      </c>
      <c r="BJ479" s="15" t="s">
        <v>77</v>
      </c>
      <c r="BK479" s="142">
        <f>ROUND(I479*H479,2)</f>
        <v>0</v>
      </c>
      <c r="BL479" s="15" t="s">
        <v>155</v>
      </c>
      <c r="BM479" s="141" t="s">
        <v>584</v>
      </c>
    </row>
    <row r="480" spans="2:51" s="12" customFormat="1" ht="12">
      <c r="B480" s="143"/>
      <c r="D480" s="144" t="s">
        <v>157</v>
      </c>
      <c r="E480" s="145" t="s">
        <v>1</v>
      </c>
      <c r="F480" s="146" t="s">
        <v>472</v>
      </c>
      <c r="H480" s="145" t="s">
        <v>1</v>
      </c>
      <c r="L480" s="143"/>
      <c r="M480" s="147"/>
      <c r="N480" s="148"/>
      <c r="O480" s="148"/>
      <c r="P480" s="148"/>
      <c r="Q480" s="148"/>
      <c r="R480" s="148"/>
      <c r="S480" s="148"/>
      <c r="T480" s="149"/>
      <c r="AT480" s="145" t="s">
        <v>157</v>
      </c>
      <c r="AU480" s="145" t="s">
        <v>79</v>
      </c>
      <c r="AV480" s="12" t="s">
        <v>77</v>
      </c>
      <c r="AW480" s="12" t="s">
        <v>27</v>
      </c>
      <c r="AX480" s="12" t="s">
        <v>70</v>
      </c>
      <c r="AY480" s="145" t="s">
        <v>148</v>
      </c>
    </row>
    <row r="481" spans="2:51" s="12" customFormat="1" ht="12">
      <c r="B481" s="143"/>
      <c r="D481" s="144" t="s">
        <v>157</v>
      </c>
      <c r="E481" s="145" t="s">
        <v>1</v>
      </c>
      <c r="F481" s="146" t="s">
        <v>585</v>
      </c>
      <c r="H481" s="145" t="s">
        <v>1</v>
      </c>
      <c r="L481" s="143"/>
      <c r="M481" s="147"/>
      <c r="N481" s="148"/>
      <c r="O481" s="148"/>
      <c r="P481" s="148"/>
      <c r="Q481" s="148"/>
      <c r="R481" s="148"/>
      <c r="S481" s="148"/>
      <c r="T481" s="149"/>
      <c r="AT481" s="145" t="s">
        <v>157</v>
      </c>
      <c r="AU481" s="145" t="s">
        <v>79</v>
      </c>
      <c r="AV481" s="12" t="s">
        <v>77</v>
      </c>
      <c r="AW481" s="12" t="s">
        <v>27</v>
      </c>
      <c r="AX481" s="12" t="s">
        <v>70</v>
      </c>
      <c r="AY481" s="145" t="s">
        <v>148</v>
      </c>
    </row>
    <row r="482" spans="2:51" s="13" customFormat="1" ht="12">
      <c r="B482" s="150"/>
      <c r="D482" s="144" t="s">
        <v>157</v>
      </c>
      <c r="E482" s="151" t="s">
        <v>1</v>
      </c>
      <c r="F482" s="152" t="s">
        <v>586</v>
      </c>
      <c r="H482" s="153">
        <v>7.92</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51" s="13" customFormat="1" ht="12">
      <c r="B483" s="150"/>
      <c r="D483" s="144" t="s">
        <v>157</v>
      </c>
      <c r="E483" s="151" t="s">
        <v>1</v>
      </c>
      <c r="F483" s="152" t="s">
        <v>587</v>
      </c>
      <c r="H483" s="153">
        <v>8.88</v>
      </c>
      <c r="L483" s="150"/>
      <c r="M483" s="154"/>
      <c r="N483" s="155"/>
      <c r="O483" s="155"/>
      <c r="P483" s="155"/>
      <c r="Q483" s="155"/>
      <c r="R483" s="155"/>
      <c r="S483" s="155"/>
      <c r="T483" s="156"/>
      <c r="AT483" s="151" t="s">
        <v>157</v>
      </c>
      <c r="AU483" s="151" t="s">
        <v>79</v>
      </c>
      <c r="AV483" s="13" t="s">
        <v>79</v>
      </c>
      <c r="AW483" s="13" t="s">
        <v>27</v>
      </c>
      <c r="AX483" s="13" t="s">
        <v>70</v>
      </c>
      <c r="AY483" s="151" t="s">
        <v>148</v>
      </c>
    </row>
    <row r="484" spans="2:51" s="13" customFormat="1" ht="12">
      <c r="B484" s="150"/>
      <c r="D484" s="144" t="s">
        <v>157</v>
      </c>
      <c r="E484" s="151" t="s">
        <v>1</v>
      </c>
      <c r="F484" s="152" t="s">
        <v>588</v>
      </c>
      <c r="H484" s="153">
        <v>5.64</v>
      </c>
      <c r="L484" s="150"/>
      <c r="M484" s="154"/>
      <c r="N484" s="155"/>
      <c r="O484" s="155"/>
      <c r="P484" s="155"/>
      <c r="Q484" s="155"/>
      <c r="R484" s="155"/>
      <c r="S484" s="155"/>
      <c r="T484" s="156"/>
      <c r="AT484" s="151" t="s">
        <v>157</v>
      </c>
      <c r="AU484" s="151" t="s">
        <v>79</v>
      </c>
      <c r="AV484" s="13" t="s">
        <v>79</v>
      </c>
      <c r="AW484" s="13" t="s">
        <v>27</v>
      </c>
      <c r="AX484" s="13" t="s">
        <v>70</v>
      </c>
      <c r="AY484" s="151" t="s">
        <v>148</v>
      </c>
    </row>
    <row r="485" spans="2:51" s="13" customFormat="1" ht="12">
      <c r="B485" s="150"/>
      <c r="D485" s="144" t="s">
        <v>157</v>
      </c>
      <c r="E485" s="151" t="s">
        <v>1</v>
      </c>
      <c r="F485" s="152" t="s">
        <v>589</v>
      </c>
      <c r="H485" s="153">
        <v>5.46</v>
      </c>
      <c r="L485" s="150"/>
      <c r="M485" s="154"/>
      <c r="N485" s="155"/>
      <c r="O485" s="155"/>
      <c r="P485" s="155"/>
      <c r="Q485" s="155"/>
      <c r="R485" s="155"/>
      <c r="S485" s="155"/>
      <c r="T485" s="156"/>
      <c r="AT485" s="151" t="s">
        <v>157</v>
      </c>
      <c r="AU485" s="151" t="s">
        <v>79</v>
      </c>
      <c r="AV485" s="13" t="s">
        <v>79</v>
      </c>
      <c r="AW485" s="13" t="s">
        <v>27</v>
      </c>
      <c r="AX485" s="13" t="s">
        <v>70</v>
      </c>
      <c r="AY485" s="151" t="s">
        <v>148</v>
      </c>
    </row>
    <row r="486" spans="2:51" s="13" customFormat="1" ht="12">
      <c r="B486" s="150"/>
      <c r="D486" s="144" t="s">
        <v>157</v>
      </c>
      <c r="E486" s="151" t="s">
        <v>1</v>
      </c>
      <c r="F486" s="152" t="s">
        <v>590</v>
      </c>
      <c r="H486" s="153">
        <v>5.16</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51" s="13" customFormat="1" ht="12">
      <c r="B487" s="150"/>
      <c r="D487" s="144" t="s">
        <v>157</v>
      </c>
      <c r="E487" s="151" t="s">
        <v>1</v>
      </c>
      <c r="F487" s="152" t="s">
        <v>591</v>
      </c>
      <c r="H487" s="153">
        <v>3.66</v>
      </c>
      <c r="L487" s="150"/>
      <c r="M487" s="154"/>
      <c r="N487" s="155"/>
      <c r="O487" s="155"/>
      <c r="P487" s="155"/>
      <c r="Q487" s="155"/>
      <c r="R487" s="155"/>
      <c r="S487" s="155"/>
      <c r="T487" s="156"/>
      <c r="AT487" s="151" t="s">
        <v>157</v>
      </c>
      <c r="AU487" s="151" t="s">
        <v>79</v>
      </c>
      <c r="AV487" s="13" t="s">
        <v>79</v>
      </c>
      <c r="AW487" s="13" t="s">
        <v>27</v>
      </c>
      <c r="AX487" s="13" t="s">
        <v>70</v>
      </c>
      <c r="AY487" s="151" t="s">
        <v>148</v>
      </c>
    </row>
    <row r="488" spans="2:51" s="13" customFormat="1" ht="12">
      <c r="B488" s="150"/>
      <c r="D488" s="144" t="s">
        <v>157</v>
      </c>
      <c r="E488" s="151" t="s">
        <v>1</v>
      </c>
      <c r="F488" s="152" t="s">
        <v>592</v>
      </c>
      <c r="H488" s="153">
        <v>5.22</v>
      </c>
      <c r="L488" s="150"/>
      <c r="M488" s="154"/>
      <c r="N488" s="155"/>
      <c r="O488" s="155"/>
      <c r="P488" s="155"/>
      <c r="Q488" s="155"/>
      <c r="R488" s="155"/>
      <c r="S488" s="155"/>
      <c r="T488" s="156"/>
      <c r="AT488" s="151" t="s">
        <v>157</v>
      </c>
      <c r="AU488" s="151" t="s">
        <v>79</v>
      </c>
      <c r="AV488" s="13" t="s">
        <v>79</v>
      </c>
      <c r="AW488" s="13" t="s">
        <v>27</v>
      </c>
      <c r="AX488" s="13" t="s">
        <v>70</v>
      </c>
      <c r="AY488" s="151" t="s">
        <v>148</v>
      </c>
    </row>
    <row r="489" spans="2:51" s="13" customFormat="1" ht="12">
      <c r="B489" s="150"/>
      <c r="D489" s="144" t="s">
        <v>157</v>
      </c>
      <c r="E489" s="151" t="s">
        <v>1</v>
      </c>
      <c r="F489" s="152" t="s">
        <v>593</v>
      </c>
      <c r="H489" s="153">
        <v>4.74</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51" s="13" customFormat="1" ht="12">
      <c r="B490" s="150"/>
      <c r="D490" s="144" t="s">
        <v>157</v>
      </c>
      <c r="E490" s="151" t="s">
        <v>1</v>
      </c>
      <c r="F490" s="152" t="s">
        <v>594</v>
      </c>
      <c r="H490" s="153">
        <v>5.34</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51" s="13" customFormat="1" ht="12">
      <c r="B491" s="150"/>
      <c r="D491" s="144" t="s">
        <v>157</v>
      </c>
      <c r="E491" s="151" t="s">
        <v>1</v>
      </c>
      <c r="F491" s="152" t="s">
        <v>595</v>
      </c>
      <c r="H491" s="153">
        <v>4.5</v>
      </c>
      <c r="L491" s="150"/>
      <c r="M491" s="154"/>
      <c r="N491" s="155"/>
      <c r="O491" s="155"/>
      <c r="P491" s="155"/>
      <c r="Q491" s="155"/>
      <c r="R491" s="155"/>
      <c r="S491" s="155"/>
      <c r="T491" s="156"/>
      <c r="AT491" s="151" t="s">
        <v>157</v>
      </c>
      <c r="AU491" s="151" t="s">
        <v>79</v>
      </c>
      <c r="AV491" s="13" t="s">
        <v>79</v>
      </c>
      <c r="AW491" s="13" t="s">
        <v>27</v>
      </c>
      <c r="AX491" s="13" t="s">
        <v>70</v>
      </c>
      <c r="AY491" s="151" t="s">
        <v>148</v>
      </c>
    </row>
    <row r="492" spans="2:51" s="13" customFormat="1" ht="12">
      <c r="B492" s="150"/>
      <c r="D492" s="144" t="s">
        <v>157</v>
      </c>
      <c r="E492" s="151" t="s">
        <v>1</v>
      </c>
      <c r="F492" s="152" t="s">
        <v>596</v>
      </c>
      <c r="H492" s="153">
        <v>4.5</v>
      </c>
      <c r="L492" s="150"/>
      <c r="M492" s="154"/>
      <c r="N492" s="155"/>
      <c r="O492" s="155"/>
      <c r="P492" s="155"/>
      <c r="Q492" s="155"/>
      <c r="R492" s="155"/>
      <c r="S492" s="155"/>
      <c r="T492" s="156"/>
      <c r="AT492" s="151" t="s">
        <v>157</v>
      </c>
      <c r="AU492" s="151" t="s">
        <v>79</v>
      </c>
      <c r="AV492" s="13" t="s">
        <v>79</v>
      </c>
      <c r="AW492" s="13" t="s">
        <v>27</v>
      </c>
      <c r="AX492" s="13" t="s">
        <v>70</v>
      </c>
      <c r="AY492" s="151" t="s">
        <v>148</v>
      </c>
    </row>
    <row r="493" spans="2:51" s="13" customFormat="1" ht="12">
      <c r="B493" s="150"/>
      <c r="D493" s="144" t="s">
        <v>157</v>
      </c>
      <c r="E493" s="151" t="s">
        <v>1</v>
      </c>
      <c r="F493" s="152" t="s">
        <v>597</v>
      </c>
      <c r="H493" s="153">
        <v>4.62</v>
      </c>
      <c r="L493" s="150"/>
      <c r="M493" s="154"/>
      <c r="N493" s="155"/>
      <c r="O493" s="155"/>
      <c r="P493" s="155"/>
      <c r="Q493" s="155"/>
      <c r="R493" s="155"/>
      <c r="S493" s="155"/>
      <c r="T493" s="156"/>
      <c r="AT493" s="151" t="s">
        <v>157</v>
      </c>
      <c r="AU493" s="151" t="s">
        <v>79</v>
      </c>
      <c r="AV493" s="13" t="s">
        <v>79</v>
      </c>
      <c r="AW493" s="13" t="s">
        <v>27</v>
      </c>
      <c r="AX493" s="13" t="s">
        <v>70</v>
      </c>
      <c r="AY493" s="151" t="s">
        <v>148</v>
      </c>
    </row>
    <row r="494" spans="2:51" s="13" customFormat="1" ht="12">
      <c r="B494" s="150"/>
      <c r="D494" s="144" t="s">
        <v>157</v>
      </c>
      <c r="E494" s="151" t="s">
        <v>1</v>
      </c>
      <c r="F494" s="152" t="s">
        <v>598</v>
      </c>
      <c r="H494" s="153">
        <v>5.22</v>
      </c>
      <c r="L494" s="150"/>
      <c r="M494" s="154"/>
      <c r="N494" s="155"/>
      <c r="O494" s="155"/>
      <c r="P494" s="155"/>
      <c r="Q494" s="155"/>
      <c r="R494" s="155"/>
      <c r="S494" s="155"/>
      <c r="T494" s="156"/>
      <c r="AT494" s="151" t="s">
        <v>157</v>
      </c>
      <c r="AU494" s="151" t="s">
        <v>79</v>
      </c>
      <c r="AV494" s="13" t="s">
        <v>79</v>
      </c>
      <c r="AW494" s="13" t="s">
        <v>27</v>
      </c>
      <c r="AX494" s="13" t="s">
        <v>70</v>
      </c>
      <c r="AY494" s="151" t="s">
        <v>148</v>
      </c>
    </row>
    <row r="495" spans="2:51" s="13" customFormat="1" ht="12">
      <c r="B495" s="150"/>
      <c r="D495" s="144" t="s">
        <v>157</v>
      </c>
      <c r="E495" s="151" t="s">
        <v>1</v>
      </c>
      <c r="F495" s="152" t="s">
        <v>599</v>
      </c>
      <c r="H495" s="153">
        <v>5.58</v>
      </c>
      <c r="L495" s="150"/>
      <c r="M495" s="154"/>
      <c r="N495" s="155"/>
      <c r="O495" s="155"/>
      <c r="P495" s="155"/>
      <c r="Q495" s="155"/>
      <c r="R495" s="155"/>
      <c r="S495" s="155"/>
      <c r="T495" s="156"/>
      <c r="AT495" s="151" t="s">
        <v>157</v>
      </c>
      <c r="AU495" s="151" t="s">
        <v>79</v>
      </c>
      <c r="AV495" s="13" t="s">
        <v>79</v>
      </c>
      <c r="AW495" s="13" t="s">
        <v>27</v>
      </c>
      <c r="AX495" s="13" t="s">
        <v>70</v>
      </c>
      <c r="AY495" s="151" t="s">
        <v>148</v>
      </c>
    </row>
    <row r="496" spans="2:51" s="13" customFormat="1" ht="12">
      <c r="B496" s="150"/>
      <c r="D496" s="144" t="s">
        <v>157</v>
      </c>
      <c r="E496" s="151" t="s">
        <v>1</v>
      </c>
      <c r="F496" s="152" t="s">
        <v>600</v>
      </c>
      <c r="H496" s="153">
        <v>5.7</v>
      </c>
      <c r="L496" s="150"/>
      <c r="M496" s="154"/>
      <c r="N496" s="155"/>
      <c r="O496" s="155"/>
      <c r="P496" s="155"/>
      <c r="Q496" s="155"/>
      <c r="R496" s="155"/>
      <c r="S496" s="155"/>
      <c r="T496" s="156"/>
      <c r="AT496" s="151" t="s">
        <v>157</v>
      </c>
      <c r="AU496" s="151" t="s">
        <v>79</v>
      </c>
      <c r="AV496" s="13" t="s">
        <v>79</v>
      </c>
      <c r="AW496" s="13" t="s">
        <v>27</v>
      </c>
      <c r="AX496" s="13" t="s">
        <v>70</v>
      </c>
      <c r="AY496" s="151" t="s">
        <v>148</v>
      </c>
    </row>
    <row r="497" spans="2:51" s="13" customFormat="1" ht="12">
      <c r="B497" s="150"/>
      <c r="D497" s="144" t="s">
        <v>157</v>
      </c>
      <c r="E497" s="151" t="s">
        <v>1</v>
      </c>
      <c r="F497" s="152" t="s">
        <v>590</v>
      </c>
      <c r="H497" s="153">
        <v>5.16</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ht="12">
      <c r="B498" s="150"/>
      <c r="D498" s="144" t="s">
        <v>157</v>
      </c>
      <c r="E498" s="151" t="s">
        <v>1</v>
      </c>
      <c r="F498" s="152" t="s">
        <v>601</v>
      </c>
      <c r="H498" s="153">
        <v>5.04</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3" customFormat="1" ht="12">
      <c r="B499" s="150"/>
      <c r="D499" s="144" t="s">
        <v>157</v>
      </c>
      <c r="E499" s="151" t="s">
        <v>1</v>
      </c>
      <c r="F499" s="152" t="s">
        <v>602</v>
      </c>
      <c r="H499" s="153">
        <v>5.28</v>
      </c>
      <c r="L499" s="150"/>
      <c r="M499" s="154"/>
      <c r="N499" s="155"/>
      <c r="O499" s="155"/>
      <c r="P499" s="155"/>
      <c r="Q499" s="155"/>
      <c r="R499" s="155"/>
      <c r="S499" s="155"/>
      <c r="T499" s="156"/>
      <c r="AT499" s="151" t="s">
        <v>157</v>
      </c>
      <c r="AU499" s="151" t="s">
        <v>79</v>
      </c>
      <c r="AV499" s="13" t="s">
        <v>79</v>
      </c>
      <c r="AW499" s="13" t="s">
        <v>27</v>
      </c>
      <c r="AX499" s="13" t="s">
        <v>70</v>
      </c>
      <c r="AY499" s="151" t="s">
        <v>148</v>
      </c>
    </row>
    <row r="500" spans="2:51" s="13" customFormat="1" ht="12">
      <c r="B500" s="150"/>
      <c r="D500" s="144" t="s">
        <v>157</v>
      </c>
      <c r="E500" s="151" t="s">
        <v>1</v>
      </c>
      <c r="F500" s="152" t="s">
        <v>603</v>
      </c>
      <c r="H500" s="153">
        <v>5.76</v>
      </c>
      <c r="L500" s="150"/>
      <c r="M500" s="154"/>
      <c r="N500" s="155"/>
      <c r="O500" s="155"/>
      <c r="P500" s="155"/>
      <c r="Q500" s="155"/>
      <c r="R500" s="155"/>
      <c r="S500" s="155"/>
      <c r="T500" s="156"/>
      <c r="AT500" s="151" t="s">
        <v>157</v>
      </c>
      <c r="AU500" s="151" t="s">
        <v>79</v>
      </c>
      <c r="AV500" s="13" t="s">
        <v>79</v>
      </c>
      <c r="AW500" s="13" t="s">
        <v>27</v>
      </c>
      <c r="AX500" s="13" t="s">
        <v>70</v>
      </c>
      <c r="AY500" s="151" t="s">
        <v>148</v>
      </c>
    </row>
    <row r="501" spans="2:51" s="13" customFormat="1" ht="12">
      <c r="B501" s="150"/>
      <c r="D501" s="144" t="s">
        <v>157</v>
      </c>
      <c r="E501" s="151" t="s">
        <v>1</v>
      </c>
      <c r="F501" s="152" t="s">
        <v>604</v>
      </c>
      <c r="H501" s="153">
        <v>20.52</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3" customFormat="1" ht="12">
      <c r="B502" s="150"/>
      <c r="D502" s="144" t="s">
        <v>157</v>
      </c>
      <c r="E502" s="151" t="s">
        <v>1</v>
      </c>
      <c r="F502" s="152" t="s">
        <v>605</v>
      </c>
      <c r="H502" s="153">
        <v>7.68</v>
      </c>
      <c r="L502" s="150"/>
      <c r="M502" s="154"/>
      <c r="N502" s="155"/>
      <c r="O502" s="155"/>
      <c r="P502" s="155"/>
      <c r="Q502" s="155"/>
      <c r="R502" s="155"/>
      <c r="S502" s="155"/>
      <c r="T502" s="156"/>
      <c r="AT502" s="151" t="s">
        <v>157</v>
      </c>
      <c r="AU502" s="151" t="s">
        <v>79</v>
      </c>
      <c r="AV502" s="13" t="s">
        <v>79</v>
      </c>
      <c r="AW502" s="13" t="s">
        <v>27</v>
      </c>
      <c r="AX502" s="13" t="s">
        <v>70</v>
      </c>
      <c r="AY502" s="151" t="s">
        <v>148</v>
      </c>
    </row>
    <row r="503" spans="2:51" s="13" customFormat="1" ht="12">
      <c r="B503" s="150"/>
      <c r="D503" s="144" t="s">
        <v>157</v>
      </c>
      <c r="E503" s="151" t="s">
        <v>1</v>
      </c>
      <c r="F503" s="152" t="s">
        <v>606</v>
      </c>
      <c r="H503" s="153">
        <v>6.06</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ht="12">
      <c r="B504" s="150"/>
      <c r="D504" s="144" t="s">
        <v>157</v>
      </c>
      <c r="E504" s="151" t="s">
        <v>1</v>
      </c>
      <c r="F504" s="152" t="s">
        <v>607</v>
      </c>
      <c r="H504" s="153">
        <v>3.96</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ht="12">
      <c r="B505" s="150"/>
      <c r="D505" s="144" t="s">
        <v>157</v>
      </c>
      <c r="E505" s="151" t="s">
        <v>1</v>
      </c>
      <c r="F505" s="152" t="s">
        <v>608</v>
      </c>
      <c r="H505" s="153">
        <v>14.1</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3" customFormat="1" ht="12">
      <c r="B506" s="150"/>
      <c r="D506" s="144" t="s">
        <v>157</v>
      </c>
      <c r="E506" s="151" t="s">
        <v>1</v>
      </c>
      <c r="F506" s="152" t="s">
        <v>609</v>
      </c>
      <c r="H506" s="153">
        <v>6.66</v>
      </c>
      <c r="L506" s="150"/>
      <c r="M506" s="154"/>
      <c r="N506" s="155"/>
      <c r="O506" s="155"/>
      <c r="P506" s="155"/>
      <c r="Q506" s="155"/>
      <c r="R506" s="155"/>
      <c r="S506" s="155"/>
      <c r="T506" s="156"/>
      <c r="AT506" s="151" t="s">
        <v>157</v>
      </c>
      <c r="AU506" s="151" t="s">
        <v>79</v>
      </c>
      <c r="AV506" s="13" t="s">
        <v>79</v>
      </c>
      <c r="AW506" s="13" t="s">
        <v>27</v>
      </c>
      <c r="AX506" s="13" t="s">
        <v>70</v>
      </c>
      <c r="AY506" s="151" t="s">
        <v>148</v>
      </c>
    </row>
    <row r="507" spans="2:51" s="13" customFormat="1" ht="12">
      <c r="B507" s="150"/>
      <c r="D507" s="144" t="s">
        <v>157</v>
      </c>
      <c r="E507" s="151" t="s">
        <v>1</v>
      </c>
      <c r="F507" s="152" t="s">
        <v>610</v>
      </c>
      <c r="H507" s="153">
        <v>10.8</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3" customFormat="1" ht="12">
      <c r="B508" s="150"/>
      <c r="D508" s="144" t="s">
        <v>157</v>
      </c>
      <c r="E508" s="151" t="s">
        <v>1</v>
      </c>
      <c r="F508" s="152" t="s">
        <v>611</v>
      </c>
      <c r="H508" s="153">
        <v>7.62</v>
      </c>
      <c r="L508" s="150"/>
      <c r="M508" s="154"/>
      <c r="N508" s="155"/>
      <c r="O508" s="155"/>
      <c r="P508" s="155"/>
      <c r="Q508" s="155"/>
      <c r="R508" s="155"/>
      <c r="S508" s="155"/>
      <c r="T508" s="156"/>
      <c r="AT508" s="151" t="s">
        <v>157</v>
      </c>
      <c r="AU508" s="151" t="s">
        <v>79</v>
      </c>
      <c r="AV508" s="13" t="s">
        <v>79</v>
      </c>
      <c r="AW508" s="13" t="s">
        <v>27</v>
      </c>
      <c r="AX508" s="13" t="s">
        <v>70</v>
      </c>
      <c r="AY508" s="151" t="s">
        <v>148</v>
      </c>
    </row>
    <row r="509" spans="2:51" s="13" customFormat="1" ht="12">
      <c r="B509" s="150"/>
      <c r="D509" s="144" t="s">
        <v>157</v>
      </c>
      <c r="E509" s="151" t="s">
        <v>1</v>
      </c>
      <c r="F509" s="152" t="s">
        <v>612</v>
      </c>
      <c r="H509" s="153">
        <v>13.44</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ht="12">
      <c r="B510" s="150"/>
      <c r="D510" s="144" t="s">
        <v>157</v>
      </c>
      <c r="E510" s="151" t="s">
        <v>1</v>
      </c>
      <c r="F510" s="152" t="s">
        <v>613</v>
      </c>
      <c r="H510" s="153">
        <v>14.34</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51" s="13" customFormat="1" ht="12">
      <c r="B511" s="150"/>
      <c r="D511" s="144" t="s">
        <v>157</v>
      </c>
      <c r="E511" s="151" t="s">
        <v>1</v>
      </c>
      <c r="F511" s="152" t="s">
        <v>614</v>
      </c>
      <c r="H511" s="153">
        <v>7.44</v>
      </c>
      <c r="L511" s="150"/>
      <c r="M511" s="154"/>
      <c r="N511" s="155"/>
      <c r="O511" s="155"/>
      <c r="P511" s="155"/>
      <c r="Q511" s="155"/>
      <c r="R511" s="155"/>
      <c r="S511" s="155"/>
      <c r="T511" s="156"/>
      <c r="AT511" s="151" t="s">
        <v>157</v>
      </c>
      <c r="AU511" s="151" t="s">
        <v>79</v>
      </c>
      <c r="AV511" s="13" t="s">
        <v>79</v>
      </c>
      <c r="AW511" s="13" t="s">
        <v>27</v>
      </c>
      <c r="AX511" s="13" t="s">
        <v>70</v>
      </c>
      <c r="AY511" s="151" t="s">
        <v>148</v>
      </c>
    </row>
    <row r="512" spans="2:51" s="13" customFormat="1" ht="12">
      <c r="B512" s="150"/>
      <c r="D512" s="144" t="s">
        <v>157</v>
      </c>
      <c r="E512" s="151" t="s">
        <v>1</v>
      </c>
      <c r="F512" s="152" t="s">
        <v>615</v>
      </c>
      <c r="H512" s="153">
        <v>9.15</v>
      </c>
      <c r="L512" s="150"/>
      <c r="M512" s="154"/>
      <c r="N512" s="155"/>
      <c r="O512" s="155"/>
      <c r="P512" s="155"/>
      <c r="Q512" s="155"/>
      <c r="R512" s="155"/>
      <c r="S512" s="155"/>
      <c r="T512" s="156"/>
      <c r="AT512" s="151" t="s">
        <v>157</v>
      </c>
      <c r="AU512" s="151" t="s">
        <v>79</v>
      </c>
      <c r="AV512" s="13" t="s">
        <v>79</v>
      </c>
      <c r="AW512" s="13" t="s">
        <v>27</v>
      </c>
      <c r="AX512" s="13" t="s">
        <v>70</v>
      </c>
      <c r="AY512" s="151" t="s">
        <v>148</v>
      </c>
    </row>
    <row r="513" spans="2:51" s="13" customFormat="1" ht="12">
      <c r="B513" s="150"/>
      <c r="D513" s="144" t="s">
        <v>157</v>
      </c>
      <c r="E513" s="151" t="s">
        <v>1</v>
      </c>
      <c r="F513" s="152" t="s">
        <v>616</v>
      </c>
      <c r="H513" s="153">
        <v>10.8</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51" s="13" customFormat="1" ht="12">
      <c r="B514" s="150"/>
      <c r="D514" s="144" t="s">
        <v>157</v>
      </c>
      <c r="E514" s="151" t="s">
        <v>1</v>
      </c>
      <c r="F514" s="152" t="s">
        <v>617</v>
      </c>
      <c r="H514" s="153">
        <v>5.16</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51" s="13" customFormat="1" ht="12">
      <c r="B515" s="150"/>
      <c r="D515" s="144" t="s">
        <v>157</v>
      </c>
      <c r="E515" s="151" t="s">
        <v>1</v>
      </c>
      <c r="F515" s="152" t="s">
        <v>618</v>
      </c>
      <c r="H515" s="153">
        <v>7.38</v>
      </c>
      <c r="L515" s="150"/>
      <c r="M515" s="154"/>
      <c r="N515" s="155"/>
      <c r="O515" s="155"/>
      <c r="P515" s="155"/>
      <c r="Q515" s="155"/>
      <c r="R515" s="155"/>
      <c r="S515" s="155"/>
      <c r="T515" s="156"/>
      <c r="AT515" s="151" t="s">
        <v>157</v>
      </c>
      <c r="AU515" s="151" t="s">
        <v>79</v>
      </c>
      <c r="AV515" s="13" t="s">
        <v>79</v>
      </c>
      <c r="AW515" s="13" t="s">
        <v>27</v>
      </c>
      <c r="AX515" s="13" t="s">
        <v>70</v>
      </c>
      <c r="AY515" s="151" t="s">
        <v>148</v>
      </c>
    </row>
    <row r="516" spans="2:51" s="13" customFormat="1" ht="12">
      <c r="B516" s="150"/>
      <c r="D516" s="144" t="s">
        <v>157</v>
      </c>
      <c r="E516" s="151" t="s">
        <v>1</v>
      </c>
      <c r="F516" s="152" t="s">
        <v>619</v>
      </c>
      <c r="H516" s="153">
        <v>10.08</v>
      </c>
      <c r="L516" s="150"/>
      <c r="M516" s="154"/>
      <c r="N516" s="155"/>
      <c r="O516" s="155"/>
      <c r="P516" s="155"/>
      <c r="Q516" s="155"/>
      <c r="R516" s="155"/>
      <c r="S516" s="155"/>
      <c r="T516" s="156"/>
      <c r="AT516" s="151" t="s">
        <v>157</v>
      </c>
      <c r="AU516" s="151" t="s">
        <v>79</v>
      </c>
      <c r="AV516" s="13" t="s">
        <v>79</v>
      </c>
      <c r="AW516" s="13" t="s">
        <v>27</v>
      </c>
      <c r="AX516" s="13" t="s">
        <v>70</v>
      </c>
      <c r="AY516" s="151" t="s">
        <v>148</v>
      </c>
    </row>
    <row r="517" spans="2:51" s="13" customFormat="1" ht="12">
      <c r="B517" s="150"/>
      <c r="D517" s="144" t="s">
        <v>157</v>
      </c>
      <c r="E517" s="151" t="s">
        <v>1</v>
      </c>
      <c r="F517" s="152" t="s">
        <v>620</v>
      </c>
      <c r="H517" s="153">
        <v>10.26</v>
      </c>
      <c r="L517" s="150"/>
      <c r="M517" s="154"/>
      <c r="N517" s="155"/>
      <c r="O517" s="155"/>
      <c r="P517" s="155"/>
      <c r="Q517" s="155"/>
      <c r="R517" s="155"/>
      <c r="S517" s="155"/>
      <c r="T517" s="156"/>
      <c r="AT517" s="151" t="s">
        <v>157</v>
      </c>
      <c r="AU517" s="151" t="s">
        <v>79</v>
      </c>
      <c r="AV517" s="13" t="s">
        <v>79</v>
      </c>
      <c r="AW517" s="13" t="s">
        <v>27</v>
      </c>
      <c r="AX517" s="13" t="s">
        <v>70</v>
      </c>
      <c r="AY517" s="151" t="s">
        <v>148</v>
      </c>
    </row>
    <row r="518" spans="2:51" s="13" customFormat="1" ht="12">
      <c r="B518" s="150"/>
      <c r="D518" s="144" t="s">
        <v>157</v>
      </c>
      <c r="E518" s="151" t="s">
        <v>1</v>
      </c>
      <c r="F518" s="152" t="s">
        <v>621</v>
      </c>
      <c r="H518" s="153">
        <v>10.08</v>
      </c>
      <c r="L518" s="150"/>
      <c r="M518" s="154"/>
      <c r="N518" s="155"/>
      <c r="O518" s="155"/>
      <c r="P518" s="155"/>
      <c r="Q518" s="155"/>
      <c r="R518" s="155"/>
      <c r="S518" s="155"/>
      <c r="T518" s="156"/>
      <c r="AT518" s="151" t="s">
        <v>157</v>
      </c>
      <c r="AU518" s="151" t="s">
        <v>79</v>
      </c>
      <c r="AV518" s="13" t="s">
        <v>79</v>
      </c>
      <c r="AW518" s="13" t="s">
        <v>27</v>
      </c>
      <c r="AX518" s="13" t="s">
        <v>70</v>
      </c>
      <c r="AY518" s="151" t="s">
        <v>148</v>
      </c>
    </row>
    <row r="519" spans="2:51" s="13" customFormat="1" ht="12">
      <c r="B519" s="150"/>
      <c r="D519" s="144" t="s">
        <v>157</v>
      </c>
      <c r="E519" s="151" t="s">
        <v>1</v>
      </c>
      <c r="F519" s="152" t="s">
        <v>622</v>
      </c>
      <c r="H519" s="153">
        <v>16.5</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51" s="13" customFormat="1" ht="12">
      <c r="B520" s="150"/>
      <c r="D520" s="144" t="s">
        <v>157</v>
      </c>
      <c r="E520" s="151" t="s">
        <v>1</v>
      </c>
      <c r="F520" s="152" t="s">
        <v>623</v>
      </c>
      <c r="H520" s="153">
        <v>4.86</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51" s="13" customFormat="1" ht="12">
      <c r="B521" s="150"/>
      <c r="D521" s="144" t="s">
        <v>157</v>
      </c>
      <c r="E521" s="151" t="s">
        <v>1</v>
      </c>
      <c r="F521" s="152" t="s">
        <v>624</v>
      </c>
      <c r="H521" s="153">
        <v>4.02</v>
      </c>
      <c r="L521" s="150"/>
      <c r="M521" s="154"/>
      <c r="N521" s="155"/>
      <c r="O521" s="155"/>
      <c r="P521" s="155"/>
      <c r="Q521" s="155"/>
      <c r="R521" s="155"/>
      <c r="S521" s="155"/>
      <c r="T521" s="156"/>
      <c r="AT521" s="151" t="s">
        <v>157</v>
      </c>
      <c r="AU521" s="151" t="s">
        <v>79</v>
      </c>
      <c r="AV521" s="13" t="s">
        <v>79</v>
      </c>
      <c r="AW521" s="13" t="s">
        <v>27</v>
      </c>
      <c r="AX521" s="13" t="s">
        <v>70</v>
      </c>
      <c r="AY521" s="151" t="s">
        <v>148</v>
      </c>
    </row>
    <row r="522" spans="2:51" s="13" customFormat="1" ht="12">
      <c r="B522" s="150"/>
      <c r="D522" s="144" t="s">
        <v>157</v>
      </c>
      <c r="E522" s="151" t="s">
        <v>1</v>
      </c>
      <c r="F522" s="152" t="s">
        <v>625</v>
      </c>
      <c r="H522" s="153">
        <v>6.66</v>
      </c>
      <c r="L522" s="150"/>
      <c r="M522" s="154"/>
      <c r="N522" s="155"/>
      <c r="O522" s="155"/>
      <c r="P522" s="155"/>
      <c r="Q522" s="155"/>
      <c r="R522" s="155"/>
      <c r="S522" s="155"/>
      <c r="T522" s="156"/>
      <c r="AT522" s="151" t="s">
        <v>157</v>
      </c>
      <c r="AU522" s="151" t="s">
        <v>79</v>
      </c>
      <c r="AV522" s="13" t="s">
        <v>79</v>
      </c>
      <c r="AW522" s="13" t="s">
        <v>27</v>
      </c>
      <c r="AX522" s="13" t="s">
        <v>70</v>
      </c>
      <c r="AY522" s="151" t="s">
        <v>148</v>
      </c>
    </row>
    <row r="523" spans="2:51" s="13" customFormat="1" ht="12">
      <c r="B523" s="150"/>
      <c r="D523" s="144" t="s">
        <v>157</v>
      </c>
      <c r="E523" s="151" t="s">
        <v>1</v>
      </c>
      <c r="F523" s="152" t="s">
        <v>626</v>
      </c>
      <c r="H523" s="153">
        <v>6.72</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51" s="13" customFormat="1" ht="12">
      <c r="B524" s="150"/>
      <c r="D524" s="144" t="s">
        <v>157</v>
      </c>
      <c r="E524" s="151" t="s">
        <v>1</v>
      </c>
      <c r="F524" s="152" t="s">
        <v>627</v>
      </c>
      <c r="H524" s="153">
        <v>4.74</v>
      </c>
      <c r="L524" s="150"/>
      <c r="M524" s="154"/>
      <c r="N524" s="155"/>
      <c r="O524" s="155"/>
      <c r="P524" s="155"/>
      <c r="Q524" s="155"/>
      <c r="R524" s="155"/>
      <c r="S524" s="155"/>
      <c r="T524" s="156"/>
      <c r="AT524" s="151" t="s">
        <v>157</v>
      </c>
      <c r="AU524" s="151" t="s">
        <v>79</v>
      </c>
      <c r="AV524" s="13" t="s">
        <v>79</v>
      </c>
      <c r="AW524" s="13" t="s">
        <v>27</v>
      </c>
      <c r="AX524" s="13" t="s">
        <v>70</v>
      </c>
      <c r="AY524" s="151" t="s">
        <v>148</v>
      </c>
    </row>
    <row r="525" spans="2:51" s="13" customFormat="1" ht="12">
      <c r="B525" s="150"/>
      <c r="D525" s="144" t="s">
        <v>157</v>
      </c>
      <c r="E525" s="151" t="s">
        <v>1</v>
      </c>
      <c r="F525" s="152" t="s">
        <v>628</v>
      </c>
      <c r="H525" s="153">
        <v>16.98</v>
      </c>
      <c r="L525" s="150"/>
      <c r="M525" s="154"/>
      <c r="N525" s="155"/>
      <c r="O525" s="155"/>
      <c r="P525" s="155"/>
      <c r="Q525" s="155"/>
      <c r="R525" s="155"/>
      <c r="S525" s="155"/>
      <c r="T525" s="156"/>
      <c r="AT525" s="151" t="s">
        <v>157</v>
      </c>
      <c r="AU525" s="151" t="s">
        <v>79</v>
      </c>
      <c r="AV525" s="13" t="s">
        <v>79</v>
      </c>
      <c r="AW525" s="13" t="s">
        <v>27</v>
      </c>
      <c r="AX525" s="13" t="s">
        <v>70</v>
      </c>
      <c r="AY525" s="151" t="s">
        <v>148</v>
      </c>
    </row>
    <row r="526" spans="2:51" s="13" customFormat="1" ht="12">
      <c r="B526" s="150"/>
      <c r="D526" s="144" t="s">
        <v>157</v>
      </c>
      <c r="E526" s="151" t="s">
        <v>1</v>
      </c>
      <c r="F526" s="152" t="s">
        <v>629</v>
      </c>
      <c r="H526" s="153">
        <v>9</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51" s="13" customFormat="1" ht="12">
      <c r="B527" s="150"/>
      <c r="D527" s="144" t="s">
        <v>157</v>
      </c>
      <c r="E527" s="151" t="s">
        <v>1</v>
      </c>
      <c r="F527" s="152" t="s">
        <v>630</v>
      </c>
      <c r="H527" s="153">
        <v>7.38</v>
      </c>
      <c r="L527" s="150"/>
      <c r="M527" s="154"/>
      <c r="N527" s="155"/>
      <c r="O527" s="155"/>
      <c r="P527" s="155"/>
      <c r="Q527" s="155"/>
      <c r="R527" s="155"/>
      <c r="S527" s="155"/>
      <c r="T527" s="156"/>
      <c r="AT527" s="151" t="s">
        <v>157</v>
      </c>
      <c r="AU527" s="151" t="s">
        <v>79</v>
      </c>
      <c r="AV527" s="13" t="s">
        <v>79</v>
      </c>
      <c r="AW527" s="13" t="s">
        <v>27</v>
      </c>
      <c r="AX527" s="13" t="s">
        <v>70</v>
      </c>
      <c r="AY527" s="151" t="s">
        <v>148</v>
      </c>
    </row>
    <row r="528" spans="2:51" s="13" customFormat="1" ht="12">
      <c r="B528" s="150"/>
      <c r="D528" s="144" t="s">
        <v>157</v>
      </c>
      <c r="E528" s="151" t="s">
        <v>1</v>
      </c>
      <c r="F528" s="152" t="s">
        <v>631</v>
      </c>
      <c r="H528" s="153">
        <v>5.76</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51" s="13" customFormat="1" ht="12">
      <c r="B529" s="150"/>
      <c r="D529" s="144" t="s">
        <v>157</v>
      </c>
      <c r="E529" s="151" t="s">
        <v>1</v>
      </c>
      <c r="F529" s="152" t="s">
        <v>632</v>
      </c>
      <c r="H529" s="153">
        <v>4.92</v>
      </c>
      <c r="L529" s="150"/>
      <c r="M529" s="154"/>
      <c r="N529" s="155"/>
      <c r="O529" s="155"/>
      <c r="P529" s="155"/>
      <c r="Q529" s="155"/>
      <c r="R529" s="155"/>
      <c r="S529" s="155"/>
      <c r="T529" s="156"/>
      <c r="AT529" s="151" t="s">
        <v>157</v>
      </c>
      <c r="AU529" s="151" t="s">
        <v>79</v>
      </c>
      <c r="AV529" s="13" t="s">
        <v>79</v>
      </c>
      <c r="AW529" s="13" t="s">
        <v>27</v>
      </c>
      <c r="AX529" s="13" t="s">
        <v>70</v>
      </c>
      <c r="AY529" s="151" t="s">
        <v>148</v>
      </c>
    </row>
    <row r="530" spans="2:51" s="13" customFormat="1" ht="12">
      <c r="B530" s="150"/>
      <c r="D530" s="144" t="s">
        <v>157</v>
      </c>
      <c r="E530" s="151" t="s">
        <v>1</v>
      </c>
      <c r="F530" s="152" t="s">
        <v>633</v>
      </c>
      <c r="H530" s="153">
        <v>5.04</v>
      </c>
      <c r="L530" s="150"/>
      <c r="M530" s="154"/>
      <c r="N530" s="155"/>
      <c r="O530" s="155"/>
      <c r="P530" s="155"/>
      <c r="Q530" s="155"/>
      <c r="R530" s="155"/>
      <c r="S530" s="155"/>
      <c r="T530" s="156"/>
      <c r="AT530" s="151" t="s">
        <v>157</v>
      </c>
      <c r="AU530" s="151" t="s">
        <v>79</v>
      </c>
      <c r="AV530" s="13" t="s">
        <v>79</v>
      </c>
      <c r="AW530" s="13" t="s">
        <v>27</v>
      </c>
      <c r="AX530" s="13" t="s">
        <v>70</v>
      </c>
      <c r="AY530" s="151" t="s">
        <v>148</v>
      </c>
    </row>
    <row r="531" spans="2:51" s="13" customFormat="1" ht="12">
      <c r="B531" s="150"/>
      <c r="D531" s="144" t="s">
        <v>157</v>
      </c>
      <c r="E531" s="151" t="s">
        <v>1</v>
      </c>
      <c r="F531" s="152" t="s">
        <v>634</v>
      </c>
      <c r="H531" s="153">
        <v>5.64</v>
      </c>
      <c r="L531" s="150"/>
      <c r="M531" s="154"/>
      <c r="N531" s="155"/>
      <c r="O531" s="155"/>
      <c r="P531" s="155"/>
      <c r="Q531" s="155"/>
      <c r="R531" s="155"/>
      <c r="S531" s="155"/>
      <c r="T531" s="156"/>
      <c r="AT531" s="151" t="s">
        <v>157</v>
      </c>
      <c r="AU531" s="151" t="s">
        <v>79</v>
      </c>
      <c r="AV531" s="13" t="s">
        <v>79</v>
      </c>
      <c r="AW531" s="13" t="s">
        <v>27</v>
      </c>
      <c r="AX531" s="13" t="s">
        <v>70</v>
      </c>
      <c r="AY531" s="151" t="s">
        <v>148</v>
      </c>
    </row>
    <row r="532" spans="2:51" s="13" customFormat="1" ht="12">
      <c r="B532" s="150"/>
      <c r="D532" s="144" t="s">
        <v>157</v>
      </c>
      <c r="E532" s="151" t="s">
        <v>1</v>
      </c>
      <c r="F532" s="152" t="s">
        <v>635</v>
      </c>
      <c r="H532" s="153">
        <v>7.5</v>
      </c>
      <c r="L532" s="150"/>
      <c r="M532" s="154"/>
      <c r="N532" s="155"/>
      <c r="O532" s="155"/>
      <c r="P532" s="155"/>
      <c r="Q532" s="155"/>
      <c r="R532" s="155"/>
      <c r="S532" s="155"/>
      <c r="T532" s="156"/>
      <c r="AT532" s="151" t="s">
        <v>157</v>
      </c>
      <c r="AU532" s="151" t="s">
        <v>79</v>
      </c>
      <c r="AV532" s="13" t="s">
        <v>79</v>
      </c>
      <c r="AW532" s="13" t="s">
        <v>27</v>
      </c>
      <c r="AX532" s="13" t="s">
        <v>70</v>
      </c>
      <c r="AY532" s="151" t="s">
        <v>148</v>
      </c>
    </row>
    <row r="533" spans="2:51" s="13" customFormat="1" ht="12">
      <c r="B533" s="150"/>
      <c r="D533" s="144" t="s">
        <v>157</v>
      </c>
      <c r="E533" s="151" t="s">
        <v>1</v>
      </c>
      <c r="F533" s="152" t="s">
        <v>632</v>
      </c>
      <c r="H533" s="153">
        <v>4.92</v>
      </c>
      <c r="L533" s="150"/>
      <c r="M533" s="154"/>
      <c r="N533" s="155"/>
      <c r="O533" s="155"/>
      <c r="P533" s="155"/>
      <c r="Q533" s="155"/>
      <c r="R533" s="155"/>
      <c r="S533" s="155"/>
      <c r="T533" s="156"/>
      <c r="AT533" s="151" t="s">
        <v>157</v>
      </c>
      <c r="AU533" s="151" t="s">
        <v>79</v>
      </c>
      <c r="AV533" s="13" t="s">
        <v>79</v>
      </c>
      <c r="AW533" s="13" t="s">
        <v>27</v>
      </c>
      <c r="AX533" s="13" t="s">
        <v>70</v>
      </c>
      <c r="AY533" s="151" t="s">
        <v>148</v>
      </c>
    </row>
    <row r="534" spans="2:51" s="13" customFormat="1" ht="12">
      <c r="B534" s="150"/>
      <c r="D534" s="144" t="s">
        <v>157</v>
      </c>
      <c r="E534" s="151" t="s">
        <v>1</v>
      </c>
      <c r="F534" s="152" t="s">
        <v>636</v>
      </c>
      <c r="H534" s="153">
        <v>5.76</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51" s="13" customFormat="1" ht="12">
      <c r="B535" s="150"/>
      <c r="D535" s="144" t="s">
        <v>157</v>
      </c>
      <c r="E535" s="151" t="s">
        <v>1</v>
      </c>
      <c r="F535" s="152" t="s">
        <v>637</v>
      </c>
      <c r="H535" s="153">
        <v>5.82</v>
      </c>
      <c r="L535" s="150"/>
      <c r="M535" s="154"/>
      <c r="N535" s="155"/>
      <c r="O535" s="155"/>
      <c r="P535" s="155"/>
      <c r="Q535" s="155"/>
      <c r="R535" s="155"/>
      <c r="S535" s="155"/>
      <c r="T535" s="156"/>
      <c r="AT535" s="151" t="s">
        <v>157</v>
      </c>
      <c r="AU535" s="151" t="s">
        <v>79</v>
      </c>
      <c r="AV535" s="13" t="s">
        <v>79</v>
      </c>
      <c r="AW535" s="13" t="s">
        <v>27</v>
      </c>
      <c r="AX535" s="13" t="s">
        <v>70</v>
      </c>
      <c r="AY535" s="151" t="s">
        <v>148</v>
      </c>
    </row>
    <row r="536" spans="2:51" s="13" customFormat="1" ht="12">
      <c r="B536" s="150"/>
      <c r="D536" s="144" t="s">
        <v>157</v>
      </c>
      <c r="E536" s="151" t="s">
        <v>1</v>
      </c>
      <c r="F536" s="152" t="s">
        <v>632</v>
      </c>
      <c r="H536" s="153">
        <v>4.92</v>
      </c>
      <c r="L536" s="150"/>
      <c r="M536" s="154"/>
      <c r="N536" s="155"/>
      <c r="O536" s="155"/>
      <c r="P536" s="155"/>
      <c r="Q536" s="155"/>
      <c r="R536" s="155"/>
      <c r="S536" s="155"/>
      <c r="T536" s="156"/>
      <c r="AT536" s="151" t="s">
        <v>157</v>
      </c>
      <c r="AU536" s="151" t="s">
        <v>79</v>
      </c>
      <c r="AV536" s="13" t="s">
        <v>79</v>
      </c>
      <c r="AW536" s="13" t="s">
        <v>27</v>
      </c>
      <c r="AX536" s="13" t="s">
        <v>70</v>
      </c>
      <c r="AY536" s="151" t="s">
        <v>148</v>
      </c>
    </row>
    <row r="537" spans="2:65" s="1" customFormat="1" ht="24" customHeight="1">
      <c r="B537" s="130"/>
      <c r="C537" s="157" t="s">
        <v>638</v>
      </c>
      <c r="D537" s="157" t="s">
        <v>80</v>
      </c>
      <c r="E537" s="158" t="s">
        <v>639</v>
      </c>
      <c r="F537" s="159" t="s">
        <v>640</v>
      </c>
      <c r="G537" s="160" t="s">
        <v>153</v>
      </c>
      <c r="H537" s="161">
        <v>434.474</v>
      </c>
      <c r="I537" s="162"/>
      <c r="J537" s="162">
        <f>ROUND(I537*H537,2)</f>
        <v>0</v>
      </c>
      <c r="K537" s="159" t="s">
        <v>154</v>
      </c>
      <c r="L537" s="163"/>
      <c r="M537" s="164" t="s">
        <v>1</v>
      </c>
      <c r="N537" s="165" t="s">
        <v>35</v>
      </c>
      <c r="O537" s="139">
        <v>0</v>
      </c>
      <c r="P537" s="139">
        <f>O537*H537</f>
        <v>0</v>
      </c>
      <c r="Q537" s="139">
        <v>0.0009</v>
      </c>
      <c r="R537" s="139">
        <f>Q537*H537</f>
        <v>0.3910266</v>
      </c>
      <c r="S537" s="139">
        <v>0</v>
      </c>
      <c r="T537" s="140">
        <f>S537*H537</f>
        <v>0</v>
      </c>
      <c r="AR537" s="141" t="s">
        <v>192</v>
      </c>
      <c r="AT537" s="141" t="s">
        <v>80</v>
      </c>
      <c r="AU537" s="141" t="s">
        <v>79</v>
      </c>
      <c r="AY537" s="15" t="s">
        <v>148</v>
      </c>
      <c r="BE537" s="142">
        <f>IF(N537="základní",J537,0)</f>
        <v>0</v>
      </c>
      <c r="BF537" s="142">
        <f>IF(N537="snížená",J537,0)</f>
        <v>0</v>
      </c>
      <c r="BG537" s="142">
        <f>IF(N537="zákl. přenesená",J537,0)</f>
        <v>0</v>
      </c>
      <c r="BH537" s="142">
        <f>IF(N537="sníž. přenesená",J537,0)</f>
        <v>0</v>
      </c>
      <c r="BI537" s="142">
        <f>IF(N537="nulová",J537,0)</f>
        <v>0</v>
      </c>
      <c r="BJ537" s="15" t="s">
        <v>77</v>
      </c>
      <c r="BK537" s="142">
        <f>ROUND(I537*H537,2)</f>
        <v>0</v>
      </c>
      <c r="BL537" s="15" t="s">
        <v>155</v>
      </c>
      <c r="BM537" s="141" t="s">
        <v>641</v>
      </c>
    </row>
    <row r="538" spans="2:47" s="1" customFormat="1" ht="19.2">
      <c r="B538" s="27"/>
      <c r="D538" s="144" t="s">
        <v>277</v>
      </c>
      <c r="F538" s="166" t="s">
        <v>642</v>
      </c>
      <c r="L538" s="27"/>
      <c r="M538" s="167"/>
      <c r="N538" s="50"/>
      <c r="O538" s="50"/>
      <c r="P538" s="50"/>
      <c r="Q538" s="50"/>
      <c r="R538" s="50"/>
      <c r="S538" s="50"/>
      <c r="T538" s="51"/>
      <c r="AT538" s="15" t="s">
        <v>277</v>
      </c>
      <c r="AU538" s="15" t="s">
        <v>79</v>
      </c>
    </row>
    <row r="539" spans="2:51" s="13" customFormat="1" ht="12">
      <c r="B539" s="150"/>
      <c r="D539" s="144" t="s">
        <v>157</v>
      </c>
      <c r="F539" s="152" t="s">
        <v>643</v>
      </c>
      <c r="H539" s="153">
        <v>434.474</v>
      </c>
      <c r="L539" s="150"/>
      <c r="M539" s="154"/>
      <c r="N539" s="155"/>
      <c r="O539" s="155"/>
      <c r="P539" s="155"/>
      <c r="Q539" s="155"/>
      <c r="R539" s="155"/>
      <c r="S539" s="155"/>
      <c r="T539" s="156"/>
      <c r="AT539" s="151" t="s">
        <v>157</v>
      </c>
      <c r="AU539" s="151" t="s">
        <v>79</v>
      </c>
      <c r="AV539" s="13" t="s">
        <v>79</v>
      </c>
      <c r="AW539" s="13" t="s">
        <v>3</v>
      </c>
      <c r="AX539" s="13" t="s">
        <v>77</v>
      </c>
      <c r="AY539" s="151" t="s">
        <v>148</v>
      </c>
    </row>
    <row r="540" spans="2:65" s="1" customFormat="1" ht="24" customHeight="1">
      <c r="B540" s="130"/>
      <c r="C540" s="131" t="s">
        <v>644</v>
      </c>
      <c r="D540" s="131" t="s">
        <v>150</v>
      </c>
      <c r="E540" s="132" t="s">
        <v>645</v>
      </c>
      <c r="F540" s="133" t="s">
        <v>646</v>
      </c>
      <c r="G540" s="134" t="s">
        <v>153</v>
      </c>
      <c r="H540" s="135">
        <v>271.517</v>
      </c>
      <c r="I540" s="136"/>
      <c r="J540" s="136">
        <f>ROUND(I540*H540,2)</f>
        <v>0</v>
      </c>
      <c r="K540" s="133" t="s">
        <v>320</v>
      </c>
      <c r="L540" s="27"/>
      <c r="M540" s="137" t="s">
        <v>1</v>
      </c>
      <c r="N540" s="138" t="s">
        <v>35</v>
      </c>
      <c r="O540" s="139">
        <v>1.04</v>
      </c>
      <c r="P540" s="139">
        <f>O540*H540</f>
        <v>282.37768</v>
      </c>
      <c r="Q540" s="139">
        <v>0.00832</v>
      </c>
      <c r="R540" s="139">
        <f>Q540*H540</f>
        <v>2.2590214399999997</v>
      </c>
      <c r="S540" s="139">
        <v>0</v>
      </c>
      <c r="T540" s="140">
        <f>S540*H540</f>
        <v>0</v>
      </c>
      <c r="AR540" s="141" t="s">
        <v>155</v>
      </c>
      <c r="AT540" s="141" t="s">
        <v>150</v>
      </c>
      <c r="AU540" s="141" t="s">
        <v>79</v>
      </c>
      <c r="AY540" s="15" t="s">
        <v>148</v>
      </c>
      <c r="BE540" s="142">
        <f>IF(N540="základní",J540,0)</f>
        <v>0</v>
      </c>
      <c r="BF540" s="142">
        <f>IF(N540="snížená",J540,0)</f>
        <v>0</v>
      </c>
      <c r="BG540" s="142">
        <f>IF(N540="zákl. přenesená",J540,0)</f>
        <v>0</v>
      </c>
      <c r="BH540" s="142">
        <f>IF(N540="sníž. přenesená",J540,0)</f>
        <v>0</v>
      </c>
      <c r="BI540" s="142">
        <f>IF(N540="nulová",J540,0)</f>
        <v>0</v>
      </c>
      <c r="BJ540" s="15" t="s">
        <v>77</v>
      </c>
      <c r="BK540" s="142">
        <f>ROUND(I540*H540,2)</f>
        <v>0</v>
      </c>
      <c r="BL540" s="15" t="s">
        <v>155</v>
      </c>
      <c r="BM540" s="141" t="s">
        <v>647</v>
      </c>
    </row>
    <row r="541" spans="2:51" s="12" customFormat="1" ht="12">
      <c r="B541" s="143"/>
      <c r="D541" s="144" t="s">
        <v>157</v>
      </c>
      <c r="E541" s="145" t="s">
        <v>1</v>
      </c>
      <c r="F541" s="146" t="s">
        <v>648</v>
      </c>
      <c r="H541" s="145" t="s">
        <v>1</v>
      </c>
      <c r="L541" s="143"/>
      <c r="M541" s="147"/>
      <c r="N541" s="148"/>
      <c r="O541" s="148"/>
      <c r="P541" s="148"/>
      <c r="Q541" s="148"/>
      <c r="R541" s="148"/>
      <c r="S541" s="148"/>
      <c r="T541" s="149"/>
      <c r="AT541" s="145" t="s">
        <v>157</v>
      </c>
      <c r="AU541" s="145" t="s">
        <v>79</v>
      </c>
      <c r="AV541" s="12" t="s">
        <v>77</v>
      </c>
      <c r="AW541" s="12" t="s">
        <v>27</v>
      </c>
      <c r="AX541" s="12" t="s">
        <v>70</v>
      </c>
      <c r="AY541" s="145" t="s">
        <v>148</v>
      </c>
    </row>
    <row r="542" spans="2:51" s="13" customFormat="1" ht="20.4">
      <c r="B542" s="150"/>
      <c r="D542" s="144" t="s">
        <v>157</v>
      </c>
      <c r="E542" s="151" t="s">
        <v>1</v>
      </c>
      <c r="F542" s="152" t="s">
        <v>649</v>
      </c>
      <c r="H542" s="153">
        <v>83.862</v>
      </c>
      <c r="L542" s="150"/>
      <c r="M542" s="154"/>
      <c r="N542" s="155"/>
      <c r="O542" s="155"/>
      <c r="P542" s="155"/>
      <c r="Q542" s="155"/>
      <c r="R542" s="155"/>
      <c r="S542" s="155"/>
      <c r="T542" s="156"/>
      <c r="AT542" s="151" t="s">
        <v>157</v>
      </c>
      <c r="AU542" s="151" t="s">
        <v>79</v>
      </c>
      <c r="AV542" s="13" t="s">
        <v>79</v>
      </c>
      <c r="AW542" s="13" t="s">
        <v>27</v>
      </c>
      <c r="AX542" s="13" t="s">
        <v>70</v>
      </c>
      <c r="AY542" s="151" t="s">
        <v>148</v>
      </c>
    </row>
    <row r="543" spans="2:51" s="13" customFormat="1" ht="30.6">
      <c r="B543" s="150"/>
      <c r="D543" s="144" t="s">
        <v>157</v>
      </c>
      <c r="E543" s="151" t="s">
        <v>1</v>
      </c>
      <c r="F543" s="152" t="s">
        <v>650</v>
      </c>
      <c r="H543" s="153">
        <v>61.47</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51" s="13" customFormat="1" ht="20.4">
      <c r="B544" s="150"/>
      <c r="D544" s="144" t="s">
        <v>157</v>
      </c>
      <c r="E544" s="151" t="s">
        <v>1</v>
      </c>
      <c r="F544" s="152" t="s">
        <v>651</v>
      </c>
      <c r="H544" s="153">
        <v>81.606</v>
      </c>
      <c r="L544" s="150"/>
      <c r="M544" s="154"/>
      <c r="N544" s="155"/>
      <c r="O544" s="155"/>
      <c r="P544" s="155"/>
      <c r="Q544" s="155"/>
      <c r="R544" s="155"/>
      <c r="S544" s="155"/>
      <c r="T544" s="156"/>
      <c r="AT544" s="151" t="s">
        <v>157</v>
      </c>
      <c r="AU544" s="151" t="s">
        <v>79</v>
      </c>
      <c r="AV544" s="13" t="s">
        <v>79</v>
      </c>
      <c r="AW544" s="13" t="s">
        <v>27</v>
      </c>
      <c r="AX544" s="13" t="s">
        <v>70</v>
      </c>
      <c r="AY544" s="151" t="s">
        <v>148</v>
      </c>
    </row>
    <row r="545" spans="2:51" s="13" customFormat="1" ht="20.4">
      <c r="B545" s="150"/>
      <c r="D545" s="144" t="s">
        <v>157</v>
      </c>
      <c r="E545" s="151" t="s">
        <v>1</v>
      </c>
      <c r="F545" s="152" t="s">
        <v>652</v>
      </c>
      <c r="H545" s="153">
        <v>64.79</v>
      </c>
      <c r="L545" s="150"/>
      <c r="M545" s="154"/>
      <c r="N545" s="155"/>
      <c r="O545" s="155"/>
      <c r="P545" s="155"/>
      <c r="Q545" s="155"/>
      <c r="R545" s="155"/>
      <c r="S545" s="155"/>
      <c r="T545" s="156"/>
      <c r="AT545" s="151" t="s">
        <v>157</v>
      </c>
      <c r="AU545" s="151" t="s">
        <v>79</v>
      </c>
      <c r="AV545" s="13" t="s">
        <v>79</v>
      </c>
      <c r="AW545" s="13" t="s">
        <v>27</v>
      </c>
      <c r="AX545" s="13" t="s">
        <v>70</v>
      </c>
      <c r="AY545" s="151" t="s">
        <v>148</v>
      </c>
    </row>
    <row r="546" spans="2:51" s="13" customFormat="1" ht="30.6">
      <c r="B546" s="150"/>
      <c r="D546" s="144" t="s">
        <v>157</v>
      </c>
      <c r="E546" s="151" t="s">
        <v>1</v>
      </c>
      <c r="F546" s="152" t="s">
        <v>653</v>
      </c>
      <c r="H546" s="153">
        <v>-18.244</v>
      </c>
      <c r="L546" s="150"/>
      <c r="M546" s="154"/>
      <c r="N546" s="155"/>
      <c r="O546" s="155"/>
      <c r="P546" s="155"/>
      <c r="Q546" s="155"/>
      <c r="R546" s="155"/>
      <c r="S546" s="155"/>
      <c r="T546" s="156"/>
      <c r="AT546" s="151" t="s">
        <v>157</v>
      </c>
      <c r="AU546" s="151" t="s">
        <v>79</v>
      </c>
      <c r="AV546" s="13" t="s">
        <v>79</v>
      </c>
      <c r="AW546" s="13" t="s">
        <v>27</v>
      </c>
      <c r="AX546" s="13" t="s">
        <v>70</v>
      </c>
      <c r="AY546" s="151" t="s">
        <v>148</v>
      </c>
    </row>
    <row r="547" spans="2:51" s="13" customFormat="1" ht="12">
      <c r="B547" s="150"/>
      <c r="D547" s="144" t="s">
        <v>157</v>
      </c>
      <c r="E547" s="151" t="s">
        <v>1</v>
      </c>
      <c r="F547" s="152" t="s">
        <v>654</v>
      </c>
      <c r="H547" s="153">
        <v>-1.967</v>
      </c>
      <c r="L547" s="150"/>
      <c r="M547" s="154"/>
      <c r="N547" s="155"/>
      <c r="O547" s="155"/>
      <c r="P547" s="155"/>
      <c r="Q547" s="155"/>
      <c r="R547" s="155"/>
      <c r="S547" s="155"/>
      <c r="T547" s="156"/>
      <c r="AT547" s="151" t="s">
        <v>157</v>
      </c>
      <c r="AU547" s="151" t="s">
        <v>79</v>
      </c>
      <c r="AV547" s="13" t="s">
        <v>79</v>
      </c>
      <c r="AW547" s="13" t="s">
        <v>27</v>
      </c>
      <c r="AX547" s="13" t="s">
        <v>70</v>
      </c>
      <c r="AY547" s="151" t="s">
        <v>148</v>
      </c>
    </row>
    <row r="548" spans="2:65" s="1" customFormat="1" ht="24" customHeight="1">
      <c r="B548" s="130"/>
      <c r="C548" s="157" t="s">
        <v>655</v>
      </c>
      <c r="D548" s="157" t="s">
        <v>80</v>
      </c>
      <c r="E548" s="158" t="s">
        <v>656</v>
      </c>
      <c r="F548" s="159" t="s">
        <v>657</v>
      </c>
      <c r="G548" s="160" t="s">
        <v>153</v>
      </c>
      <c r="H548" s="161">
        <v>290.523</v>
      </c>
      <c r="I548" s="162"/>
      <c r="J548" s="162">
        <f>ROUND(I548*H548,2)</f>
        <v>0</v>
      </c>
      <c r="K548" s="159" t="s">
        <v>320</v>
      </c>
      <c r="L548" s="163"/>
      <c r="M548" s="164" t="s">
        <v>1</v>
      </c>
      <c r="N548" s="165" t="s">
        <v>35</v>
      </c>
      <c r="O548" s="139">
        <v>0</v>
      </c>
      <c r="P548" s="139">
        <f>O548*H548</f>
        <v>0</v>
      </c>
      <c r="Q548" s="139">
        <v>0.0035</v>
      </c>
      <c r="R548" s="139">
        <f>Q548*H548</f>
        <v>1.0168305000000002</v>
      </c>
      <c r="S548" s="139">
        <v>0</v>
      </c>
      <c r="T548" s="140">
        <f>S548*H548</f>
        <v>0</v>
      </c>
      <c r="AR548" s="141" t="s">
        <v>192</v>
      </c>
      <c r="AT548" s="141" t="s">
        <v>80</v>
      </c>
      <c r="AU548" s="141" t="s">
        <v>79</v>
      </c>
      <c r="AY548" s="15" t="s">
        <v>148</v>
      </c>
      <c r="BE548" s="142">
        <f>IF(N548="základní",J548,0)</f>
        <v>0</v>
      </c>
      <c r="BF548" s="142">
        <f>IF(N548="snížená",J548,0)</f>
        <v>0</v>
      </c>
      <c r="BG548" s="142">
        <f>IF(N548="zákl. přenesená",J548,0)</f>
        <v>0</v>
      </c>
      <c r="BH548" s="142">
        <f>IF(N548="sníž. přenesená",J548,0)</f>
        <v>0</v>
      </c>
      <c r="BI548" s="142">
        <f>IF(N548="nulová",J548,0)</f>
        <v>0</v>
      </c>
      <c r="BJ548" s="15" t="s">
        <v>77</v>
      </c>
      <c r="BK548" s="142">
        <f>ROUND(I548*H548,2)</f>
        <v>0</v>
      </c>
      <c r="BL548" s="15" t="s">
        <v>155</v>
      </c>
      <c r="BM548" s="141" t="s">
        <v>658</v>
      </c>
    </row>
    <row r="549" spans="2:47" s="1" customFormat="1" ht="19.2">
      <c r="B549" s="27"/>
      <c r="D549" s="144" t="s">
        <v>277</v>
      </c>
      <c r="F549" s="166" t="s">
        <v>659</v>
      </c>
      <c r="L549" s="27"/>
      <c r="M549" s="167"/>
      <c r="N549" s="50"/>
      <c r="O549" s="50"/>
      <c r="P549" s="50"/>
      <c r="Q549" s="50"/>
      <c r="R549" s="50"/>
      <c r="S549" s="50"/>
      <c r="T549" s="51"/>
      <c r="AT549" s="15" t="s">
        <v>277</v>
      </c>
      <c r="AU549" s="15" t="s">
        <v>79</v>
      </c>
    </row>
    <row r="550" spans="2:51" s="13" customFormat="1" ht="12">
      <c r="B550" s="150"/>
      <c r="D550" s="144" t="s">
        <v>157</v>
      </c>
      <c r="F550" s="152" t="s">
        <v>660</v>
      </c>
      <c r="H550" s="153">
        <v>290.523</v>
      </c>
      <c r="L550" s="150"/>
      <c r="M550" s="154"/>
      <c r="N550" s="155"/>
      <c r="O550" s="155"/>
      <c r="P550" s="155"/>
      <c r="Q550" s="155"/>
      <c r="R550" s="155"/>
      <c r="S550" s="155"/>
      <c r="T550" s="156"/>
      <c r="AT550" s="151" t="s">
        <v>157</v>
      </c>
      <c r="AU550" s="151" t="s">
        <v>79</v>
      </c>
      <c r="AV550" s="13" t="s">
        <v>79</v>
      </c>
      <c r="AW550" s="13" t="s">
        <v>3</v>
      </c>
      <c r="AX550" s="13" t="s">
        <v>77</v>
      </c>
      <c r="AY550" s="151" t="s">
        <v>148</v>
      </c>
    </row>
    <row r="551" spans="2:65" s="1" customFormat="1" ht="24" customHeight="1">
      <c r="B551" s="130"/>
      <c r="C551" s="131" t="s">
        <v>661</v>
      </c>
      <c r="D551" s="131" t="s">
        <v>150</v>
      </c>
      <c r="E551" s="132" t="s">
        <v>662</v>
      </c>
      <c r="F551" s="133" t="s">
        <v>663</v>
      </c>
      <c r="G551" s="134" t="s">
        <v>153</v>
      </c>
      <c r="H551" s="135">
        <v>140.427</v>
      </c>
      <c r="I551" s="136"/>
      <c r="J551" s="136">
        <f>ROUND(I551*H551,2)</f>
        <v>0</v>
      </c>
      <c r="K551" s="133" t="s">
        <v>320</v>
      </c>
      <c r="L551" s="27"/>
      <c r="M551" s="137" t="s">
        <v>1</v>
      </c>
      <c r="N551" s="138" t="s">
        <v>35</v>
      </c>
      <c r="O551" s="139">
        <v>1.06</v>
      </c>
      <c r="P551" s="139">
        <f>O551*H551</f>
        <v>148.85262</v>
      </c>
      <c r="Q551" s="139">
        <v>0.0085</v>
      </c>
      <c r="R551" s="139">
        <f>Q551*H551</f>
        <v>1.1936295000000001</v>
      </c>
      <c r="S551" s="139">
        <v>0</v>
      </c>
      <c r="T551" s="140">
        <f>S551*H551</f>
        <v>0</v>
      </c>
      <c r="AR551" s="141" t="s">
        <v>155</v>
      </c>
      <c r="AT551" s="141" t="s">
        <v>150</v>
      </c>
      <c r="AU551" s="141" t="s">
        <v>79</v>
      </c>
      <c r="AY551" s="15" t="s">
        <v>148</v>
      </c>
      <c r="BE551" s="142">
        <f>IF(N551="základní",J551,0)</f>
        <v>0</v>
      </c>
      <c r="BF551" s="142">
        <f>IF(N551="snížená",J551,0)</f>
        <v>0</v>
      </c>
      <c r="BG551" s="142">
        <f>IF(N551="zákl. přenesená",J551,0)</f>
        <v>0</v>
      </c>
      <c r="BH551" s="142">
        <f>IF(N551="sníž. přenesená",J551,0)</f>
        <v>0</v>
      </c>
      <c r="BI551" s="142">
        <f>IF(N551="nulová",J551,0)</f>
        <v>0</v>
      </c>
      <c r="BJ551" s="15" t="s">
        <v>77</v>
      </c>
      <c r="BK551" s="142">
        <f>ROUND(I551*H551,2)</f>
        <v>0</v>
      </c>
      <c r="BL551" s="15" t="s">
        <v>155</v>
      </c>
      <c r="BM551" s="141" t="s">
        <v>664</v>
      </c>
    </row>
    <row r="552" spans="2:51" s="12" customFormat="1" ht="12">
      <c r="B552" s="143"/>
      <c r="D552" s="144" t="s">
        <v>157</v>
      </c>
      <c r="E552" s="145" t="s">
        <v>1</v>
      </c>
      <c r="F552" s="146" t="s">
        <v>665</v>
      </c>
      <c r="H552" s="145" t="s">
        <v>1</v>
      </c>
      <c r="L552" s="143"/>
      <c r="M552" s="147"/>
      <c r="N552" s="148"/>
      <c r="O552" s="148"/>
      <c r="P552" s="148"/>
      <c r="Q552" s="148"/>
      <c r="R552" s="148"/>
      <c r="S552" s="148"/>
      <c r="T552" s="149"/>
      <c r="AT552" s="145" t="s">
        <v>157</v>
      </c>
      <c r="AU552" s="145" t="s">
        <v>79</v>
      </c>
      <c r="AV552" s="12" t="s">
        <v>77</v>
      </c>
      <c r="AW552" s="12" t="s">
        <v>27</v>
      </c>
      <c r="AX552" s="12" t="s">
        <v>70</v>
      </c>
      <c r="AY552" s="145" t="s">
        <v>148</v>
      </c>
    </row>
    <row r="553" spans="2:51" s="13" customFormat="1" ht="30.6">
      <c r="B553" s="150"/>
      <c r="D553" s="144" t="s">
        <v>157</v>
      </c>
      <c r="E553" s="151" t="s">
        <v>1</v>
      </c>
      <c r="F553" s="152" t="s">
        <v>666</v>
      </c>
      <c r="H553" s="153">
        <v>140.427</v>
      </c>
      <c r="L553" s="150"/>
      <c r="M553" s="154"/>
      <c r="N553" s="155"/>
      <c r="O553" s="155"/>
      <c r="P553" s="155"/>
      <c r="Q553" s="155"/>
      <c r="R553" s="155"/>
      <c r="S553" s="155"/>
      <c r="T553" s="156"/>
      <c r="AT553" s="151" t="s">
        <v>157</v>
      </c>
      <c r="AU553" s="151" t="s">
        <v>79</v>
      </c>
      <c r="AV553" s="13" t="s">
        <v>79</v>
      </c>
      <c r="AW553" s="13" t="s">
        <v>27</v>
      </c>
      <c r="AX553" s="13" t="s">
        <v>70</v>
      </c>
      <c r="AY553" s="151" t="s">
        <v>148</v>
      </c>
    </row>
    <row r="554" spans="2:65" s="1" customFormat="1" ht="24" customHeight="1">
      <c r="B554" s="130"/>
      <c r="C554" s="157" t="s">
        <v>667</v>
      </c>
      <c r="D554" s="157" t="s">
        <v>80</v>
      </c>
      <c r="E554" s="158" t="s">
        <v>668</v>
      </c>
      <c r="F554" s="159" t="s">
        <v>669</v>
      </c>
      <c r="G554" s="160" t="s">
        <v>153</v>
      </c>
      <c r="H554" s="161">
        <v>150.257</v>
      </c>
      <c r="I554" s="162"/>
      <c r="J554" s="162">
        <f>ROUND(I554*H554,2)</f>
        <v>0</v>
      </c>
      <c r="K554" s="159" t="s">
        <v>320</v>
      </c>
      <c r="L554" s="163"/>
      <c r="M554" s="164" t="s">
        <v>1</v>
      </c>
      <c r="N554" s="165" t="s">
        <v>35</v>
      </c>
      <c r="O554" s="139">
        <v>0</v>
      </c>
      <c r="P554" s="139">
        <f>O554*H554</f>
        <v>0</v>
      </c>
      <c r="Q554" s="139">
        <v>0.0021</v>
      </c>
      <c r="R554" s="139">
        <f>Q554*H554</f>
        <v>0.3155397</v>
      </c>
      <c r="S554" s="139">
        <v>0</v>
      </c>
      <c r="T554" s="140">
        <f>S554*H554</f>
        <v>0</v>
      </c>
      <c r="AR554" s="141" t="s">
        <v>192</v>
      </c>
      <c r="AT554" s="141" t="s">
        <v>80</v>
      </c>
      <c r="AU554" s="141" t="s">
        <v>79</v>
      </c>
      <c r="AY554" s="15" t="s">
        <v>148</v>
      </c>
      <c r="BE554" s="142">
        <f>IF(N554="základní",J554,0)</f>
        <v>0</v>
      </c>
      <c r="BF554" s="142">
        <f>IF(N554="snížená",J554,0)</f>
        <v>0</v>
      </c>
      <c r="BG554" s="142">
        <f>IF(N554="zákl. přenesená",J554,0)</f>
        <v>0</v>
      </c>
      <c r="BH554" s="142">
        <f>IF(N554="sníž. přenesená",J554,0)</f>
        <v>0</v>
      </c>
      <c r="BI554" s="142">
        <f>IF(N554="nulová",J554,0)</f>
        <v>0</v>
      </c>
      <c r="BJ554" s="15" t="s">
        <v>77</v>
      </c>
      <c r="BK554" s="142">
        <f>ROUND(I554*H554,2)</f>
        <v>0</v>
      </c>
      <c r="BL554" s="15" t="s">
        <v>155</v>
      </c>
      <c r="BM554" s="141" t="s">
        <v>670</v>
      </c>
    </row>
    <row r="555" spans="2:47" s="1" customFormat="1" ht="19.2">
      <c r="B555" s="27"/>
      <c r="D555" s="144" t="s">
        <v>277</v>
      </c>
      <c r="F555" s="166" t="s">
        <v>642</v>
      </c>
      <c r="L555" s="27"/>
      <c r="M555" s="167"/>
      <c r="N555" s="50"/>
      <c r="O555" s="50"/>
      <c r="P555" s="50"/>
      <c r="Q555" s="50"/>
      <c r="R555" s="50"/>
      <c r="S555" s="50"/>
      <c r="T555" s="51"/>
      <c r="AT555" s="15" t="s">
        <v>277</v>
      </c>
      <c r="AU555" s="15" t="s">
        <v>79</v>
      </c>
    </row>
    <row r="556" spans="2:51" s="13" customFormat="1" ht="12">
      <c r="B556" s="150"/>
      <c r="D556" s="144" t="s">
        <v>157</v>
      </c>
      <c r="F556" s="152" t="s">
        <v>671</v>
      </c>
      <c r="H556" s="153">
        <v>150.257</v>
      </c>
      <c r="L556" s="150"/>
      <c r="M556" s="154"/>
      <c r="N556" s="155"/>
      <c r="O556" s="155"/>
      <c r="P556" s="155"/>
      <c r="Q556" s="155"/>
      <c r="R556" s="155"/>
      <c r="S556" s="155"/>
      <c r="T556" s="156"/>
      <c r="AT556" s="151" t="s">
        <v>157</v>
      </c>
      <c r="AU556" s="151" t="s">
        <v>79</v>
      </c>
      <c r="AV556" s="13" t="s">
        <v>79</v>
      </c>
      <c r="AW556" s="13" t="s">
        <v>3</v>
      </c>
      <c r="AX556" s="13" t="s">
        <v>77</v>
      </c>
      <c r="AY556" s="151" t="s">
        <v>148</v>
      </c>
    </row>
    <row r="557" spans="2:65" s="1" customFormat="1" ht="24" customHeight="1">
      <c r="B557" s="130"/>
      <c r="C557" s="131" t="s">
        <v>672</v>
      </c>
      <c r="D557" s="131" t="s">
        <v>150</v>
      </c>
      <c r="E557" s="132" t="s">
        <v>673</v>
      </c>
      <c r="F557" s="133" t="s">
        <v>674</v>
      </c>
      <c r="G557" s="134" t="s">
        <v>153</v>
      </c>
      <c r="H557" s="135">
        <v>970.718</v>
      </c>
      <c r="I557" s="136"/>
      <c r="J557" s="136">
        <f>ROUND(I557*H557,2)</f>
        <v>0</v>
      </c>
      <c r="K557" s="133" t="s">
        <v>320</v>
      </c>
      <c r="L557" s="27"/>
      <c r="M557" s="137" t="s">
        <v>1</v>
      </c>
      <c r="N557" s="138" t="s">
        <v>35</v>
      </c>
      <c r="O557" s="139">
        <v>1.08</v>
      </c>
      <c r="P557" s="139">
        <f>O557*H557</f>
        <v>1048.37544</v>
      </c>
      <c r="Q557" s="139">
        <v>0.0085</v>
      </c>
      <c r="R557" s="139">
        <f>Q557*H557</f>
        <v>8.251103</v>
      </c>
      <c r="S557" s="139">
        <v>0</v>
      </c>
      <c r="T557" s="140">
        <f>S557*H557</f>
        <v>0</v>
      </c>
      <c r="AR557" s="141" t="s">
        <v>155</v>
      </c>
      <c r="AT557" s="141" t="s">
        <v>150</v>
      </c>
      <c r="AU557" s="141" t="s">
        <v>79</v>
      </c>
      <c r="AY557" s="15" t="s">
        <v>148</v>
      </c>
      <c r="BE557" s="142">
        <f>IF(N557="základní",J557,0)</f>
        <v>0</v>
      </c>
      <c r="BF557" s="142">
        <f>IF(N557="snížená",J557,0)</f>
        <v>0</v>
      </c>
      <c r="BG557" s="142">
        <f>IF(N557="zákl. přenesená",J557,0)</f>
        <v>0</v>
      </c>
      <c r="BH557" s="142">
        <f>IF(N557="sníž. přenesená",J557,0)</f>
        <v>0</v>
      </c>
      <c r="BI557" s="142">
        <f>IF(N557="nulová",J557,0)</f>
        <v>0</v>
      </c>
      <c r="BJ557" s="15" t="s">
        <v>77</v>
      </c>
      <c r="BK557" s="142">
        <f>ROUND(I557*H557,2)</f>
        <v>0</v>
      </c>
      <c r="BL557" s="15" t="s">
        <v>155</v>
      </c>
      <c r="BM557" s="141" t="s">
        <v>675</v>
      </c>
    </row>
    <row r="558" spans="2:51" s="12" customFormat="1" ht="12">
      <c r="B558" s="143"/>
      <c r="D558" s="144" t="s">
        <v>157</v>
      </c>
      <c r="E558" s="145" t="s">
        <v>1</v>
      </c>
      <c r="F558" s="146" t="s">
        <v>665</v>
      </c>
      <c r="H558" s="145" t="s">
        <v>1</v>
      </c>
      <c r="L558" s="143"/>
      <c r="M558" s="147"/>
      <c r="N558" s="148"/>
      <c r="O558" s="148"/>
      <c r="P558" s="148"/>
      <c r="Q558" s="148"/>
      <c r="R558" s="148"/>
      <c r="S558" s="148"/>
      <c r="T558" s="149"/>
      <c r="AT558" s="145" t="s">
        <v>157</v>
      </c>
      <c r="AU558" s="145" t="s">
        <v>79</v>
      </c>
      <c r="AV558" s="12" t="s">
        <v>77</v>
      </c>
      <c r="AW558" s="12" t="s">
        <v>27</v>
      </c>
      <c r="AX558" s="12" t="s">
        <v>70</v>
      </c>
      <c r="AY558" s="145" t="s">
        <v>148</v>
      </c>
    </row>
    <row r="559" spans="2:51" s="13" customFormat="1" ht="20.4">
      <c r="B559" s="150"/>
      <c r="D559" s="144" t="s">
        <v>157</v>
      </c>
      <c r="E559" s="151" t="s">
        <v>1</v>
      </c>
      <c r="F559" s="152" t="s">
        <v>676</v>
      </c>
      <c r="H559" s="153">
        <v>27.154</v>
      </c>
      <c r="L559" s="150"/>
      <c r="M559" s="154"/>
      <c r="N559" s="155"/>
      <c r="O559" s="155"/>
      <c r="P559" s="155"/>
      <c r="Q559" s="155"/>
      <c r="R559" s="155"/>
      <c r="S559" s="155"/>
      <c r="T559" s="156"/>
      <c r="AT559" s="151" t="s">
        <v>157</v>
      </c>
      <c r="AU559" s="151" t="s">
        <v>79</v>
      </c>
      <c r="AV559" s="13" t="s">
        <v>79</v>
      </c>
      <c r="AW559" s="13" t="s">
        <v>27</v>
      </c>
      <c r="AX559" s="13" t="s">
        <v>70</v>
      </c>
      <c r="AY559" s="151" t="s">
        <v>148</v>
      </c>
    </row>
    <row r="560" spans="2:51" s="12" customFormat="1" ht="12">
      <c r="B560" s="143"/>
      <c r="D560" s="144" t="s">
        <v>157</v>
      </c>
      <c r="E560" s="145" t="s">
        <v>1</v>
      </c>
      <c r="F560" s="146" t="s">
        <v>677</v>
      </c>
      <c r="H560" s="145" t="s">
        <v>1</v>
      </c>
      <c r="L560" s="143"/>
      <c r="M560" s="147"/>
      <c r="N560" s="148"/>
      <c r="O560" s="148"/>
      <c r="P560" s="148"/>
      <c r="Q560" s="148"/>
      <c r="R560" s="148"/>
      <c r="S560" s="148"/>
      <c r="T560" s="149"/>
      <c r="AT560" s="145" t="s">
        <v>157</v>
      </c>
      <c r="AU560" s="145" t="s">
        <v>79</v>
      </c>
      <c r="AV560" s="12" t="s">
        <v>77</v>
      </c>
      <c r="AW560" s="12" t="s">
        <v>27</v>
      </c>
      <c r="AX560" s="12" t="s">
        <v>70</v>
      </c>
      <c r="AY560" s="145" t="s">
        <v>148</v>
      </c>
    </row>
    <row r="561" spans="2:51" s="13" customFormat="1" ht="30.6">
      <c r="B561" s="150"/>
      <c r="D561" s="144" t="s">
        <v>157</v>
      </c>
      <c r="E561" s="151" t="s">
        <v>1</v>
      </c>
      <c r="F561" s="152" t="s">
        <v>678</v>
      </c>
      <c r="H561" s="153">
        <v>1114.165</v>
      </c>
      <c r="L561" s="150"/>
      <c r="M561" s="154"/>
      <c r="N561" s="155"/>
      <c r="O561" s="155"/>
      <c r="P561" s="155"/>
      <c r="Q561" s="155"/>
      <c r="R561" s="155"/>
      <c r="S561" s="155"/>
      <c r="T561" s="156"/>
      <c r="AT561" s="151" t="s">
        <v>157</v>
      </c>
      <c r="AU561" s="151" t="s">
        <v>79</v>
      </c>
      <c r="AV561" s="13" t="s">
        <v>79</v>
      </c>
      <c r="AW561" s="13" t="s">
        <v>27</v>
      </c>
      <c r="AX561" s="13" t="s">
        <v>70</v>
      </c>
      <c r="AY561" s="151" t="s">
        <v>148</v>
      </c>
    </row>
    <row r="562" spans="2:51" s="13" customFormat="1" ht="20.4">
      <c r="B562" s="150"/>
      <c r="D562" s="144" t="s">
        <v>157</v>
      </c>
      <c r="E562" s="151" t="s">
        <v>1</v>
      </c>
      <c r="F562" s="152" t="s">
        <v>679</v>
      </c>
      <c r="H562" s="153">
        <v>-31.57</v>
      </c>
      <c r="L562" s="150"/>
      <c r="M562" s="154"/>
      <c r="N562" s="155"/>
      <c r="O562" s="155"/>
      <c r="P562" s="155"/>
      <c r="Q562" s="155"/>
      <c r="R562" s="155"/>
      <c r="S562" s="155"/>
      <c r="T562" s="156"/>
      <c r="AT562" s="151" t="s">
        <v>157</v>
      </c>
      <c r="AU562" s="151" t="s">
        <v>79</v>
      </c>
      <c r="AV562" s="13" t="s">
        <v>79</v>
      </c>
      <c r="AW562" s="13" t="s">
        <v>27</v>
      </c>
      <c r="AX562" s="13" t="s">
        <v>70</v>
      </c>
      <c r="AY562" s="151" t="s">
        <v>148</v>
      </c>
    </row>
    <row r="563" spans="2:51" s="13" customFormat="1" ht="12">
      <c r="B563" s="150"/>
      <c r="D563" s="144" t="s">
        <v>157</v>
      </c>
      <c r="E563" s="151" t="s">
        <v>1</v>
      </c>
      <c r="F563" s="152" t="s">
        <v>680</v>
      </c>
      <c r="H563" s="153">
        <v>10.08</v>
      </c>
      <c r="L563" s="150"/>
      <c r="M563" s="154"/>
      <c r="N563" s="155"/>
      <c r="O563" s="155"/>
      <c r="P563" s="155"/>
      <c r="Q563" s="155"/>
      <c r="R563" s="155"/>
      <c r="S563" s="155"/>
      <c r="T563" s="156"/>
      <c r="AT563" s="151" t="s">
        <v>157</v>
      </c>
      <c r="AU563" s="151" t="s">
        <v>79</v>
      </c>
      <c r="AV563" s="13" t="s">
        <v>79</v>
      </c>
      <c r="AW563" s="13" t="s">
        <v>27</v>
      </c>
      <c r="AX563" s="13" t="s">
        <v>70</v>
      </c>
      <c r="AY563" s="151" t="s">
        <v>148</v>
      </c>
    </row>
    <row r="564" spans="2:51" s="12" customFormat="1" ht="12">
      <c r="B564" s="143"/>
      <c r="D564" s="144" t="s">
        <v>157</v>
      </c>
      <c r="E564" s="145" t="s">
        <v>1</v>
      </c>
      <c r="F564" s="146" t="s">
        <v>681</v>
      </c>
      <c r="H564" s="145" t="s">
        <v>1</v>
      </c>
      <c r="L564" s="143"/>
      <c r="M564" s="147"/>
      <c r="N564" s="148"/>
      <c r="O564" s="148"/>
      <c r="P564" s="148"/>
      <c r="Q564" s="148"/>
      <c r="R564" s="148"/>
      <c r="S564" s="148"/>
      <c r="T564" s="149"/>
      <c r="AT564" s="145" t="s">
        <v>157</v>
      </c>
      <c r="AU564" s="145" t="s">
        <v>79</v>
      </c>
      <c r="AV564" s="12" t="s">
        <v>77</v>
      </c>
      <c r="AW564" s="12" t="s">
        <v>27</v>
      </c>
      <c r="AX564" s="12" t="s">
        <v>70</v>
      </c>
      <c r="AY564" s="145" t="s">
        <v>148</v>
      </c>
    </row>
    <row r="565" spans="2:51" s="12" customFormat="1" ht="12">
      <c r="B565" s="143"/>
      <c r="D565" s="144" t="s">
        <v>157</v>
      </c>
      <c r="E565" s="145" t="s">
        <v>1</v>
      </c>
      <c r="F565" s="146" t="s">
        <v>339</v>
      </c>
      <c r="H565" s="145" t="s">
        <v>1</v>
      </c>
      <c r="L565" s="143"/>
      <c r="M565" s="147"/>
      <c r="N565" s="148"/>
      <c r="O565" s="148"/>
      <c r="P565" s="148"/>
      <c r="Q565" s="148"/>
      <c r="R565" s="148"/>
      <c r="S565" s="148"/>
      <c r="T565" s="149"/>
      <c r="AT565" s="145" t="s">
        <v>157</v>
      </c>
      <c r="AU565" s="145" t="s">
        <v>79</v>
      </c>
      <c r="AV565" s="12" t="s">
        <v>77</v>
      </c>
      <c r="AW565" s="12" t="s">
        <v>27</v>
      </c>
      <c r="AX565" s="12" t="s">
        <v>70</v>
      </c>
      <c r="AY565" s="145" t="s">
        <v>148</v>
      </c>
    </row>
    <row r="566" spans="2:51" s="13" customFormat="1" ht="12">
      <c r="B566" s="150"/>
      <c r="D566" s="144" t="s">
        <v>157</v>
      </c>
      <c r="E566" s="151" t="s">
        <v>1</v>
      </c>
      <c r="F566" s="152" t="s">
        <v>682</v>
      </c>
      <c r="H566" s="153">
        <v>-1.625</v>
      </c>
      <c r="L566" s="150"/>
      <c r="M566" s="154"/>
      <c r="N566" s="155"/>
      <c r="O566" s="155"/>
      <c r="P566" s="155"/>
      <c r="Q566" s="155"/>
      <c r="R566" s="155"/>
      <c r="S566" s="155"/>
      <c r="T566" s="156"/>
      <c r="AT566" s="151" t="s">
        <v>157</v>
      </c>
      <c r="AU566" s="151" t="s">
        <v>79</v>
      </c>
      <c r="AV566" s="13" t="s">
        <v>79</v>
      </c>
      <c r="AW566" s="13" t="s">
        <v>27</v>
      </c>
      <c r="AX566" s="13" t="s">
        <v>70</v>
      </c>
      <c r="AY566" s="151" t="s">
        <v>148</v>
      </c>
    </row>
    <row r="567" spans="2:51" s="13" customFormat="1" ht="12">
      <c r="B567" s="150"/>
      <c r="D567" s="144" t="s">
        <v>157</v>
      </c>
      <c r="E567" s="151" t="s">
        <v>1</v>
      </c>
      <c r="F567" s="152" t="s">
        <v>683</v>
      </c>
      <c r="H567" s="153">
        <v>-11.474</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51" s="13" customFormat="1" ht="12">
      <c r="B568" s="150"/>
      <c r="D568" s="144" t="s">
        <v>157</v>
      </c>
      <c r="E568" s="151" t="s">
        <v>1</v>
      </c>
      <c r="F568" s="152" t="s">
        <v>684</v>
      </c>
      <c r="H568" s="153">
        <v>-1.763</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51" s="13" customFormat="1" ht="12">
      <c r="B569" s="150"/>
      <c r="D569" s="144" t="s">
        <v>157</v>
      </c>
      <c r="E569" s="151" t="s">
        <v>1</v>
      </c>
      <c r="F569" s="152" t="s">
        <v>685</v>
      </c>
      <c r="H569" s="153">
        <v>-0.663</v>
      </c>
      <c r="L569" s="150"/>
      <c r="M569" s="154"/>
      <c r="N569" s="155"/>
      <c r="O569" s="155"/>
      <c r="P569" s="155"/>
      <c r="Q569" s="155"/>
      <c r="R569" s="155"/>
      <c r="S569" s="155"/>
      <c r="T569" s="156"/>
      <c r="AT569" s="151" t="s">
        <v>157</v>
      </c>
      <c r="AU569" s="151" t="s">
        <v>79</v>
      </c>
      <c r="AV569" s="13" t="s">
        <v>79</v>
      </c>
      <c r="AW569" s="13" t="s">
        <v>27</v>
      </c>
      <c r="AX569" s="13" t="s">
        <v>70</v>
      </c>
      <c r="AY569" s="151" t="s">
        <v>148</v>
      </c>
    </row>
    <row r="570" spans="2:51" s="13" customFormat="1" ht="12">
      <c r="B570" s="150"/>
      <c r="D570" s="144" t="s">
        <v>157</v>
      </c>
      <c r="E570" s="151" t="s">
        <v>1</v>
      </c>
      <c r="F570" s="152" t="s">
        <v>686</v>
      </c>
      <c r="H570" s="153">
        <v>-13.003</v>
      </c>
      <c r="L570" s="150"/>
      <c r="M570" s="154"/>
      <c r="N570" s="155"/>
      <c r="O570" s="155"/>
      <c r="P570" s="155"/>
      <c r="Q570" s="155"/>
      <c r="R570" s="155"/>
      <c r="S570" s="155"/>
      <c r="T570" s="156"/>
      <c r="AT570" s="151" t="s">
        <v>157</v>
      </c>
      <c r="AU570" s="151" t="s">
        <v>79</v>
      </c>
      <c r="AV570" s="13" t="s">
        <v>79</v>
      </c>
      <c r="AW570" s="13" t="s">
        <v>27</v>
      </c>
      <c r="AX570" s="13" t="s">
        <v>70</v>
      </c>
      <c r="AY570" s="151" t="s">
        <v>148</v>
      </c>
    </row>
    <row r="571" spans="2:51" s="13" customFormat="1" ht="12">
      <c r="B571" s="150"/>
      <c r="D571" s="144" t="s">
        <v>157</v>
      </c>
      <c r="E571" s="151" t="s">
        <v>1</v>
      </c>
      <c r="F571" s="152" t="s">
        <v>687</v>
      </c>
      <c r="H571" s="153">
        <v>-14.768</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51" s="13" customFormat="1" ht="12">
      <c r="B572" s="150"/>
      <c r="D572" s="144" t="s">
        <v>157</v>
      </c>
      <c r="E572" s="151" t="s">
        <v>1</v>
      </c>
      <c r="F572" s="152" t="s">
        <v>688</v>
      </c>
      <c r="H572" s="153">
        <v>-25.452</v>
      </c>
      <c r="L572" s="150"/>
      <c r="M572" s="154"/>
      <c r="N572" s="155"/>
      <c r="O572" s="155"/>
      <c r="P572" s="155"/>
      <c r="Q572" s="155"/>
      <c r="R572" s="155"/>
      <c r="S572" s="155"/>
      <c r="T572" s="156"/>
      <c r="AT572" s="151" t="s">
        <v>157</v>
      </c>
      <c r="AU572" s="151" t="s">
        <v>79</v>
      </c>
      <c r="AV572" s="13" t="s">
        <v>79</v>
      </c>
      <c r="AW572" s="13" t="s">
        <v>27</v>
      </c>
      <c r="AX572" s="13" t="s">
        <v>70</v>
      </c>
      <c r="AY572" s="151" t="s">
        <v>148</v>
      </c>
    </row>
    <row r="573" spans="2:51" s="12" customFormat="1" ht="12">
      <c r="B573" s="143"/>
      <c r="D573" s="144" t="s">
        <v>157</v>
      </c>
      <c r="E573" s="145" t="s">
        <v>1</v>
      </c>
      <c r="F573" s="146" t="s">
        <v>347</v>
      </c>
      <c r="H573" s="145" t="s">
        <v>1</v>
      </c>
      <c r="L573" s="143"/>
      <c r="M573" s="147"/>
      <c r="N573" s="148"/>
      <c r="O573" s="148"/>
      <c r="P573" s="148"/>
      <c r="Q573" s="148"/>
      <c r="R573" s="148"/>
      <c r="S573" s="148"/>
      <c r="T573" s="149"/>
      <c r="AT573" s="145" t="s">
        <v>157</v>
      </c>
      <c r="AU573" s="145" t="s">
        <v>79</v>
      </c>
      <c r="AV573" s="12" t="s">
        <v>77</v>
      </c>
      <c r="AW573" s="12" t="s">
        <v>27</v>
      </c>
      <c r="AX573" s="12" t="s">
        <v>70</v>
      </c>
      <c r="AY573" s="145" t="s">
        <v>148</v>
      </c>
    </row>
    <row r="574" spans="2:51" s="13" customFormat="1" ht="12">
      <c r="B574" s="150"/>
      <c r="D574" s="144" t="s">
        <v>157</v>
      </c>
      <c r="E574" s="151" t="s">
        <v>1</v>
      </c>
      <c r="F574" s="152" t="s">
        <v>687</v>
      </c>
      <c r="H574" s="153">
        <v>-14.768</v>
      </c>
      <c r="L574" s="150"/>
      <c r="M574" s="154"/>
      <c r="N574" s="155"/>
      <c r="O574" s="155"/>
      <c r="P574" s="155"/>
      <c r="Q574" s="155"/>
      <c r="R574" s="155"/>
      <c r="S574" s="155"/>
      <c r="T574" s="156"/>
      <c r="AT574" s="151" t="s">
        <v>157</v>
      </c>
      <c r="AU574" s="151" t="s">
        <v>79</v>
      </c>
      <c r="AV574" s="13" t="s">
        <v>79</v>
      </c>
      <c r="AW574" s="13" t="s">
        <v>27</v>
      </c>
      <c r="AX574" s="13" t="s">
        <v>70</v>
      </c>
      <c r="AY574" s="151" t="s">
        <v>148</v>
      </c>
    </row>
    <row r="575" spans="2:51" s="13" customFormat="1" ht="12">
      <c r="B575" s="150"/>
      <c r="D575" s="144" t="s">
        <v>157</v>
      </c>
      <c r="E575" s="151" t="s">
        <v>1</v>
      </c>
      <c r="F575" s="152" t="s">
        <v>689</v>
      </c>
      <c r="H575" s="153">
        <v>-15.47</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51" s="13" customFormat="1" ht="12">
      <c r="B576" s="150"/>
      <c r="D576" s="144" t="s">
        <v>157</v>
      </c>
      <c r="E576" s="151" t="s">
        <v>1</v>
      </c>
      <c r="F576" s="152" t="s">
        <v>690</v>
      </c>
      <c r="H576" s="153">
        <v>-37.552</v>
      </c>
      <c r="L576" s="150"/>
      <c r="M576" s="154"/>
      <c r="N576" s="155"/>
      <c r="O576" s="155"/>
      <c r="P576" s="155"/>
      <c r="Q576" s="155"/>
      <c r="R576" s="155"/>
      <c r="S576" s="155"/>
      <c r="T576" s="156"/>
      <c r="AT576" s="151" t="s">
        <v>157</v>
      </c>
      <c r="AU576" s="151" t="s">
        <v>79</v>
      </c>
      <c r="AV576" s="13" t="s">
        <v>79</v>
      </c>
      <c r="AW576" s="13" t="s">
        <v>27</v>
      </c>
      <c r="AX576" s="13" t="s">
        <v>70</v>
      </c>
      <c r="AY576" s="151" t="s">
        <v>148</v>
      </c>
    </row>
    <row r="577" spans="2:51" s="13" customFormat="1" ht="12">
      <c r="B577" s="150"/>
      <c r="D577" s="144" t="s">
        <v>157</v>
      </c>
      <c r="E577" s="151" t="s">
        <v>1</v>
      </c>
      <c r="F577" s="152" t="s">
        <v>691</v>
      </c>
      <c r="H577" s="153">
        <v>-12.573</v>
      </c>
      <c r="L577" s="150"/>
      <c r="M577" s="154"/>
      <c r="N577" s="155"/>
      <c r="O577" s="155"/>
      <c r="P577" s="155"/>
      <c r="Q577" s="155"/>
      <c r="R577" s="155"/>
      <c r="S577" s="155"/>
      <c r="T577" s="156"/>
      <c r="AT577" s="151" t="s">
        <v>157</v>
      </c>
      <c r="AU577" s="151" t="s">
        <v>79</v>
      </c>
      <c r="AV577" s="13" t="s">
        <v>79</v>
      </c>
      <c r="AW577" s="13" t="s">
        <v>27</v>
      </c>
      <c r="AX577" s="13" t="s">
        <v>70</v>
      </c>
      <c r="AY577" s="151" t="s">
        <v>148</v>
      </c>
    </row>
    <row r="578" spans="2:65" s="1" customFormat="1" ht="24" customHeight="1">
      <c r="B578" s="130"/>
      <c r="C578" s="157" t="s">
        <v>692</v>
      </c>
      <c r="D578" s="157" t="s">
        <v>80</v>
      </c>
      <c r="E578" s="158" t="s">
        <v>693</v>
      </c>
      <c r="F578" s="159" t="s">
        <v>694</v>
      </c>
      <c r="G578" s="160" t="s">
        <v>153</v>
      </c>
      <c r="H578" s="161">
        <v>1038.668</v>
      </c>
      <c r="I578" s="162"/>
      <c r="J578" s="162">
        <f>ROUND(I578*H578,2)</f>
        <v>0</v>
      </c>
      <c r="K578" s="159" t="s">
        <v>320</v>
      </c>
      <c r="L578" s="163"/>
      <c r="M578" s="164" t="s">
        <v>1</v>
      </c>
      <c r="N578" s="165" t="s">
        <v>35</v>
      </c>
      <c r="O578" s="139">
        <v>0</v>
      </c>
      <c r="P578" s="139">
        <f>O578*H578</f>
        <v>0</v>
      </c>
      <c r="Q578" s="139">
        <v>0.003</v>
      </c>
      <c r="R578" s="139">
        <f>Q578*H578</f>
        <v>3.1160039999999998</v>
      </c>
      <c r="S578" s="139">
        <v>0</v>
      </c>
      <c r="T578" s="140">
        <f>S578*H578</f>
        <v>0</v>
      </c>
      <c r="AR578" s="141" t="s">
        <v>192</v>
      </c>
      <c r="AT578" s="141" t="s">
        <v>80</v>
      </c>
      <c r="AU578" s="141" t="s">
        <v>79</v>
      </c>
      <c r="AY578" s="15" t="s">
        <v>148</v>
      </c>
      <c r="BE578" s="142">
        <f>IF(N578="základní",J578,0)</f>
        <v>0</v>
      </c>
      <c r="BF578" s="142">
        <f>IF(N578="snížená",J578,0)</f>
        <v>0</v>
      </c>
      <c r="BG578" s="142">
        <f>IF(N578="zákl. přenesená",J578,0)</f>
        <v>0</v>
      </c>
      <c r="BH578" s="142">
        <f>IF(N578="sníž. přenesená",J578,0)</f>
        <v>0</v>
      </c>
      <c r="BI578" s="142">
        <f>IF(N578="nulová",J578,0)</f>
        <v>0</v>
      </c>
      <c r="BJ578" s="15" t="s">
        <v>77</v>
      </c>
      <c r="BK578" s="142">
        <f>ROUND(I578*H578,2)</f>
        <v>0</v>
      </c>
      <c r="BL578" s="15" t="s">
        <v>155</v>
      </c>
      <c r="BM578" s="141" t="s">
        <v>695</v>
      </c>
    </row>
    <row r="579" spans="2:47" s="1" customFormat="1" ht="19.2">
      <c r="B579" s="27"/>
      <c r="D579" s="144" t="s">
        <v>277</v>
      </c>
      <c r="F579" s="166" t="s">
        <v>642</v>
      </c>
      <c r="L579" s="27"/>
      <c r="M579" s="167"/>
      <c r="N579" s="50"/>
      <c r="O579" s="50"/>
      <c r="P579" s="50"/>
      <c r="Q579" s="50"/>
      <c r="R579" s="50"/>
      <c r="S579" s="50"/>
      <c r="T579" s="51"/>
      <c r="AT579" s="15" t="s">
        <v>277</v>
      </c>
      <c r="AU579" s="15" t="s">
        <v>79</v>
      </c>
    </row>
    <row r="580" spans="2:51" s="13" customFormat="1" ht="12">
      <c r="B580" s="150"/>
      <c r="D580" s="144" t="s">
        <v>157</v>
      </c>
      <c r="F580" s="152" t="s">
        <v>696</v>
      </c>
      <c r="H580" s="153">
        <v>1038.668</v>
      </c>
      <c r="L580" s="150"/>
      <c r="M580" s="154"/>
      <c r="N580" s="155"/>
      <c r="O580" s="155"/>
      <c r="P580" s="155"/>
      <c r="Q580" s="155"/>
      <c r="R580" s="155"/>
      <c r="S580" s="155"/>
      <c r="T580" s="156"/>
      <c r="AT580" s="151" t="s">
        <v>157</v>
      </c>
      <c r="AU580" s="151" t="s">
        <v>79</v>
      </c>
      <c r="AV580" s="13" t="s">
        <v>79</v>
      </c>
      <c r="AW580" s="13" t="s">
        <v>3</v>
      </c>
      <c r="AX580" s="13" t="s">
        <v>77</v>
      </c>
      <c r="AY580" s="151" t="s">
        <v>148</v>
      </c>
    </row>
    <row r="581" spans="2:65" s="1" customFormat="1" ht="24" customHeight="1">
      <c r="B581" s="130"/>
      <c r="C581" s="131" t="s">
        <v>697</v>
      </c>
      <c r="D581" s="131" t="s">
        <v>150</v>
      </c>
      <c r="E581" s="132" t="s">
        <v>698</v>
      </c>
      <c r="F581" s="133" t="s">
        <v>699</v>
      </c>
      <c r="G581" s="134" t="s">
        <v>153</v>
      </c>
      <c r="H581" s="135">
        <v>108.825</v>
      </c>
      <c r="I581" s="136"/>
      <c r="J581" s="136">
        <f>ROUND(I581*H581,2)</f>
        <v>0</v>
      </c>
      <c r="K581" s="133" t="s">
        <v>320</v>
      </c>
      <c r="L581" s="27"/>
      <c r="M581" s="137" t="s">
        <v>1</v>
      </c>
      <c r="N581" s="138" t="s">
        <v>35</v>
      </c>
      <c r="O581" s="139">
        <v>1.08</v>
      </c>
      <c r="P581" s="139">
        <f>O581*H581</f>
        <v>117.531</v>
      </c>
      <c r="Q581" s="139">
        <v>0.00944</v>
      </c>
      <c r="R581" s="139">
        <f>Q581*H581</f>
        <v>1.027308</v>
      </c>
      <c r="S581" s="139">
        <v>0</v>
      </c>
      <c r="T581" s="140">
        <f>S581*H581</f>
        <v>0</v>
      </c>
      <c r="AR581" s="141" t="s">
        <v>155</v>
      </c>
      <c r="AT581" s="141" t="s">
        <v>150</v>
      </c>
      <c r="AU581" s="141" t="s">
        <v>79</v>
      </c>
      <c r="AY581" s="15" t="s">
        <v>148</v>
      </c>
      <c r="BE581" s="142">
        <f>IF(N581="základní",J581,0)</f>
        <v>0</v>
      </c>
      <c r="BF581" s="142">
        <f>IF(N581="snížená",J581,0)</f>
        <v>0</v>
      </c>
      <c r="BG581" s="142">
        <f>IF(N581="zákl. přenesená",J581,0)</f>
        <v>0</v>
      </c>
      <c r="BH581" s="142">
        <f>IF(N581="sníž. přenesená",J581,0)</f>
        <v>0</v>
      </c>
      <c r="BI581" s="142">
        <f>IF(N581="nulová",J581,0)</f>
        <v>0</v>
      </c>
      <c r="BJ581" s="15" t="s">
        <v>77</v>
      </c>
      <c r="BK581" s="142">
        <f>ROUND(I581*H581,2)</f>
        <v>0</v>
      </c>
      <c r="BL581" s="15" t="s">
        <v>155</v>
      </c>
      <c r="BM581" s="141" t="s">
        <v>700</v>
      </c>
    </row>
    <row r="582" spans="2:51" s="12" customFormat="1" ht="12">
      <c r="B582" s="143"/>
      <c r="D582" s="144" t="s">
        <v>157</v>
      </c>
      <c r="E582" s="145" t="s">
        <v>1</v>
      </c>
      <c r="F582" s="146" t="s">
        <v>331</v>
      </c>
      <c r="H582" s="145" t="s">
        <v>1</v>
      </c>
      <c r="L582" s="143"/>
      <c r="M582" s="147"/>
      <c r="N582" s="148"/>
      <c r="O582" s="148"/>
      <c r="P582" s="148"/>
      <c r="Q582" s="148"/>
      <c r="R582" s="148"/>
      <c r="S582" s="148"/>
      <c r="T582" s="149"/>
      <c r="AT582" s="145" t="s">
        <v>157</v>
      </c>
      <c r="AU582" s="145" t="s">
        <v>79</v>
      </c>
      <c r="AV582" s="12" t="s">
        <v>77</v>
      </c>
      <c r="AW582" s="12" t="s">
        <v>27</v>
      </c>
      <c r="AX582" s="12" t="s">
        <v>70</v>
      </c>
      <c r="AY582" s="145" t="s">
        <v>148</v>
      </c>
    </row>
    <row r="583" spans="2:51" s="13" customFormat="1" ht="30.6">
      <c r="B583" s="150"/>
      <c r="D583" s="144" t="s">
        <v>157</v>
      </c>
      <c r="E583" s="151" t="s">
        <v>1</v>
      </c>
      <c r="F583" s="152" t="s">
        <v>701</v>
      </c>
      <c r="H583" s="153">
        <v>52</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51" s="13" customFormat="1" ht="30.6">
      <c r="B584" s="150"/>
      <c r="D584" s="144" t="s">
        <v>157</v>
      </c>
      <c r="E584" s="151" t="s">
        <v>1</v>
      </c>
      <c r="F584" s="152" t="s">
        <v>702</v>
      </c>
      <c r="H584" s="153">
        <v>22.515</v>
      </c>
      <c r="L584" s="150"/>
      <c r="M584" s="154"/>
      <c r="N584" s="155"/>
      <c r="O584" s="155"/>
      <c r="P584" s="155"/>
      <c r="Q584" s="155"/>
      <c r="R584" s="155"/>
      <c r="S584" s="155"/>
      <c r="T584" s="156"/>
      <c r="AT584" s="151" t="s">
        <v>157</v>
      </c>
      <c r="AU584" s="151" t="s">
        <v>79</v>
      </c>
      <c r="AV584" s="13" t="s">
        <v>79</v>
      </c>
      <c r="AW584" s="13" t="s">
        <v>27</v>
      </c>
      <c r="AX584" s="13" t="s">
        <v>70</v>
      </c>
      <c r="AY584" s="151" t="s">
        <v>148</v>
      </c>
    </row>
    <row r="585" spans="2:51" s="13" customFormat="1" ht="30.6">
      <c r="B585" s="150"/>
      <c r="D585" s="144" t="s">
        <v>157</v>
      </c>
      <c r="E585" s="151" t="s">
        <v>1</v>
      </c>
      <c r="F585" s="152" t="s">
        <v>703</v>
      </c>
      <c r="H585" s="153">
        <v>10.51</v>
      </c>
      <c r="L585" s="150"/>
      <c r="M585" s="154"/>
      <c r="N585" s="155"/>
      <c r="O585" s="155"/>
      <c r="P585" s="155"/>
      <c r="Q585" s="155"/>
      <c r="R585" s="155"/>
      <c r="S585" s="155"/>
      <c r="T585" s="156"/>
      <c r="AT585" s="151" t="s">
        <v>157</v>
      </c>
      <c r="AU585" s="151" t="s">
        <v>79</v>
      </c>
      <c r="AV585" s="13" t="s">
        <v>79</v>
      </c>
      <c r="AW585" s="13" t="s">
        <v>27</v>
      </c>
      <c r="AX585" s="13" t="s">
        <v>70</v>
      </c>
      <c r="AY585" s="151" t="s">
        <v>148</v>
      </c>
    </row>
    <row r="586" spans="2:51" s="13" customFormat="1" ht="12">
      <c r="B586" s="150"/>
      <c r="D586" s="144" t="s">
        <v>157</v>
      </c>
      <c r="E586" s="151" t="s">
        <v>1</v>
      </c>
      <c r="F586" s="152" t="s">
        <v>704</v>
      </c>
      <c r="H586" s="153">
        <v>23.8</v>
      </c>
      <c r="L586" s="150"/>
      <c r="M586" s="154"/>
      <c r="N586" s="155"/>
      <c r="O586" s="155"/>
      <c r="P586" s="155"/>
      <c r="Q586" s="155"/>
      <c r="R586" s="155"/>
      <c r="S586" s="155"/>
      <c r="T586" s="156"/>
      <c r="AT586" s="151" t="s">
        <v>157</v>
      </c>
      <c r="AU586" s="151" t="s">
        <v>79</v>
      </c>
      <c r="AV586" s="13" t="s">
        <v>79</v>
      </c>
      <c r="AW586" s="13" t="s">
        <v>27</v>
      </c>
      <c r="AX586" s="13" t="s">
        <v>70</v>
      </c>
      <c r="AY586" s="151" t="s">
        <v>148</v>
      </c>
    </row>
    <row r="587" spans="2:65" s="1" customFormat="1" ht="24" customHeight="1">
      <c r="B587" s="130"/>
      <c r="C587" s="157" t="s">
        <v>705</v>
      </c>
      <c r="D587" s="157" t="s">
        <v>80</v>
      </c>
      <c r="E587" s="158" t="s">
        <v>706</v>
      </c>
      <c r="F587" s="159" t="s">
        <v>707</v>
      </c>
      <c r="G587" s="160" t="s">
        <v>153</v>
      </c>
      <c r="H587" s="161">
        <v>116.443</v>
      </c>
      <c r="I587" s="162"/>
      <c r="J587" s="162">
        <f>ROUND(I587*H587,2)</f>
        <v>0</v>
      </c>
      <c r="K587" s="159" t="s">
        <v>320</v>
      </c>
      <c r="L587" s="163"/>
      <c r="M587" s="164" t="s">
        <v>1</v>
      </c>
      <c r="N587" s="165" t="s">
        <v>35</v>
      </c>
      <c r="O587" s="139">
        <v>0</v>
      </c>
      <c r="P587" s="139">
        <f>O587*H587</f>
        <v>0</v>
      </c>
      <c r="Q587" s="139">
        <v>0.0165</v>
      </c>
      <c r="R587" s="139">
        <f>Q587*H587</f>
        <v>1.9213095</v>
      </c>
      <c r="S587" s="139">
        <v>0</v>
      </c>
      <c r="T587" s="140">
        <f>S587*H587</f>
        <v>0</v>
      </c>
      <c r="AR587" s="141" t="s">
        <v>192</v>
      </c>
      <c r="AT587" s="141" t="s">
        <v>80</v>
      </c>
      <c r="AU587" s="141" t="s">
        <v>79</v>
      </c>
      <c r="AY587" s="15" t="s">
        <v>148</v>
      </c>
      <c r="BE587" s="142">
        <f>IF(N587="základní",J587,0)</f>
        <v>0</v>
      </c>
      <c r="BF587" s="142">
        <f>IF(N587="snížená",J587,0)</f>
        <v>0</v>
      </c>
      <c r="BG587" s="142">
        <f>IF(N587="zákl. přenesená",J587,0)</f>
        <v>0</v>
      </c>
      <c r="BH587" s="142">
        <f>IF(N587="sníž. přenesená",J587,0)</f>
        <v>0</v>
      </c>
      <c r="BI587" s="142">
        <f>IF(N587="nulová",J587,0)</f>
        <v>0</v>
      </c>
      <c r="BJ587" s="15" t="s">
        <v>77</v>
      </c>
      <c r="BK587" s="142">
        <f>ROUND(I587*H587,2)</f>
        <v>0</v>
      </c>
      <c r="BL587" s="15" t="s">
        <v>155</v>
      </c>
      <c r="BM587" s="141" t="s">
        <v>708</v>
      </c>
    </row>
    <row r="588" spans="2:51" s="13" customFormat="1" ht="12">
      <c r="B588" s="150"/>
      <c r="D588" s="144" t="s">
        <v>157</v>
      </c>
      <c r="F588" s="152" t="s">
        <v>709</v>
      </c>
      <c r="H588" s="153">
        <v>116.443</v>
      </c>
      <c r="L588" s="150"/>
      <c r="M588" s="154"/>
      <c r="N588" s="155"/>
      <c r="O588" s="155"/>
      <c r="P588" s="155"/>
      <c r="Q588" s="155"/>
      <c r="R588" s="155"/>
      <c r="S588" s="155"/>
      <c r="T588" s="156"/>
      <c r="AT588" s="151" t="s">
        <v>157</v>
      </c>
      <c r="AU588" s="151" t="s">
        <v>79</v>
      </c>
      <c r="AV588" s="13" t="s">
        <v>79</v>
      </c>
      <c r="AW588" s="13" t="s">
        <v>3</v>
      </c>
      <c r="AX588" s="13" t="s">
        <v>77</v>
      </c>
      <c r="AY588" s="151" t="s">
        <v>148</v>
      </c>
    </row>
    <row r="589" spans="2:65" s="1" customFormat="1" ht="24" customHeight="1">
      <c r="B589" s="130"/>
      <c r="C589" s="131" t="s">
        <v>280</v>
      </c>
      <c r="D589" s="131" t="s">
        <v>150</v>
      </c>
      <c r="E589" s="132" t="s">
        <v>710</v>
      </c>
      <c r="F589" s="133" t="s">
        <v>711</v>
      </c>
      <c r="G589" s="134" t="s">
        <v>153</v>
      </c>
      <c r="H589" s="135">
        <v>1788.712</v>
      </c>
      <c r="I589" s="136"/>
      <c r="J589" s="136">
        <f>ROUND(I589*H589,2)</f>
        <v>0</v>
      </c>
      <c r="K589" s="133" t="s">
        <v>1</v>
      </c>
      <c r="L589" s="27"/>
      <c r="M589" s="137" t="s">
        <v>1</v>
      </c>
      <c r="N589" s="138" t="s">
        <v>35</v>
      </c>
      <c r="O589" s="139">
        <v>0</v>
      </c>
      <c r="P589" s="139">
        <f>O589*H589</f>
        <v>0</v>
      </c>
      <c r="Q589" s="139">
        <v>0</v>
      </c>
      <c r="R589" s="139">
        <f>Q589*H589</f>
        <v>0</v>
      </c>
      <c r="S589" s="139">
        <v>0</v>
      </c>
      <c r="T589" s="140">
        <f>S589*H589</f>
        <v>0</v>
      </c>
      <c r="AR589" s="141" t="s">
        <v>155</v>
      </c>
      <c r="AT589" s="141" t="s">
        <v>150</v>
      </c>
      <c r="AU589" s="141" t="s">
        <v>79</v>
      </c>
      <c r="AY589" s="15" t="s">
        <v>148</v>
      </c>
      <c r="BE589" s="142">
        <f>IF(N589="základní",J589,0)</f>
        <v>0</v>
      </c>
      <c r="BF589" s="142">
        <f>IF(N589="snížená",J589,0)</f>
        <v>0</v>
      </c>
      <c r="BG589" s="142">
        <f>IF(N589="zákl. přenesená",J589,0)</f>
        <v>0</v>
      </c>
      <c r="BH589" s="142">
        <f>IF(N589="sníž. přenesená",J589,0)</f>
        <v>0</v>
      </c>
      <c r="BI589" s="142">
        <f>IF(N589="nulová",J589,0)</f>
        <v>0</v>
      </c>
      <c r="BJ589" s="15" t="s">
        <v>77</v>
      </c>
      <c r="BK589" s="142">
        <f>ROUND(I589*H589,2)</f>
        <v>0</v>
      </c>
      <c r="BL589" s="15" t="s">
        <v>155</v>
      </c>
      <c r="BM589" s="141" t="s">
        <v>712</v>
      </c>
    </row>
    <row r="590" spans="2:51" s="12" customFormat="1" ht="12">
      <c r="B590" s="143"/>
      <c r="D590" s="144" t="s">
        <v>157</v>
      </c>
      <c r="E590" s="145" t="s">
        <v>1</v>
      </c>
      <c r="F590" s="146" t="s">
        <v>302</v>
      </c>
      <c r="H590" s="145" t="s">
        <v>1</v>
      </c>
      <c r="L590" s="143"/>
      <c r="M590" s="147"/>
      <c r="N590" s="148"/>
      <c r="O590" s="148"/>
      <c r="P590" s="148"/>
      <c r="Q590" s="148"/>
      <c r="R590" s="148"/>
      <c r="S590" s="148"/>
      <c r="T590" s="149"/>
      <c r="AT590" s="145" t="s">
        <v>157</v>
      </c>
      <c r="AU590" s="145" t="s">
        <v>79</v>
      </c>
      <c r="AV590" s="12" t="s">
        <v>77</v>
      </c>
      <c r="AW590" s="12" t="s">
        <v>27</v>
      </c>
      <c r="AX590" s="12" t="s">
        <v>70</v>
      </c>
      <c r="AY590" s="145" t="s">
        <v>148</v>
      </c>
    </row>
    <row r="591" spans="2:51" s="13" customFormat="1" ht="12">
      <c r="B591" s="150"/>
      <c r="D591" s="144" t="s">
        <v>157</v>
      </c>
      <c r="E591" s="151" t="s">
        <v>1</v>
      </c>
      <c r="F591" s="152" t="s">
        <v>445</v>
      </c>
      <c r="H591" s="153">
        <v>406.05</v>
      </c>
      <c r="L591" s="150"/>
      <c r="M591" s="154"/>
      <c r="N591" s="155"/>
      <c r="O591" s="155"/>
      <c r="P591" s="155"/>
      <c r="Q591" s="155"/>
      <c r="R591" s="155"/>
      <c r="S591" s="155"/>
      <c r="T591" s="156"/>
      <c r="AT591" s="151" t="s">
        <v>157</v>
      </c>
      <c r="AU591" s="151" t="s">
        <v>79</v>
      </c>
      <c r="AV591" s="13" t="s">
        <v>79</v>
      </c>
      <c r="AW591" s="13" t="s">
        <v>27</v>
      </c>
      <c r="AX591" s="13" t="s">
        <v>70</v>
      </c>
      <c r="AY591" s="151" t="s">
        <v>148</v>
      </c>
    </row>
    <row r="592" spans="2:51" s="13" customFormat="1" ht="12">
      <c r="B592" s="150"/>
      <c r="D592" s="144" t="s">
        <v>157</v>
      </c>
      <c r="E592" s="151" t="s">
        <v>1</v>
      </c>
      <c r="F592" s="152" t="s">
        <v>446</v>
      </c>
      <c r="H592" s="153">
        <v>271.517</v>
      </c>
      <c r="L592" s="150"/>
      <c r="M592" s="154"/>
      <c r="N592" s="155"/>
      <c r="O592" s="155"/>
      <c r="P592" s="155"/>
      <c r="Q592" s="155"/>
      <c r="R592" s="155"/>
      <c r="S592" s="155"/>
      <c r="T592" s="156"/>
      <c r="AT592" s="151" t="s">
        <v>157</v>
      </c>
      <c r="AU592" s="151" t="s">
        <v>79</v>
      </c>
      <c r="AV592" s="13" t="s">
        <v>79</v>
      </c>
      <c r="AW592" s="13" t="s">
        <v>27</v>
      </c>
      <c r="AX592" s="13" t="s">
        <v>70</v>
      </c>
      <c r="AY592" s="151" t="s">
        <v>148</v>
      </c>
    </row>
    <row r="593" spans="2:51" s="13" customFormat="1" ht="12">
      <c r="B593" s="150"/>
      <c r="D593" s="144" t="s">
        <v>157</v>
      </c>
      <c r="E593" s="151" t="s">
        <v>1</v>
      </c>
      <c r="F593" s="152" t="s">
        <v>447</v>
      </c>
      <c r="H593" s="153">
        <v>140.427</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51" s="13" customFormat="1" ht="12">
      <c r="B594" s="150"/>
      <c r="D594" s="144" t="s">
        <v>157</v>
      </c>
      <c r="E594" s="151" t="s">
        <v>1</v>
      </c>
      <c r="F594" s="152" t="s">
        <v>448</v>
      </c>
      <c r="H594" s="153">
        <v>970.718</v>
      </c>
      <c r="L594" s="150"/>
      <c r="M594" s="154"/>
      <c r="N594" s="155"/>
      <c r="O594" s="155"/>
      <c r="P594" s="155"/>
      <c r="Q594" s="155"/>
      <c r="R594" s="155"/>
      <c r="S594" s="155"/>
      <c r="T594" s="156"/>
      <c r="AT594" s="151" t="s">
        <v>157</v>
      </c>
      <c r="AU594" s="151" t="s">
        <v>79</v>
      </c>
      <c r="AV594" s="13" t="s">
        <v>79</v>
      </c>
      <c r="AW594" s="13" t="s">
        <v>27</v>
      </c>
      <c r="AX594" s="13" t="s">
        <v>70</v>
      </c>
      <c r="AY594" s="151" t="s">
        <v>148</v>
      </c>
    </row>
    <row r="595" spans="2:65" s="1" customFormat="1" ht="24" customHeight="1">
      <c r="B595" s="130"/>
      <c r="C595" s="131" t="s">
        <v>352</v>
      </c>
      <c r="D595" s="131" t="s">
        <v>150</v>
      </c>
      <c r="E595" s="132" t="s">
        <v>713</v>
      </c>
      <c r="F595" s="133" t="s">
        <v>714</v>
      </c>
      <c r="G595" s="134" t="s">
        <v>153</v>
      </c>
      <c r="H595" s="135">
        <v>1242.235</v>
      </c>
      <c r="I595" s="136"/>
      <c r="J595" s="136">
        <f>ROUND(I595*H595,2)</f>
        <v>0</v>
      </c>
      <c r="K595" s="133" t="s">
        <v>154</v>
      </c>
      <c r="L595" s="27"/>
      <c r="M595" s="137" t="s">
        <v>1</v>
      </c>
      <c r="N595" s="138" t="s">
        <v>35</v>
      </c>
      <c r="O595" s="139">
        <v>0.077</v>
      </c>
      <c r="P595" s="139">
        <f>O595*H595</f>
        <v>95.65209499999999</v>
      </c>
      <c r="Q595" s="139">
        <v>0.00382</v>
      </c>
      <c r="R595" s="139">
        <f>Q595*H595</f>
        <v>4.745337699999999</v>
      </c>
      <c r="S595" s="139">
        <v>0</v>
      </c>
      <c r="T595" s="140">
        <f>S595*H595</f>
        <v>0</v>
      </c>
      <c r="AR595" s="141" t="s">
        <v>155</v>
      </c>
      <c r="AT595" s="141" t="s">
        <v>150</v>
      </c>
      <c r="AU595" s="141" t="s">
        <v>79</v>
      </c>
      <c r="AY595" s="15" t="s">
        <v>148</v>
      </c>
      <c r="BE595" s="142">
        <f>IF(N595="základní",J595,0)</f>
        <v>0</v>
      </c>
      <c r="BF595" s="142">
        <f>IF(N595="snížená",J595,0)</f>
        <v>0</v>
      </c>
      <c r="BG595" s="142">
        <f>IF(N595="zákl. přenesená",J595,0)</f>
        <v>0</v>
      </c>
      <c r="BH595" s="142">
        <f>IF(N595="sníž. přenesená",J595,0)</f>
        <v>0</v>
      </c>
      <c r="BI595" s="142">
        <f>IF(N595="nulová",J595,0)</f>
        <v>0</v>
      </c>
      <c r="BJ595" s="15" t="s">
        <v>77</v>
      </c>
      <c r="BK595" s="142">
        <f>ROUND(I595*H595,2)</f>
        <v>0</v>
      </c>
      <c r="BL595" s="15" t="s">
        <v>155</v>
      </c>
      <c r="BM595" s="141" t="s">
        <v>715</v>
      </c>
    </row>
    <row r="596" spans="2:51" s="13" customFormat="1" ht="12">
      <c r="B596" s="150"/>
      <c r="D596" s="144" t="s">
        <v>157</v>
      </c>
      <c r="E596" s="151" t="s">
        <v>1</v>
      </c>
      <c r="F596" s="152" t="s">
        <v>448</v>
      </c>
      <c r="H596" s="153">
        <v>970.718</v>
      </c>
      <c r="L596" s="150"/>
      <c r="M596" s="154"/>
      <c r="N596" s="155"/>
      <c r="O596" s="155"/>
      <c r="P596" s="155"/>
      <c r="Q596" s="155"/>
      <c r="R596" s="155"/>
      <c r="S596" s="155"/>
      <c r="T596" s="156"/>
      <c r="AT596" s="151" t="s">
        <v>157</v>
      </c>
      <c r="AU596" s="151" t="s">
        <v>79</v>
      </c>
      <c r="AV596" s="13" t="s">
        <v>79</v>
      </c>
      <c r="AW596" s="13" t="s">
        <v>27</v>
      </c>
      <c r="AX596" s="13" t="s">
        <v>70</v>
      </c>
      <c r="AY596" s="151" t="s">
        <v>148</v>
      </c>
    </row>
    <row r="597" spans="2:51" s="13" customFormat="1" ht="12">
      <c r="B597" s="150"/>
      <c r="D597" s="144" t="s">
        <v>157</v>
      </c>
      <c r="E597" s="151" t="s">
        <v>1</v>
      </c>
      <c r="F597" s="152" t="s">
        <v>446</v>
      </c>
      <c r="H597" s="153">
        <v>271.517</v>
      </c>
      <c r="L597" s="150"/>
      <c r="M597" s="154"/>
      <c r="N597" s="155"/>
      <c r="O597" s="155"/>
      <c r="P597" s="155"/>
      <c r="Q597" s="155"/>
      <c r="R597" s="155"/>
      <c r="S597" s="155"/>
      <c r="T597" s="156"/>
      <c r="AT597" s="151" t="s">
        <v>157</v>
      </c>
      <c r="AU597" s="151" t="s">
        <v>79</v>
      </c>
      <c r="AV597" s="13" t="s">
        <v>79</v>
      </c>
      <c r="AW597" s="13" t="s">
        <v>27</v>
      </c>
      <c r="AX597" s="13" t="s">
        <v>70</v>
      </c>
      <c r="AY597" s="151" t="s">
        <v>148</v>
      </c>
    </row>
    <row r="598" spans="2:65" s="1" customFormat="1" ht="24" customHeight="1">
      <c r="B598" s="130"/>
      <c r="C598" s="131" t="s">
        <v>716</v>
      </c>
      <c r="D598" s="131" t="s">
        <v>150</v>
      </c>
      <c r="E598" s="132" t="s">
        <v>717</v>
      </c>
      <c r="F598" s="133" t="s">
        <v>718</v>
      </c>
      <c r="G598" s="134" t="s">
        <v>153</v>
      </c>
      <c r="H598" s="135">
        <v>202.263</v>
      </c>
      <c r="I598" s="136"/>
      <c r="J598" s="136">
        <f>ROUND(I598*H598,2)</f>
        <v>0</v>
      </c>
      <c r="K598" s="133" t="s">
        <v>154</v>
      </c>
      <c r="L598" s="27"/>
      <c r="M598" s="137" t="s">
        <v>1</v>
      </c>
      <c r="N598" s="138" t="s">
        <v>35</v>
      </c>
      <c r="O598" s="139">
        <v>0.294</v>
      </c>
      <c r="P598" s="139">
        <f>O598*H598</f>
        <v>59.465322</v>
      </c>
      <c r="Q598" s="139">
        <v>0.00368</v>
      </c>
      <c r="R598" s="139">
        <f>Q598*H598</f>
        <v>0.7443278400000001</v>
      </c>
      <c r="S598" s="139">
        <v>0</v>
      </c>
      <c r="T598" s="140">
        <f>S598*H598</f>
        <v>0</v>
      </c>
      <c r="AR598" s="141" t="s">
        <v>155</v>
      </c>
      <c r="AT598" s="141" t="s">
        <v>150</v>
      </c>
      <c r="AU598" s="141" t="s">
        <v>79</v>
      </c>
      <c r="AY598" s="15" t="s">
        <v>148</v>
      </c>
      <c r="BE598" s="142">
        <f>IF(N598="základní",J598,0)</f>
        <v>0</v>
      </c>
      <c r="BF598" s="142">
        <f>IF(N598="snížená",J598,0)</f>
        <v>0</v>
      </c>
      <c r="BG598" s="142">
        <f>IF(N598="zákl. přenesená",J598,0)</f>
        <v>0</v>
      </c>
      <c r="BH598" s="142">
        <f>IF(N598="sníž. přenesená",J598,0)</f>
        <v>0</v>
      </c>
      <c r="BI598" s="142">
        <f>IF(N598="nulová",J598,0)</f>
        <v>0</v>
      </c>
      <c r="BJ598" s="15" t="s">
        <v>77</v>
      </c>
      <c r="BK598" s="142">
        <f>ROUND(I598*H598,2)</f>
        <v>0</v>
      </c>
      <c r="BL598" s="15" t="s">
        <v>155</v>
      </c>
      <c r="BM598" s="141" t="s">
        <v>719</v>
      </c>
    </row>
    <row r="599" spans="2:51" s="12" customFormat="1" ht="12">
      <c r="B599" s="143"/>
      <c r="D599" s="144" t="s">
        <v>157</v>
      </c>
      <c r="E599" s="145" t="s">
        <v>1</v>
      </c>
      <c r="F599" s="146" t="s">
        <v>648</v>
      </c>
      <c r="H599" s="145" t="s">
        <v>1</v>
      </c>
      <c r="L599" s="143"/>
      <c r="M599" s="147"/>
      <c r="N599" s="148"/>
      <c r="O599" s="148"/>
      <c r="P599" s="148"/>
      <c r="Q599" s="148"/>
      <c r="R599" s="148"/>
      <c r="S599" s="148"/>
      <c r="T599" s="149"/>
      <c r="AT599" s="145" t="s">
        <v>157</v>
      </c>
      <c r="AU599" s="145" t="s">
        <v>79</v>
      </c>
      <c r="AV599" s="12" t="s">
        <v>77</v>
      </c>
      <c r="AW599" s="12" t="s">
        <v>27</v>
      </c>
      <c r="AX599" s="12" t="s">
        <v>70</v>
      </c>
      <c r="AY599" s="145" t="s">
        <v>148</v>
      </c>
    </row>
    <row r="600" spans="2:51" s="13" customFormat="1" ht="20.4">
      <c r="B600" s="150"/>
      <c r="D600" s="144" t="s">
        <v>157</v>
      </c>
      <c r="E600" s="151" t="s">
        <v>1</v>
      </c>
      <c r="F600" s="152" t="s">
        <v>720</v>
      </c>
      <c r="H600" s="153">
        <v>58.697</v>
      </c>
      <c r="L600" s="150"/>
      <c r="M600" s="154"/>
      <c r="N600" s="155"/>
      <c r="O600" s="155"/>
      <c r="P600" s="155"/>
      <c r="Q600" s="155"/>
      <c r="R600" s="155"/>
      <c r="S600" s="155"/>
      <c r="T600" s="156"/>
      <c r="AT600" s="151" t="s">
        <v>157</v>
      </c>
      <c r="AU600" s="151" t="s">
        <v>79</v>
      </c>
      <c r="AV600" s="13" t="s">
        <v>79</v>
      </c>
      <c r="AW600" s="13" t="s">
        <v>27</v>
      </c>
      <c r="AX600" s="13" t="s">
        <v>70</v>
      </c>
      <c r="AY600" s="151" t="s">
        <v>148</v>
      </c>
    </row>
    <row r="601" spans="2:51" s="13" customFormat="1" ht="30.6">
      <c r="B601" s="150"/>
      <c r="D601" s="144" t="s">
        <v>157</v>
      </c>
      <c r="E601" s="151" t="s">
        <v>1</v>
      </c>
      <c r="F601" s="152" t="s">
        <v>721</v>
      </c>
      <c r="H601" s="153">
        <v>44.07</v>
      </c>
      <c r="L601" s="150"/>
      <c r="M601" s="154"/>
      <c r="N601" s="155"/>
      <c r="O601" s="155"/>
      <c r="P601" s="155"/>
      <c r="Q601" s="155"/>
      <c r="R601" s="155"/>
      <c r="S601" s="155"/>
      <c r="T601" s="156"/>
      <c r="AT601" s="151" t="s">
        <v>157</v>
      </c>
      <c r="AU601" s="151" t="s">
        <v>79</v>
      </c>
      <c r="AV601" s="13" t="s">
        <v>79</v>
      </c>
      <c r="AW601" s="13" t="s">
        <v>27</v>
      </c>
      <c r="AX601" s="13" t="s">
        <v>70</v>
      </c>
      <c r="AY601" s="151" t="s">
        <v>148</v>
      </c>
    </row>
    <row r="602" spans="2:51" s="13" customFormat="1" ht="20.4">
      <c r="B602" s="150"/>
      <c r="D602" s="144" t="s">
        <v>157</v>
      </c>
      <c r="E602" s="151" t="s">
        <v>1</v>
      </c>
      <c r="F602" s="152" t="s">
        <v>722</v>
      </c>
      <c r="H602" s="153">
        <v>56.421</v>
      </c>
      <c r="L602" s="150"/>
      <c r="M602" s="154"/>
      <c r="N602" s="155"/>
      <c r="O602" s="155"/>
      <c r="P602" s="155"/>
      <c r="Q602" s="155"/>
      <c r="R602" s="155"/>
      <c r="S602" s="155"/>
      <c r="T602" s="156"/>
      <c r="AT602" s="151" t="s">
        <v>157</v>
      </c>
      <c r="AU602" s="151" t="s">
        <v>79</v>
      </c>
      <c r="AV602" s="13" t="s">
        <v>79</v>
      </c>
      <c r="AW602" s="13" t="s">
        <v>27</v>
      </c>
      <c r="AX602" s="13" t="s">
        <v>70</v>
      </c>
      <c r="AY602" s="151" t="s">
        <v>148</v>
      </c>
    </row>
    <row r="603" spans="2:51" s="13" customFormat="1" ht="20.4">
      <c r="B603" s="150"/>
      <c r="D603" s="144" t="s">
        <v>157</v>
      </c>
      <c r="E603" s="151" t="s">
        <v>1</v>
      </c>
      <c r="F603" s="152" t="s">
        <v>723</v>
      </c>
      <c r="H603" s="153">
        <v>47.415</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51" s="13" customFormat="1" ht="30.6">
      <c r="B604" s="150"/>
      <c r="D604" s="144" t="s">
        <v>157</v>
      </c>
      <c r="E604" s="151" t="s">
        <v>1</v>
      </c>
      <c r="F604" s="152" t="s">
        <v>724</v>
      </c>
      <c r="H604" s="153">
        <v>-20.211</v>
      </c>
      <c r="L604" s="150"/>
      <c r="M604" s="154"/>
      <c r="N604" s="155"/>
      <c r="O604" s="155"/>
      <c r="P604" s="155"/>
      <c r="Q604" s="155"/>
      <c r="R604" s="155"/>
      <c r="S604" s="155"/>
      <c r="T604" s="156"/>
      <c r="AT604" s="151" t="s">
        <v>157</v>
      </c>
      <c r="AU604" s="151" t="s">
        <v>79</v>
      </c>
      <c r="AV604" s="13" t="s">
        <v>79</v>
      </c>
      <c r="AW604" s="13" t="s">
        <v>27</v>
      </c>
      <c r="AX604" s="13" t="s">
        <v>70</v>
      </c>
      <c r="AY604" s="151" t="s">
        <v>148</v>
      </c>
    </row>
    <row r="605" spans="2:51" s="13" customFormat="1" ht="30.6">
      <c r="B605" s="150"/>
      <c r="D605" s="144" t="s">
        <v>157</v>
      </c>
      <c r="E605" s="151" t="s">
        <v>1</v>
      </c>
      <c r="F605" s="152" t="s">
        <v>725</v>
      </c>
      <c r="H605" s="153">
        <v>11.281</v>
      </c>
      <c r="L605" s="150"/>
      <c r="M605" s="154"/>
      <c r="N605" s="155"/>
      <c r="O605" s="155"/>
      <c r="P605" s="155"/>
      <c r="Q605" s="155"/>
      <c r="R605" s="155"/>
      <c r="S605" s="155"/>
      <c r="T605" s="156"/>
      <c r="AT605" s="151" t="s">
        <v>157</v>
      </c>
      <c r="AU605" s="151" t="s">
        <v>79</v>
      </c>
      <c r="AV605" s="13" t="s">
        <v>79</v>
      </c>
      <c r="AW605" s="13" t="s">
        <v>27</v>
      </c>
      <c r="AX605" s="13" t="s">
        <v>70</v>
      </c>
      <c r="AY605" s="151" t="s">
        <v>148</v>
      </c>
    </row>
    <row r="606" spans="2:51" s="13" customFormat="1" ht="12">
      <c r="B606" s="150"/>
      <c r="D606" s="144" t="s">
        <v>157</v>
      </c>
      <c r="E606" s="151" t="s">
        <v>1</v>
      </c>
      <c r="F606" s="152" t="s">
        <v>726</v>
      </c>
      <c r="H606" s="153">
        <v>4.59</v>
      </c>
      <c r="L606" s="150"/>
      <c r="M606" s="154"/>
      <c r="N606" s="155"/>
      <c r="O606" s="155"/>
      <c r="P606" s="155"/>
      <c r="Q606" s="155"/>
      <c r="R606" s="155"/>
      <c r="S606" s="155"/>
      <c r="T606" s="156"/>
      <c r="AT606" s="151" t="s">
        <v>157</v>
      </c>
      <c r="AU606" s="151" t="s">
        <v>79</v>
      </c>
      <c r="AV606" s="13" t="s">
        <v>79</v>
      </c>
      <c r="AW606" s="13" t="s">
        <v>27</v>
      </c>
      <c r="AX606" s="13" t="s">
        <v>70</v>
      </c>
      <c r="AY606" s="151" t="s">
        <v>148</v>
      </c>
    </row>
    <row r="607" spans="2:65" s="1" customFormat="1" ht="24" customHeight="1">
      <c r="B607" s="130"/>
      <c r="C607" s="131" t="s">
        <v>727</v>
      </c>
      <c r="D607" s="131" t="s">
        <v>150</v>
      </c>
      <c r="E607" s="132" t="s">
        <v>728</v>
      </c>
      <c r="F607" s="133" t="s">
        <v>729</v>
      </c>
      <c r="G607" s="134" t="s">
        <v>153</v>
      </c>
      <c r="H607" s="135">
        <v>1143.1</v>
      </c>
      <c r="I607" s="136"/>
      <c r="J607" s="136">
        <f>ROUND(I607*H607,2)</f>
        <v>0</v>
      </c>
      <c r="K607" s="133" t="s">
        <v>154</v>
      </c>
      <c r="L607" s="27"/>
      <c r="M607" s="137" t="s">
        <v>1</v>
      </c>
      <c r="N607" s="138" t="s">
        <v>35</v>
      </c>
      <c r="O607" s="139">
        <v>0.245</v>
      </c>
      <c r="P607" s="139">
        <f>O607*H607</f>
        <v>280.05949999999996</v>
      </c>
      <c r="Q607" s="139">
        <v>0.00268</v>
      </c>
      <c r="R607" s="139">
        <f>Q607*H607</f>
        <v>3.0635079999999997</v>
      </c>
      <c r="S607" s="139">
        <v>0</v>
      </c>
      <c r="T607" s="140">
        <f>S607*H607</f>
        <v>0</v>
      </c>
      <c r="AR607" s="141" t="s">
        <v>155</v>
      </c>
      <c r="AT607" s="141" t="s">
        <v>150</v>
      </c>
      <c r="AU607" s="141" t="s">
        <v>79</v>
      </c>
      <c r="AY607" s="15" t="s">
        <v>148</v>
      </c>
      <c r="BE607" s="142">
        <f>IF(N607="základní",J607,0)</f>
        <v>0</v>
      </c>
      <c r="BF607" s="142">
        <f>IF(N607="snížená",J607,0)</f>
        <v>0</v>
      </c>
      <c r="BG607" s="142">
        <f>IF(N607="zákl. přenesená",J607,0)</f>
        <v>0</v>
      </c>
      <c r="BH607" s="142">
        <f>IF(N607="sníž. přenesená",J607,0)</f>
        <v>0</v>
      </c>
      <c r="BI607" s="142">
        <f>IF(N607="nulová",J607,0)</f>
        <v>0</v>
      </c>
      <c r="BJ607" s="15" t="s">
        <v>77</v>
      </c>
      <c r="BK607" s="142">
        <f>ROUND(I607*H607,2)</f>
        <v>0</v>
      </c>
      <c r="BL607" s="15" t="s">
        <v>155</v>
      </c>
      <c r="BM607" s="141" t="s">
        <v>730</v>
      </c>
    </row>
    <row r="608" spans="2:51" s="12" customFormat="1" ht="12">
      <c r="B608" s="143"/>
      <c r="D608" s="144" t="s">
        <v>157</v>
      </c>
      <c r="E608" s="145" t="s">
        <v>1</v>
      </c>
      <c r="F608" s="146" t="s">
        <v>665</v>
      </c>
      <c r="H608" s="145" t="s">
        <v>1</v>
      </c>
      <c r="L608" s="143"/>
      <c r="M608" s="147"/>
      <c r="N608" s="148"/>
      <c r="O608" s="148"/>
      <c r="P608" s="148"/>
      <c r="Q608" s="148"/>
      <c r="R608" s="148"/>
      <c r="S608" s="148"/>
      <c r="T608" s="149"/>
      <c r="AT608" s="145" t="s">
        <v>157</v>
      </c>
      <c r="AU608" s="145" t="s">
        <v>79</v>
      </c>
      <c r="AV608" s="12" t="s">
        <v>77</v>
      </c>
      <c r="AW608" s="12" t="s">
        <v>27</v>
      </c>
      <c r="AX608" s="12" t="s">
        <v>70</v>
      </c>
      <c r="AY608" s="145" t="s">
        <v>148</v>
      </c>
    </row>
    <row r="609" spans="2:51" s="13" customFormat="1" ht="20.4">
      <c r="B609" s="150"/>
      <c r="D609" s="144" t="s">
        <v>157</v>
      </c>
      <c r="E609" s="151" t="s">
        <v>1</v>
      </c>
      <c r="F609" s="152" t="s">
        <v>676</v>
      </c>
      <c r="H609" s="153">
        <v>27.154</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51" s="12" customFormat="1" ht="12">
      <c r="B610" s="143"/>
      <c r="D610" s="144" t="s">
        <v>157</v>
      </c>
      <c r="E610" s="145" t="s">
        <v>1</v>
      </c>
      <c r="F610" s="146" t="s">
        <v>677</v>
      </c>
      <c r="H610" s="145" t="s">
        <v>1</v>
      </c>
      <c r="L610" s="143"/>
      <c r="M610" s="147"/>
      <c r="N610" s="148"/>
      <c r="O610" s="148"/>
      <c r="P610" s="148"/>
      <c r="Q610" s="148"/>
      <c r="R610" s="148"/>
      <c r="S610" s="148"/>
      <c r="T610" s="149"/>
      <c r="AT610" s="145" t="s">
        <v>157</v>
      </c>
      <c r="AU610" s="145" t="s">
        <v>79</v>
      </c>
      <c r="AV610" s="12" t="s">
        <v>77</v>
      </c>
      <c r="AW610" s="12" t="s">
        <v>27</v>
      </c>
      <c r="AX610" s="12" t="s">
        <v>70</v>
      </c>
      <c r="AY610" s="145" t="s">
        <v>148</v>
      </c>
    </row>
    <row r="611" spans="2:51" s="13" customFormat="1" ht="30.6">
      <c r="B611" s="150"/>
      <c r="D611" s="144" t="s">
        <v>157</v>
      </c>
      <c r="E611" s="151" t="s">
        <v>1</v>
      </c>
      <c r="F611" s="152" t="s">
        <v>678</v>
      </c>
      <c r="H611" s="153">
        <v>1114.165</v>
      </c>
      <c r="L611" s="150"/>
      <c r="M611" s="154"/>
      <c r="N611" s="155"/>
      <c r="O611" s="155"/>
      <c r="P611" s="155"/>
      <c r="Q611" s="155"/>
      <c r="R611" s="155"/>
      <c r="S611" s="155"/>
      <c r="T611" s="156"/>
      <c r="AT611" s="151" t="s">
        <v>157</v>
      </c>
      <c r="AU611" s="151" t="s">
        <v>79</v>
      </c>
      <c r="AV611" s="13" t="s">
        <v>79</v>
      </c>
      <c r="AW611" s="13" t="s">
        <v>27</v>
      </c>
      <c r="AX611" s="13" t="s">
        <v>70</v>
      </c>
      <c r="AY611" s="151" t="s">
        <v>148</v>
      </c>
    </row>
    <row r="612" spans="2:51" s="13" customFormat="1" ht="20.4">
      <c r="B612" s="150"/>
      <c r="D612" s="144" t="s">
        <v>157</v>
      </c>
      <c r="E612" s="151" t="s">
        <v>1</v>
      </c>
      <c r="F612" s="152" t="s">
        <v>679</v>
      </c>
      <c r="H612" s="153">
        <v>-31.57</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51" s="13" customFormat="1" ht="12">
      <c r="B613" s="150"/>
      <c r="D613" s="144" t="s">
        <v>157</v>
      </c>
      <c r="E613" s="151" t="s">
        <v>1</v>
      </c>
      <c r="F613" s="152" t="s">
        <v>680</v>
      </c>
      <c r="H613" s="153">
        <v>10.08</v>
      </c>
      <c r="L613" s="150"/>
      <c r="M613" s="154"/>
      <c r="N613" s="155"/>
      <c r="O613" s="155"/>
      <c r="P613" s="155"/>
      <c r="Q613" s="155"/>
      <c r="R613" s="155"/>
      <c r="S613" s="155"/>
      <c r="T613" s="156"/>
      <c r="AT613" s="151" t="s">
        <v>157</v>
      </c>
      <c r="AU613" s="151" t="s">
        <v>79</v>
      </c>
      <c r="AV613" s="13" t="s">
        <v>79</v>
      </c>
      <c r="AW613" s="13" t="s">
        <v>27</v>
      </c>
      <c r="AX613" s="13" t="s">
        <v>70</v>
      </c>
      <c r="AY613" s="151" t="s">
        <v>148</v>
      </c>
    </row>
    <row r="614" spans="2:51" s="12" customFormat="1" ht="12">
      <c r="B614" s="143"/>
      <c r="D614" s="144" t="s">
        <v>157</v>
      </c>
      <c r="E614" s="145" t="s">
        <v>1</v>
      </c>
      <c r="F614" s="146" t="s">
        <v>681</v>
      </c>
      <c r="H614" s="145" t="s">
        <v>1</v>
      </c>
      <c r="L614" s="143"/>
      <c r="M614" s="147"/>
      <c r="N614" s="148"/>
      <c r="O614" s="148"/>
      <c r="P614" s="148"/>
      <c r="Q614" s="148"/>
      <c r="R614" s="148"/>
      <c r="S614" s="148"/>
      <c r="T614" s="149"/>
      <c r="AT614" s="145" t="s">
        <v>157</v>
      </c>
      <c r="AU614" s="145" t="s">
        <v>79</v>
      </c>
      <c r="AV614" s="12" t="s">
        <v>77</v>
      </c>
      <c r="AW614" s="12" t="s">
        <v>27</v>
      </c>
      <c r="AX614" s="12" t="s">
        <v>70</v>
      </c>
      <c r="AY614" s="145" t="s">
        <v>148</v>
      </c>
    </row>
    <row r="615" spans="2:51" s="12" customFormat="1" ht="12">
      <c r="B615" s="143"/>
      <c r="D615" s="144" t="s">
        <v>157</v>
      </c>
      <c r="E615" s="145" t="s">
        <v>1</v>
      </c>
      <c r="F615" s="146" t="s">
        <v>339</v>
      </c>
      <c r="H615" s="145" t="s">
        <v>1</v>
      </c>
      <c r="L615" s="143"/>
      <c r="M615" s="147"/>
      <c r="N615" s="148"/>
      <c r="O615" s="148"/>
      <c r="P615" s="148"/>
      <c r="Q615" s="148"/>
      <c r="R615" s="148"/>
      <c r="S615" s="148"/>
      <c r="T615" s="149"/>
      <c r="AT615" s="145" t="s">
        <v>157</v>
      </c>
      <c r="AU615" s="145" t="s">
        <v>79</v>
      </c>
      <c r="AV615" s="12" t="s">
        <v>77</v>
      </c>
      <c r="AW615" s="12" t="s">
        <v>27</v>
      </c>
      <c r="AX615" s="12" t="s">
        <v>70</v>
      </c>
      <c r="AY615" s="145" t="s">
        <v>148</v>
      </c>
    </row>
    <row r="616" spans="2:51" s="13" customFormat="1" ht="12">
      <c r="B616" s="150"/>
      <c r="D616" s="144" t="s">
        <v>157</v>
      </c>
      <c r="E616" s="151" t="s">
        <v>1</v>
      </c>
      <c r="F616" s="152" t="s">
        <v>731</v>
      </c>
      <c r="H616" s="153">
        <v>-0.778</v>
      </c>
      <c r="L616" s="150"/>
      <c r="M616" s="154"/>
      <c r="N616" s="155"/>
      <c r="O616" s="155"/>
      <c r="P616" s="155"/>
      <c r="Q616" s="155"/>
      <c r="R616" s="155"/>
      <c r="S616" s="155"/>
      <c r="T616" s="156"/>
      <c r="AT616" s="151" t="s">
        <v>157</v>
      </c>
      <c r="AU616" s="151" t="s">
        <v>79</v>
      </c>
      <c r="AV616" s="13" t="s">
        <v>79</v>
      </c>
      <c r="AW616" s="13" t="s">
        <v>27</v>
      </c>
      <c r="AX616" s="13" t="s">
        <v>70</v>
      </c>
      <c r="AY616" s="151" t="s">
        <v>148</v>
      </c>
    </row>
    <row r="617" spans="2:51" s="13" customFormat="1" ht="12">
      <c r="B617" s="150"/>
      <c r="D617" s="144" t="s">
        <v>157</v>
      </c>
      <c r="E617" s="151" t="s">
        <v>1</v>
      </c>
      <c r="F617" s="152" t="s">
        <v>732</v>
      </c>
      <c r="H617" s="153">
        <v>-7.197</v>
      </c>
      <c r="L617" s="150"/>
      <c r="M617" s="154"/>
      <c r="N617" s="155"/>
      <c r="O617" s="155"/>
      <c r="P617" s="155"/>
      <c r="Q617" s="155"/>
      <c r="R617" s="155"/>
      <c r="S617" s="155"/>
      <c r="T617" s="156"/>
      <c r="AT617" s="151" t="s">
        <v>157</v>
      </c>
      <c r="AU617" s="151" t="s">
        <v>79</v>
      </c>
      <c r="AV617" s="13" t="s">
        <v>79</v>
      </c>
      <c r="AW617" s="13" t="s">
        <v>27</v>
      </c>
      <c r="AX617" s="13" t="s">
        <v>70</v>
      </c>
      <c r="AY617" s="151" t="s">
        <v>148</v>
      </c>
    </row>
    <row r="618" spans="2:51" s="13" customFormat="1" ht="12">
      <c r="B618" s="150"/>
      <c r="D618" s="144" t="s">
        <v>157</v>
      </c>
      <c r="E618" s="151" t="s">
        <v>1</v>
      </c>
      <c r="F618" s="152" t="s">
        <v>733</v>
      </c>
      <c r="H618" s="153">
        <v>-0.867</v>
      </c>
      <c r="L618" s="150"/>
      <c r="M618" s="154"/>
      <c r="N618" s="155"/>
      <c r="O618" s="155"/>
      <c r="P618" s="155"/>
      <c r="Q618" s="155"/>
      <c r="R618" s="155"/>
      <c r="S618" s="155"/>
      <c r="T618" s="156"/>
      <c r="AT618" s="151" t="s">
        <v>157</v>
      </c>
      <c r="AU618" s="151" t="s">
        <v>79</v>
      </c>
      <c r="AV618" s="13" t="s">
        <v>79</v>
      </c>
      <c r="AW618" s="13" t="s">
        <v>27</v>
      </c>
      <c r="AX618" s="13" t="s">
        <v>70</v>
      </c>
      <c r="AY618" s="151" t="s">
        <v>148</v>
      </c>
    </row>
    <row r="619" spans="2:51" s="13" customFormat="1" ht="12">
      <c r="B619" s="150"/>
      <c r="D619" s="144" t="s">
        <v>157</v>
      </c>
      <c r="E619" s="151" t="s">
        <v>1</v>
      </c>
      <c r="F619" s="152" t="s">
        <v>734</v>
      </c>
      <c r="H619" s="153">
        <v>0.054</v>
      </c>
      <c r="L619" s="150"/>
      <c r="M619" s="154"/>
      <c r="N619" s="155"/>
      <c r="O619" s="155"/>
      <c r="P619" s="155"/>
      <c r="Q619" s="155"/>
      <c r="R619" s="155"/>
      <c r="S619" s="155"/>
      <c r="T619" s="156"/>
      <c r="AT619" s="151" t="s">
        <v>157</v>
      </c>
      <c r="AU619" s="151" t="s">
        <v>79</v>
      </c>
      <c r="AV619" s="13" t="s">
        <v>79</v>
      </c>
      <c r="AW619" s="13" t="s">
        <v>27</v>
      </c>
      <c r="AX619" s="13" t="s">
        <v>70</v>
      </c>
      <c r="AY619" s="151" t="s">
        <v>148</v>
      </c>
    </row>
    <row r="620" spans="2:51" s="13" customFormat="1" ht="12">
      <c r="B620" s="150"/>
      <c r="D620" s="144" t="s">
        <v>157</v>
      </c>
      <c r="E620" s="151" t="s">
        <v>1</v>
      </c>
      <c r="F620" s="152" t="s">
        <v>735</v>
      </c>
      <c r="H620" s="153">
        <v>-6.014</v>
      </c>
      <c r="L620" s="150"/>
      <c r="M620" s="154"/>
      <c r="N620" s="155"/>
      <c r="O620" s="155"/>
      <c r="P620" s="155"/>
      <c r="Q620" s="155"/>
      <c r="R620" s="155"/>
      <c r="S620" s="155"/>
      <c r="T620" s="156"/>
      <c r="AT620" s="151" t="s">
        <v>157</v>
      </c>
      <c r="AU620" s="151" t="s">
        <v>79</v>
      </c>
      <c r="AV620" s="13" t="s">
        <v>79</v>
      </c>
      <c r="AW620" s="13" t="s">
        <v>27</v>
      </c>
      <c r="AX620" s="13" t="s">
        <v>70</v>
      </c>
      <c r="AY620" s="151" t="s">
        <v>148</v>
      </c>
    </row>
    <row r="621" spans="2:51" s="13" customFormat="1" ht="12">
      <c r="B621" s="150"/>
      <c r="D621" s="144" t="s">
        <v>157</v>
      </c>
      <c r="E621" s="151" t="s">
        <v>1</v>
      </c>
      <c r="F621" s="152" t="s">
        <v>736</v>
      </c>
      <c r="H621" s="153">
        <v>-2.483</v>
      </c>
      <c r="L621" s="150"/>
      <c r="M621" s="154"/>
      <c r="N621" s="155"/>
      <c r="O621" s="155"/>
      <c r="P621" s="155"/>
      <c r="Q621" s="155"/>
      <c r="R621" s="155"/>
      <c r="S621" s="155"/>
      <c r="T621" s="156"/>
      <c r="AT621" s="151" t="s">
        <v>157</v>
      </c>
      <c r="AU621" s="151" t="s">
        <v>79</v>
      </c>
      <c r="AV621" s="13" t="s">
        <v>79</v>
      </c>
      <c r="AW621" s="13" t="s">
        <v>27</v>
      </c>
      <c r="AX621" s="13" t="s">
        <v>70</v>
      </c>
      <c r="AY621" s="151" t="s">
        <v>148</v>
      </c>
    </row>
    <row r="622" spans="2:51" s="13" customFormat="1" ht="12">
      <c r="B622" s="150"/>
      <c r="D622" s="144" t="s">
        <v>157</v>
      </c>
      <c r="E622" s="151" t="s">
        <v>1</v>
      </c>
      <c r="F622" s="152" t="s">
        <v>737</v>
      </c>
      <c r="H622" s="153">
        <v>-15.908</v>
      </c>
      <c r="L622" s="150"/>
      <c r="M622" s="154"/>
      <c r="N622" s="155"/>
      <c r="O622" s="155"/>
      <c r="P622" s="155"/>
      <c r="Q622" s="155"/>
      <c r="R622" s="155"/>
      <c r="S622" s="155"/>
      <c r="T622" s="156"/>
      <c r="AT622" s="151" t="s">
        <v>157</v>
      </c>
      <c r="AU622" s="151" t="s">
        <v>79</v>
      </c>
      <c r="AV622" s="13" t="s">
        <v>79</v>
      </c>
      <c r="AW622" s="13" t="s">
        <v>27</v>
      </c>
      <c r="AX622" s="13" t="s">
        <v>70</v>
      </c>
      <c r="AY622" s="151" t="s">
        <v>148</v>
      </c>
    </row>
    <row r="623" spans="2:51" s="12" customFormat="1" ht="12">
      <c r="B623" s="143"/>
      <c r="D623" s="144" t="s">
        <v>157</v>
      </c>
      <c r="E623" s="145" t="s">
        <v>1</v>
      </c>
      <c r="F623" s="146" t="s">
        <v>347</v>
      </c>
      <c r="H623" s="145" t="s">
        <v>1</v>
      </c>
      <c r="L623" s="143"/>
      <c r="M623" s="147"/>
      <c r="N623" s="148"/>
      <c r="O623" s="148"/>
      <c r="P623" s="148"/>
      <c r="Q623" s="148"/>
      <c r="R623" s="148"/>
      <c r="S623" s="148"/>
      <c r="T623" s="149"/>
      <c r="AT623" s="145" t="s">
        <v>157</v>
      </c>
      <c r="AU623" s="145" t="s">
        <v>79</v>
      </c>
      <c r="AV623" s="12" t="s">
        <v>77</v>
      </c>
      <c r="AW623" s="12" t="s">
        <v>27</v>
      </c>
      <c r="AX623" s="12" t="s">
        <v>70</v>
      </c>
      <c r="AY623" s="145" t="s">
        <v>148</v>
      </c>
    </row>
    <row r="624" spans="2:51" s="13" customFormat="1" ht="12">
      <c r="B624" s="150"/>
      <c r="D624" s="144" t="s">
        <v>157</v>
      </c>
      <c r="E624" s="151" t="s">
        <v>1</v>
      </c>
      <c r="F624" s="152" t="s">
        <v>736</v>
      </c>
      <c r="H624" s="153">
        <v>-2.483</v>
      </c>
      <c r="L624" s="150"/>
      <c r="M624" s="154"/>
      <c r="N624" s="155"/>
      <c r="O624" s="155"/>
      <c r="P624" s="155"/>
      <c r="Q624" s="155"/>
      <c r="R624" s="155"/>
      <c r="S624" s="155"/>
      <c r="T624" s="156"/>
      <c r="AT624" s="151" t="s">
        <v>157</v>
      </c>
      <c r="AU624" s="151" t="s">
        <v>79</v>
      </c>
      <c r="AV624" s="13" t="s">
        <v>79</v>
      </c>
      <c r="AW624" s="13" t="s">
        <v>27</v>
      </c>
      <c r="AX624" s="13" t="s">
        <v>70</v>
      </c>
      <c r="AY624" s="151" t="s">
        <v>148</v>
      </c>
    </row>
    <row r="625" spans="2:51" s="13" customFormat="1" ht="12">
      <c r="B625" s="150"/>
      <c r="D625" s="144" t="s">
        <v>157</v>
      </c>
      <c r="E625" s="151" t="s">
        <v>1</v>
      </c>
      <c r="F625" s="152" t="s">
        <v>738</v>
      </c>
      <c r="H625" s="153">
        <v>-8.232</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51" s="13" customFormat="1" ht="12">
      <c r="B626" s="150"/>
      <c r="D626" s="144" t="s">
        <v>157</v>
      </c>
      <c r="E626" s="151" t="s">
        <v>1</v>
      </c>
      <c r="F626" s="152" t="s">
        <v>739</v>
      </c>
      <c r="H626" s="153">
        <v>-23.595</v>
      </c>
      <c r="L626" s="150"/>
      <c r="M626" s="154"/>
      <c r="N626" s="155"/>
      <c r="O626" s="155"/>
      <c r="P626" s="155"/>
      <c r="Q626" s="155"/>
      <c r="R626" s="155"/>
      <c r="S626" s="155"/>
      <c r="T626" s="156"/>
      <c r="AT626" s="151" t="s">
        <v>157</v>
      </c>
      <c r="AU626" s="151" t="s">
        <v>79</v>
      </c>
      <c r="AV626" s="13" t="s">
        <v>79</v>
      </c>
      <c r="AW626" s="13" t="s">
        <v>27</v>
      </c>
      <c r="AX626" s="13" t="s">
        <v>70</v>
      </c>
      <c r="AY626" s="151" t="s">
        <v>148</v>
      </c>
    </row>
    <row r="627" spans="2:51" s="13" customFormat="1" ht="12">
      <c r="B627" s="150"/>
      <c r="D627" s="144" t="s">
        <v>157</v>
      </c>
      <c r="E627" s="151" t="s">
        <v>1</v>
      </c>
      <c r="F627" s="152" t="s">
        <v>740</v>
      </c>
      <c r="H627" s="153">
        <v>-5.702</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51" s="13" customFormat="1" ht="30.6">
      <c r="B628" s="150"/>
      <c r="D628" s="144" t="s">
        <v>157</v>
      </c>
      <c r="E628" s="151" t="s">
        <v>1</v>
      </c>
      <c r="F628" s="152" t="s">
        <v>450</v>
      </c>
      <c r="H628" s="153">
        <v>96.476</v>
      </c>
      <c r="L628" s="150"/>
      <c r="M628" s="154"/>
      <c r="N628" s="155"/>
      <c r="O628" s="155"/>
      <c r="P628" s="155"/>
      <c r="Q628" s="155"/>
      <c r="R628" s="155"/>
      <c r="S628" s="155"/>
      <c r="T628" s="156"/>
      <c r="AT628" s="151" t="s">
        <v>157</v>
      </c>
      <c r="AU628" s="151" t="s">
        <v>79</v>
      </c>
      <c r="AV628" s="13" t="s">
        <v>79</v>
      </c>
      <c r="AW628" s="13" t="s">
        <v>27</v>
      </c>
      <c r="AX628" s="13" t="s">
        <v>70</v>
      </c>
      <c r="AY628" s="151" t="s">
        <v>148</v>
      </c>
    </row>
    <row r="629" spans="2:65" s="1" customFormat="1" ht="24" customHeight="1">
      <c r="B629" s="130"/>
      <c r="C629" s="131" t="s">
        <v>741</v>
      </c>
      <c r="D629" s="131" t="s">
        <v>150</v>
      </c>
      <c r="E629" s="132" t="s">
        <v>742</v>
      </c>
      <c r="F629" s="133" t="s">
        <v>743</v>
      </c>
      <c r="G629" s="134" t="s">
        <v>153</v>
      </c>
      <c r="H629" s="135">
        <v>100.86</v>
      </c>
      <c r="I629" s="136"/>
      <c r="J629" s="136">
        <f>ROUND(I629*H629,2)</f>
        <v>0</v>
      </c>
      <c r="K629" s="133" t="s">
        <v>154</v>
      </c>
      <c r="L629" s="27"/>
      <c r="M629" s="137" t="s">
        <v>1</v>
      </c>
      <c r="N629" s="138" t="s">
        <v>35</v>
      </c>
      <c r="O629" s="139">
        <v>0.38</v>
      </c>
      <c r="P629" s="139">
        <f>O629*H629</f>
        <v>38.3268</v>
      </c>
      <c r="Q629" s="139">
        <v>0</v>
      </c>
      <c r="R629" s="139">
        <f>Q629*H629</f>
        <v>0</v>
      </c>
      <c r="S629" s="139">
        <v>0</v>
      </c>
      <c r="T629" s="140">
        <f>S629*H629</f>
        <v>0</v>
      </c>
      <c r="AR629" s="141" t="s">
        <v>155</v>
      </c>
      <c r="AT629" s="141" t="s">
        <v>150</v>
      </c>
      <c r="AU629" s="141" t="s">
        <v>79</v>
      </c>
      <c r="AY629" s="15" t="s">
        <v>148</v>
      </c>
      <c r="BE629" s="142">
        <f>IF(N629="základní",J629,0)</f>
        <v>0</v>
      </c>
      <c r="BF629" s="142">
        <f>IF(N629="snížená",J629,0)</f>
        <v>0</v>
      </c>
      <c r="BG629" s="142">
        <f>IF(N629="zákl. přenesená",J629,0)</f>
        <v>0</v>
      </c>
      <c r="BH629" s="142">
        <f>IF(N629="sníž. přenesená",J629,0)</f>
        <v>0</v>
      </c>
      <c r="BI629" s="142">
        <f>IF(N629="nulová",J629,0)</f>
        <v>0</v>
      </c>
      <c r="BJ629" s="15" t="s">
        <v>77</v>
      </c>
      <c r="BK629" s="142">
        <f>ROUND(I629*H629,2)</f>
        <v>0</v>
      </c>
      <c r="BL629" s="15" t="s">
        <v>155</v>
      </c>
      <c r="BM629" s="141" t="s">
        <v>744</v>
      </c>
    </row>
    <row r="630" spans="2:51" s="12" customFormat="1" ht="12">
      <c r="B630" s="143"/>
      <c r="D630" s="144" t="s">
        <v>157</v>
      </c>
      <c r="E630" s="145" t="s">
        <v>1</v>
      </c>
      <c r="F630" s="146" t="s">
        <v>745</v>
      </c>
      <c r="H630" s="145" t="s">
        <v>1</v>
      </c>
      <c r="L630" s="143"/>
      <c r="M630" s="147"/>
      <c r="N630" s="148"/>
      <c r="O630" s="148"/>
      <c r="P630" s="148"/>
      <c r="Q630" s="148"/>
      <c r="R630" s="148"/>
      <c r="S630" s="148"/>
      <c r="T630" s="149"/>
      <c r="AT630" s="145" t="s">
        <v>157</v>
      </c>
      <c r="AU630" s="145" t="s">
        <v>79</v>
      </c>
      <c r="AV630" s="12" t="s">
        <v>77</v>
      </c>
      <c r="AW630" s="12" t="s">
        <v>27</v>
      </c>
      <c r="AX630" s="12" t="s">
        <v>70</v>
      </c>
      <c r="AY630" s="145" t="s">
        <v>148</v>
      </c>
    </row>
    <row r="631" spans="2:51" s="13" customFormat="1" ht="12">
      <c r="B631" s="150"/>
      <c r="D631" s="144" t="s">
        <v>157</v>
      </c>
      <c r="E631" s="151" t="s">
        <v>1</v>
      </c>
      <c r="F631" s="152" t="s">
        <v>746</v>
      </c>
      <c r="H631" s="153">
        <v>30.198</v>
      </c>
      <c r="L631" s="150"/>
      <c r="M631" s="154"/>
      <c r="N631" s="155"/>
      <c r="O631" s="155"/>
      <c r="P631" s="155"/>
      <c r="Q631" s="155"/>
      <c r="R631" s="155"/>
      <c r="S631" s="155"/>
      <c r="T631" s="156"/>
      <c r="AT631" s="151" t="s">
        <v>157</v>
      </c>
      <c r="AU631" s="151" t="s">
        <v>79</v>
      </c>
      <c r="AV631" s="13" t="s">
        <v>79</v>
      </c>
      <c r="AW631" s="13" t="s">
        <v>27</v>
      </c>
      <c r="AX631" s="13" t="s">
        <v>70</v>
      </c>
      <c r="AY631" s="151" t="s">
        <v>148</v>
      </c>
    </row>
    <row r="632" spans="2:51" s="13" customFormat="1" ht="12">
      <c r="B632" s="150"/>
      <c r="D632" s="144" t="s">
        <v>157</v>
      </c>
      <c r="E632" s="151" t="s">
        <v>1</v>
      </c>
      <c r="F632" s="152" t="s">
        <v>747</v>
      </c>
      <c r="H632" s="153">
        <v>20.88</v>
      </c>
      <c r="L632" s="150"/>
      <c r="M632" s="154"/>
      <c r="N632" s="155"/>
      <c r="O632" s="155"/>
      <c r="P632" s="155"/>
      <c r="Q632" s="155"/>
      <c r="R632" s="155"/>
      <c r="S632" s="155"/>
      <c r="T632" s="156"/>
      <c r="AT632" s="151" t="s">
        <v>157</v>
      </c>
      <c r="AU632" s="151" t="s">
        <v>79</v>
      </c>
      <c r="AV632" s="13" t="s">
        <v>79</v>
      </c>
      <c r="AW632" s="13" t="s">
        <v>27</v>
      </c>
      <c r="AX632" s="13" t="s">
        <v>70</v>
      </c>
      <c r="AY632" s="151" t="s">
        <v>148</v>
      </c>
    </row>
    <row r="633" spans="2:51" s="13" customFormat="1" ht="12">
      <c r="B633" s="150"/>
      <c r="D633" s="144" t="s">
        <v>157</v>
      </c>
      <c r="E633" s="151" t="s">
        <v>1</v>
      </c>
      <c r="F633" s="152" t="s">
        <v>748</v>
      </c>
      <c r="H633" s="153">
        <v>30.222</v>
      </c>
      <c r="L633" s="150"/>
      <c r="M633" s="154"/>
      <c r="N633" s="155"/>
      <c r="O633" s="155"/>
      <c r="P633" s="155"/>
      <c r="Q633" s="155"/>
      <c r="R633" s="155"/>
      <c r="S633" s="155"/>
      <c r="T633" s="156"/>
      <c r="AT633" s="151" t="s">
        <v>157</v>
      </c>
      <c r="AU633" s="151" t="s">
        <v>79</v>
      </c>
      <c r="AV633" s="13" t="s">
        <v>79</v>
      </c>
      <c r="AW633" s="13" t="s">
        <v>27</v>
      </c>
      <c r="AX633" s="13" t="s">
        <v>70</v>
      </c>
      <c r="AY633" s="151" t="s">
        <v>148</v>
      </c>
    </row>
    <row r="634" spans="2:51" s="13" customFormat="1" ht="12">
      <c r="B634" s="150"/>
      <c r="D634" s="144" t="s">
        <v>157</v>
      </c>
      <c r="E634" s="151" t="s">
        <v>1</v>
      </c>
      <c r="F634" s="152" t="s">
        <v>749</v>
      </c>
      <c r="H634" s="153">
        <v>19.56</v>
      </c>
      <c r="L634" s="150"/>
      <c r="M634" s="154"/>
      <c r="N634" s="155"/>
      <c r="O634" s="155"/>
      <c r="P634" s="155"/>
      <c r="Q634" s="155"/>
      <c r="R634" s="155"/>
      <c r="S634" s="155"/>
      <c r="T634" s="156"/>
      <c r="AT634" s="151" t="s">
        <v>157</v>
      </c>
      <c r="AU634" s="151" t="s">
        <v>79</v>
      </c>
      <c r="AV634" s="13" t="s">
        <v>79</v>
      </c>
      <c r="AW634" s="13" t="s">
        <v>27</v>
      </c>
      <c r="AX634" s="13" t="s">
        <v>70</v>
      </c>
      <c r="AY634" s="151" t="s">
        <v>148</v>
      </c>
    </row>
    <row r="635" spans="2:65" s="1" customFormat="1" ht="24" customHeight="1">
      <c r="B635" s="130"/>
      <c r="C635" s="131" t="s">
        <v>750</v>
      </c>
      <c r="D635" s="131" t="s">
        <v>150</v>
      </c>
      <c r="E635" s="132" t="s">
        <v>751</v>
      </c>
      <c r="F635" s="133" t="s">
        <v>752</v>
      </c>
      <c r="G635" s="134" t="s">
        <v>153</v>
      </c>
      <c r="H635" s="135">
        <v>393.742</v>
      </c>
      <c r="I635" s="136"/>
      <c r="J635" s="136">
        <f>ROUND(I635*H635,2)</f>
        <v>0</v>
      </c>
      <c r="K635" s="133" t="s">
        <v>154</v>
      </c>
      <c r="L635" s="27"/>
      <c r="M635" s="137" t="s">
        <v>1</v>
      </c>
      <c r="N635" s="138" t="s">
        <v>35</v>
      </c>
      <c r="O635" s="139">
        <v>0.06</v>
      </c>
      <c r="P635" s="139">
        <f>O635*H635</f>
        <v>23.62452</v>
      </c>
      <c r="Q635" s="139">
        <v>0.00012</v>
      </c>
      <c r="R635" s="139">
        <f>Q635*H635</f>
        <v>0.047249040000000006</v>
      </c>
      <c r="S635" s="139">
        <v>0</v>
      </c>
      <c r="T635" s="140">
        <f>S635*H635</f>
        <v>0</v>
      </c>
      <c r="AR635" s="141" t="s">
        <v>155</v>
      </c>
      <c r="AT635" s="141" t="s">
        <v>150</v>
      </c>
      <c r="AU635" s="141" t="s">
        <v>79</v>
      </c>
      <c r="AY635" s="15" t="s">
        <v>148</v>
      </c>
      <c r="BE635" s="142">
        <f>IF(N635="základní",J635,0)</f>
        <v>0</v>
      </c>
      <c r="BF635" s="142">
        <f>IF(N635="snížená",J635,0)</f>
        <v>0</v>
      </c>
      <c r="BG635" s="142">
        <f>IF(N635="zákl. přenesená",J635,0)</f>
        <v>0</v>
      </c>
      <c r="BH635" s="142">
        <f>IF(N635="sníž. přenesená",J635,0)</f>
        <v>0</v>
      </c>
      <c r="BI635" s="142">
        <f>IF(N635="nulová",J635,0)</f>
        <v>0</v>
      </c>
      <c r="BJ635" s="15" t="s">
        <v>77</v>
      </c>
      <c r="BK635" s="142">
        <f>ROUND(I635*H635,2)</f>
        <v>0</v>
      </c>
      <c r="BL635" s="15" t="s">
        <v>155</v>
      </c>
      <c r="BM635" s="141" t="s">
        <v>753</v>
      </c>
    </row>
    <row r="636" spans="2:51" s="12" customFormat="1" ht="12">
      <c r="B636" s="143"/>
      <c r="D636" s="144" t="s">
        <v>157</v>
      </c>
      <c r="E636" s="145" t="s">
        <v>1</v>
      </c>
      <c r="F636" s="146" t="s">
        <v>754</v>
      </c>
      <c r="H636" s="145" t="s">
        <v>1</v>
      </c>
      <c r="L636" s="143"/>
      <c r="M636" s="147"/>
      <c r="N636" s="148"/>
      <c r="O636" s="148"/>
      <c r="P636" s="148"/>
      <c r="Q636" s="148"/>
      <c r="R636" s="148"/>
      <c r="S636" s="148"/>
      <c r="T636" s="149"/>
      <c r="AT636" s="145" t="s">
        <v>157</v>
      </c>
      <c r="AU636" s="145" t="s">
        <v>79</v>
      </c>
      <c r="AV636" s="12" t="s">
        <v>77</v>
      </c>
      <c r="AW636" s="12" t="s">
        <v>27</v>
      </c>
      <c r="AX636" s="12" t="s">
        <v>70</v>
      </c>
      <c r="AY636" s="145" t="s">
        <v>148</v>
      </c>
    </row>
    <row r="637" spans="2:51" s="12" customFormat="1" ht="12">
      <c r="B637" s="143"/>
      <c r="D637" s="144" t="s">
        <v>157</v>
      </c>
      <c r="E637" s="145" t="s">
        <v>1</v>
      </c>
      <c r="F637" s="146" t="s">
        <v>158</v>
      </c>
      <c r="H637" s="145" t="s">
        <v>1</v>
      </c>
      <c r="L637" s="143"/>
      <c r="M637" s="147"/>
      <c r="N637" s="148"/>
      <c r="O637" s="148"/>
      <c r="P637" s="148"/>
      <c r="Q637" s="148"/>
      <c r="R637" s="148"/>
      <c r="S637" s="148"/>
      <c r="T637" s="149"/>
      <c r="AT637" s="145" t="s">
        <v>157</v>
      </c>
      <c r="AU637" s="145" t="s">
        <v>79</v>
      </c>
      <c r="AV637" s="12" t="s">
        <v>77</v>
      </c>
      <c r="AW637" s="12" t="s">
        <v>27</v>
      </c>
      <c r="AX637" s="12" t="s">
        <v>70</v>
      </c>
      <c r="AY637" s="145" t="s">
        <v>148</v>
      </c>
    </row>
    <row r="638" spans="2:51" s="13" customFormat="1" ht="30.6">
      <c r="B638" s="150"/>
      <c r="D638" s="144" t="s">
        <v>157</v>
      </c>
      <c r="E638" s="151" t="s">
        <v>1</v>
      </c>
      <c r="F638" s="152" t="s">
        <v>755</v>
      </c>
      <c r="H638" s="153">
        <v>20.211</v>
      </c>
      <c r="L638" s="150"/>
      <c r="M638" s="154"/>
      <c r="N638" s="155"/>
      <c r="O638" s="155"/>
      <c r="P638" s="155"/>
      <c r="Q638" s="155"/>
      <c r="R638" s="155"/>
      <c r="S638" s="155"/>
      <c r="T638" s="156"/>
      <c r="AT638" s="151" t="s">
        <v>157</v>
      </c>
      <c r="AU638" s="151" t="s">
        <v>79</v>
      </c>
      <c r="AV638" s="13" t="s">
        <v>79</v>
      </c>
      <c r="AW638" s="13" t="s">
        <v>27</v>
      </c>
      <c r="AX638" s="13" t="s">
        <v>70</v>
      </c>
      <c r="AY638" s="151" t="s">
        <v>148</v>
      </c>
    </row>
    <row r="639" spans="2:51" s="12" customFormat="1" ht="12">
      <c r="B639" s="143"/>
      <c r="D639" s="144" t="s">
        <v>157</v>
      </c>
      <c r="E639" s="145" t="s">
        <v>1</v>
      </c>
      <c r="F639" s="146" t="s">
        <v>339</v>
      </c>
      <c r="H639" s="145" t="s">
        <v>1</v>
      </c>
      <c r="L639" s="143"/>
      <c r="M639" s="147"/>
      <c r="N639" s="148"/>
      <c r="O639" s="148"/>
      <c r="P639" s="148"/>
      <c r="Q639" s="148"/>
      <c r="R639" s="148"/>
      <c r="S639" s="148"/>
      <c r="T639" s="149"/>
      <c r="AT639" s="145" t="s">
        <v>157</v>
      </c>
      <c r="AU639" s="145" t="s">
        <v>79</v>
      </c>
      <c r="AV639" s="12" t="s">
        <v>77</v>
      </c>
      <c r="AW639" s="12" t="s">
        <v>27</v>
      </c>
      <c r="AX639" s="12" t="s">
        <v>70</v>
      </c>
      <c r="AY639" s="145" t="s">
        <v>148</v>
      </c>
    </row>
    <row r="640" spans="2:51" s="13" customFormat="1" ht="12">
      <c r="B640" s="150"/>
      <c r="D640" s="144" t="s">
        <v>157</v>
      </c>
      <c r="E640" s="151" t="s">
        <v>1</v>
      </c>
      <c r="F640" s="152" t="s">
        <v>756</v>
      </c>
      <c r="H640" s="153">
        <v>1.769</v>
      </c>
      <c r="L640" s="150"/>
      <c r="M640" s="154"/>
      <c r="N640" s="155"/>
      <c r="O640" s="155"/>
      <c r="P640" s="155"/>
      <c r="Q640" s="155"/>
      <c r="R640" s="155"/>
      <c r="S640" s="155"/>
      <c r="T640" s="156"/>
      <c r="AT640" s="151" t="s">
        <v>157</v>
      </c>
      <c r="AU640" s="151" t="s">
        <v>79</v>
      </c>
      <c r="AV640" s="13" t="s">
        <v>79</v>
      </c>
      <c r="AW640" s="13" t="s">
        <v>27</v>
      </c>
      <c r="AX640" s="13" t="s">
        <v>70</v>
      </c>
      <c r="AY640" s="151" t="s">
        <v>148</v>
      </c>
    </row>
    <row r="641" spans="2:51" s="13" customFormat="1" ht="12">
      <c r="B641" s="150"/>
      <c r="D641" s="144" t="s">
        <v>157</v>
      </c>
      <c r="E641" s="151" t="s">
        <v>1</v>
      </c>
      <c r="F641" s="152" t="s">
        <v>757</v>
      </c>
      <c r="H641" s="153">
        <v>12.172</v>
      </c>
      <c r="L641" s="150"/>
      <c r="M641" s="154"/>
      <c r="N641" s="155"/>
      <c r="O641" s="155"/>
      <c r="P641" s="155"/>
      <c r="Q641" s="155"/>
      <c r="R641" s="155"/>
      <c r="S641" s="155"/>
      <c r="T641" s="156"/>
      <c r="AT641" s="151" t="s">
        <v>157</v>
      </c>
      <c r="AU641" s="151" t="s">
        <v>79</v>
      </c>
      <c r="AV641" s="13" t="s">
        <v>79</v>
      </c>
      <c r="AW641" s="13" t="s">
        <v>27</v>
      </c>
      <c r="AX641" s="13" t="s">
        <v>70</v>
      </c>
      <c r="AY641" s="151" t="s">
        <v>148</v>
      </c>
    </row>
    <row r="642" spans="2:51" s="13" customFormat="1" ht="12">
      <c r="B642" s="150"/>
      <c r="D642" s="144" t="s">
        <v>157</v>
      </c>
      <c r="E642" s="151" t="s">
        <v>1</v>
      </c>
      <c r="F642" s="152" t="s">
        <v>758</v>
      </c>
      <c r="H642" s="153">
        <v>1.898</v>
      </c>
      <c r="L642" s="150"/>
      <c r="M642" s="154"/>
      <c r="N642" s="155"/>
      <c r="O642" s="155"/>
      <c r="P642" s="155"/>
      <c r="Q642" s="155"/>
      <c r="R642" s="155"/>
      <c r="S642" s="155"/>
      <c r="T642" s="156"/>
      <c r="AT642" s="151" t="s">
        <v>157</v>
      </c>
      <c r="AU642" s="151" t="s">
        <v>79</v>
      </c>
      <c r="AV642" s="13" t="s">
        <v>79</v>
      </c>
      <c r="AW642" s="13" t="s">
        <v>27</v>
      </c>
      <c r="AX642" s="13" t="s">
        <v>70</v>
      </c>
      <c r="AY642" s="151" t="s">
        <v>148</v>
      </c>
    </row>
    <row r="643" spans="2:51" s="13" customFormat="1" ht="12">
      <c r="B643" s="150"/>
      <c r="D643" s="144" t="s">
        <v>157</v>
      </c>
      <c r="E643" s="151" t="s">
        <v>1</v>
      </c>
      <c r="F643" s="152" t="s">
        <v>759</v>
      </c>
      <c r="H643" s="153">
        <v>0.792</v>
      </c>
      <c r="L643" s="150"/>
      <c r="M643" s="154"/>
      <c r="N643" s="155"/>
      <c r="O643" s="155"/>
      <c r="P643" s="155"/>
      <c r="Q643" s="155"/>
      <c r="R643" s="155"/>
      <c r="S643" s="155"/>
      <c r="T643" s="156"/>
      <c r="AT643" s="151" t="s">
        <v>157</v>
      </c>
      <c r="AU643" s="151" t="s">
        <v>79</v>
      </c>
      <c r="AV643" s="13" t="s">
        <v>79</v>
      </c>
      <c r="AW643" s="13" t="s">
        <v>27</v>
      </c>
      <c r="AX643" s="13" t="s">
        <v>70</v>
      </c>
      <c r="AY643" s="151" t="s">
        <v>148</v>
      </c>
    </row>
    <row r="644" spans="2:51" s="13" customFormat="1" ht="12">
      <c r="B644" s="150"/>
      <c r="D644" s="144" t="s">
        <v>157</v>
      </c>
      <c r="E644" s="151" t="s">
        <v>1</v>
      </c>
      <c r="F644" s="152" t="s">
        <v>760</v>
      </c>
      <c r="H644" s="153">
        <v>14.11</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51" s="13" customFormat="1" ht="12">
      <c r="B645" s="150"/>
      <c r="D645" s="144" t="s">
        <v>157</v>
      </c>
      <c r="E645" s="151" t="s">
        <v>1</v>
      </c>
      <c r="F645" s="152" t="s">
        <v>761</v>
      </c>
      <c r="H645" s="153">
        <v>16.464</v>
      </c>
      <c r="L645" s="150"/>
      <c r="M645" s="154"/>
      <c r="N645" s="155"/>
      <c r="O645" s="155"/>
      <c r="P645" s="155"/>
      <c r="Q645" s="155"/>
      <c r="R645" s="155"/>
      <c r="S645" s="155"/>
      <c r="T645" s="156"/>
      <c r="AT645" s="151" t="s">
        <v>157</v>
      </c>
      <c r="AU645" s="151" t="s">
        <v>79</v>
      </c>
      <c r="AV645" s="13" t="s">
        <v>79</v>
      </c>
      <c r="AW645" s="13" t="s">
        <v>27</v>
      </c>
      <c r="AX645" s="13" t="s">
        <v>70</v>
      </c>
      <c r="AY645" s="151" t="s">
        <v>148</v>
      </c>
    </row>
    <row r="646" spans="2:51" s="13" customFormat="1" ht="12">
      <c r="B646" s="150"/>
      <c r="D646" s="144" t="s">
        <v>157</v>
      </c>
      <c r="E646" s="151" t="s">
        <v>1</v>
      </c>
      <c r="F646" s="152" t="s">
        <v>762</v>
      </c>
      <c r="H646" s="153">
        <v>27.014</v>
      </c>
      <c r="L646" s="150"/>
      <c r="M646" s="154"/>
      <c r="N646" s="155"/>
      <c r="O646" s="155"/>
      <c r="P646" s="155"/>
      <c r="Q646" s="155"/>
      <c r="R646" s="155"/>
      <c r="S646" s="155"/>
      <c r="T646" s="156"/>
      <c r="AT646" s="151" t="s">
        <v>157</v>
      </c>
      <c r="AU646" s="151" t="s">
        <v>79</v>
      </c>
      <c r="AV646" s="13" t="s">
        <v>79</v>
      </c>
      <c r="AW646" s="13" t="s">
        <v>27</v>
      </c>
      <c r="AX646" s="13" t="s">
        <v>70</v>
      </c>
      <c r="AY646" s="151" t="s">
        <v>148</v>
      </c>
    </row>
    <row r="647" spans="2:51" s="12" customFormat="1" ht="12">
      <c r="B647" s="143"/>
      <c r="D647" s="144" t="s">
        <v>157</v>
      </c>
      <c r="E647" s="145" t="s">
        <v>1</v>
      </c>
      <c r="F647" s="146" t="s">
        <v>347</v>
      </c>
      <c r="H647" s="145" t="s">
        <v>1</v>
      </c>
      <c r="L647" s="143"/>
      <c r="M647" s="147"/>
      <c r="N647" s="148"/>
      <c r="O647" s="148"/>
      <c r="P647" s="148"/>
      <c r="Q647" s="148"/>
      <c r="R647" s="148"/>
      <c r="S647" s="148"/>
      <c r="T647" s="149"/>
      <c r="AT647" s="145" t="s">
        <v>157</v>
      </c>
      <c r="AU647" s="145" t="s">
        <v>79</v>
      </c>
      <c r="AV647" s="12" t="s">
        <v>77</v>
      </c>
      <c r="AW647" s="12" t="s">
        <v>27</v>
      </c>
      <c r="AX647" s="12" t="s">
        <v>70</v>
      </c>
      <c r="AY647" s="145" t="s">
        <v>148</v>
      </c>
    </row>
    <row r="648" spans="2:51" s="13" customFormat="1" ht="12">
      <c r="B648" s="150"/>
      <c r="D648" s="144" t="s">
        <v>157</v>
      </c>
      <c r="E648" s="151" t="s">
        <v>1</v>
      </c>
      <c r="F648" s="152" t="s">
        <v>761</v>
      </c>
      <c r="H648" s="153">
        <v>16.464</v>
      </c>
      <c r="L648" s="150"/>
      <c r="M648" s="154"/>
      <c r="N648" s="155"/>
      <c r="O648" s="155"/>
      <c r="P648" s="155"/>
      <c r="Q648" s="155"/>
      <c r="R648" s="155"/>
      <c r="S648" s="155"/>
      <c r="T648" s="156"/>
      <c r="AT648" s="151" t="s">
        <v>157</v>
      </c>
      <c r="AU648" s="151" t="s">
        <v>79</v>
      </c>
      <c r="AV648" s="13" t="s">
        <v>79</v>
      </c>
      <c r="AW648" s="13" t="s">
        <v>27</v>
      </c>
      <c r="AX648" s="13" t="s">
        <v>70</v>
      </c>
      <c r="AY648" s="151" t="s">
        <v>148</v>
      </c>
    </row>
    <row r="649" spans="2:51" s="13" customFormat="1" ht="12">
      <c r="B649" s="150"/>
      <c r="D649" s="144" t="s">
        <v>157</v>
      </c>
      <c r="E649" s="151" t="s">
        <v>1</v>
      </c>
      <c r="F649" s="152" t="s">
        <v>763</v>
      </c>
      <c r="H649" s="153">
        <v>16.538</v>
      </c>
      <c r="L649" s="150"/>
      <c r="M649" s="154"/>
      <c r="N649" s="155"/>
      <c r="O649" s="155"/>
      <c r="P649" s="155"/>
      <c r="Q649" s="155"/>
      <c r="R649" s="155"/>
      <c r="S649" s="155"/>
      <c r="T649" s="156"/>
      <c r="AT649" s="151" t="s">
        <v>157</v>
      </c>
      <c r="AU649" s="151" t="s">
        <v>79</v>
      </c>
      <c r="AV649" s="13" t="s">
        <v>79</v>
      </c>
      <c r="AW649" s="13" t="s">
        <v>27</v>
      </c>
      <c r="AX649" s="13" t="s">
        <v>70</v>
      </c>
      <c r="AY649" s="151" t="s">
        <v>148</v>
      </c>
    </row>
    <row r="650" spans="2:51" s="13" customFormat="1" ht="12">
      <c r="B650" s="150"/>
      <c r="D650" s="144" t="s">
        <v>157</v>
      </c>
      <c r="E650" s="151" t="s">
        <v>1</v>
      </c>
      <c r="F650" s="152" t="s">
        <v>764</v>
      </c>
      <c r="H650" s="153">
        <v>39.827</v>
      </c>
      <c r="L650" s="150"/>
      <c r="M650" s="154"/>
      <c r="N650" s="155"/>
      <c r="O650" s="155"/>
      <c r="P650" s="155"/>
      <c r="Q650" s="155"/>
      <c r="R650" s="155"/>
      <c r="S650" s="155"/>
      <c r="T650" s="156"/>
      <c r="AT650" s="151" t="s">
        <v>157</v>
      </c>
      <c r="AU650" s="151" t="s">
        <v>79</v>
      </c>
      <c r="AV650" s="13" t="s">
        <v>79</v>
      </c>
      <c r="AW650" s="13" t="s">
        <v>27</v>
      </c>
      <c r="AX650" s="13" t="s">
        <v>70</v>
      </c>
      <c r="AY650" s="151" t="s">
        <v>148</v>
      </c>
    </row>
    <row r="651" spans="2:51" s="13" customFormat="1" ht="12">
      <c r="B651" s="150"/>
      <c r="D651" s="144" t="s">
        <v>157</v>
      </c>
      <c r="E651" s="151" t="s">
        <v>1</v>
      </c>
      <c r="F651" s="152" t="s">
        <v>765</v>
      </c>
      <c r="H651" s="153">
        <v>13.662</v>
      </c>
      <c r="L651" s="150"/>
      <c r="M651" s="154"/>
      <c r="N651" s="155"/>
      <c r="O651" s="155"/>
      <c r="P651" s="155"/>
      <c r="Q651" s="155"/>
      <c r="R651" s="155"/>
      <c r="S651" s="155"/>
      <c r="T651" s="156"/>
      <c r="AT651" s="151" t="s">
        <v>157</v>
      </c>
      <c r="AU651" s="151" t="s">
        <v>79</v>
      </c>
      <c r="AV651" s="13" t="s">
        <v>79</v>
      </c>
      <c r="AW651" s="13" t="s">
        <v>27</v>
      </c>
      <c r="AX651" s="13" t="s">
        <v>70</v>
      </c>
      <c r="AY651" s="151" t="s">
        <v>148</v>
      </c>
    </row>
    <row r="652" spans="2:51" s="13" customFormat="1" ht="12">
      <c r="B652" s="150"/>
      <c r="D652" s="144" t="s">
        <v>157</v>
      </c>
      <c r="E652" s="151" t="s">
        <v>1</v>
      </c>
      <c r="F652" s="152" t="s">
        <v>766</v>
      </c>
      <c r="H652" s="153">
        <v>15.95</v>
      </c>
      <c r="L652" s="150"/>
      <c r="M652" s="154"/>
      <c r="N652" s="155"/>
      <c r="O652" s="155"/>
      <c r="P652" s="155"/>
      <c r="Q652" s="155"/>
      <c r="R652" s="155"/>
      <c r="S652" s="155"/>
      <c r="T652" s="156"/>
      <c r="AT652" s="151" t="s">
        <v>157</v>
      </c>
      <c r="AU652" s="151" t="s">
        <v>79</v>
      </c>
      <c r="AV652" s="13" t="s">
        <v>79</v>
      </c>
      <c r="AW652" s="13" t="s">
        <v>27</v>
      </c>
      <c r="AX652" s="13" t="s">
        <v>70</v>
      </c>
      <c r="AY652" s="151" t="s">
        <v>148</v>
      </c>
    </row>
    <row r="653" spans="2:51" s="13" customFormat="1" ht="12">
      <c r="B653" s="150"/>
      <c r="D653" s="144" t="s">
        <v>157</v>
      </c>
      <c r="F653" s="152" t="s">
        <v>767</v>
      </c>
      <c r="H653" s="153">
        <v>393.742</v>
      </c>
      <c r="L653" s="150"/>
      <c r="M653" s="154"/>
      <c r="N653" s="155"/>
      <c r="O653" s="155"/>
      <c r="P653" s="155"/>
      <c r="Q653" s="155"/>
      <c r="R653" s="155"/>
      <c r="S653" s="155"/>
      <c r="T653" s="156"/>
      <c r="AT653" s="151" t="s">
        <v>157</v>
      </c>
      <c r="AU653" s="151" t="s">
        <v>79</v>
      </c>
      <c r="AV653" s="13" t="s">
        <v>79</v>
      </c>
      <c r="AW653" s="13" t="s">
        <v>3</v>
      </c>
      <c r="AX653" s="13" t="s">
        <v>77</v>
      </c>
      <c r="AY653" s="151" t="s">
        <v>148</v>
      </c>
    </row>
    <row r="654" spans="2:65" s="1" customFormat="1" ht="24" customHeight="1">
      <c r="B654" s="130"/>
      <c r="C654" s="131" t="s">
        <v>768</v>
      </c>
      <c r="D654" s="131" t="s">
        <v>150</v>
      </c>
      <c r="E654" s="132" t="s">
        <v>769</v>
      </c>
      <c r="F654" s="133" t="s">
        <v>770</v>
      </c>
      <c r="G654" s="134" t="s">
        <v>458</v>
      </c>
      <c r="H654" s="135">
        <v>637.71</v>
      </c>
      <c r="I654" s="136"/>
      <c r="J654" s="136">
        <f>ROUND(I654*H654,2)</f>
        <v>0</v>
      </c>
      <c r="K654" s="133" t="s">
        <v>154</v>
      </c>
      <c r="L654" s="27"/>
      <c r="M654" s="137" t="s">
        <v>1</v>
      </c>
      <c r="N654" s="138" t="s">
        <v>35</v>
      </c>
      <c r="O654" s="139">
        <v>0.075</v>
      </c>
      <c r="P654" s="139">
        <f>O654*H654</f>
        <v>47.828250000000004</v>
      </c>
      <c r="Q654" s="139">
        <v>0</v>
      </c>
      <c r="R654" s="139">
        <f>Q654*H654</f>
        <v>0</v>
      </c>
      <c r="S654" s="139">
        <v>0</v>
      </c>
      <c r="T654" s="140">
        <f>S654*H654</f>
        <v>0</v>
      </c>
      <c r="AR654" s="141" t="s">
        <v>155</v>
      </c>
      <c r="AT654" s="141" t="s">
        <v>150</v>
      </c>
      <c r="AU654" s="141" t="s">
        <v>79</v>
      </c>
      <c r="AY654" s="15" t="s">
        <v>148</v>
      </c>
      <c r="BE654" s="142">
        <f>IF(N654="základní",J654,0)</f>
        <v>0</v>
      </c>
      <c r="BF654" s="142">
        <f>IF(N654="snížená",J654,0)</f>
        <v>0</v>
      </c>
      <c r="BG654" s="142">
        <f>IF(N654="zákl. přenesená",J654,0)</f>
        <v>0</v>
      </c>
      <c r="BH654" s="142">
        <f>IF(N654="sníž. přenesená",J654,0)</f>
        <v>0</v>
      </c>
      <c r="BI654" s="142">
        <f>IF(N654="nulová",J654,0)</f>
        <v>0</v>
      </c>
      <c r="BJ654" s="15" t="s">
        <v>77</v>
      </c>
      <c r="BK654" s="142">
        <f>ROUND(I654*H654,2)</f>
        <v>0</v>
      </c>
      <c r="BL654" s="15" t="s">
        <v>155</v>
      </c>
      <c r="BM654" s="141" t="s">
        <v>771</v>
      </c>
    </row>
    <row r="655" spans="2:51" s="13" customFormat="1" ht="30.6">
      <c r="B655" s="150"/>
      <c r="D655" s="144" t="s">
        <v>157</v>
      </c>
      <c r="E655" s="151" t="s">
        <v>1</v>
      </c>
      <c r="F655" s="152" t="s">
        <v>538</v>
      </c>
      <c r="H655" s="153">
        <v>175.41</v>
      </c>
      <c r="L655" s="150"/>
      <c r="M655" s="154"/>
      <c r="N655" s="155"/>
      <c r="O655" s="155"/>
      <c r="P655" s="155"/>
      <c r="Q655" s="155"/>
      <c r="R655" s="155"/>
      <c r="S655" s="155"/>
      <c r="T655" s="156"/>
      <c r="AT655" s="151" t="s">
        <v>157</v>
      </c>
      <c r="AU655" s="151" t="s">
        <v>79</v>
      </c>
      <c r="AV655" s="13" t="s">
        <v>79</v>
      </c>
      <c r="AW655" s="13" t="s">
        <v>27</v>
      </c>
      <c r="AX655" s="13" t="s">
        <v>70</v>
      </c>
      <c r="AY655" s="151" t="s">
        <v>148</v>
      </c>
    </row>
    <row r="656" spans="2:51" s="13" customFormat="1" ht="12">
      <c r="B656" s="150"/>
      <c r="D656" s="144" t="s">
        <v>157</v>
      </c>
      <c r="E656" s="151" t="s">
        <v>1</v>
      </c>
      <c r="F656" s="152" t="s">
        <v>772</v>
      </c>
      <c r="H656" s="153">
        <v>138.6</v>
      </c>
      <c r="L656" s="150"/>
      <c r="M656" s="154"/>
      <c r="N656" s="155"/>
      <c r="O656" s="155"/>
      <c r="P656" s="155"/>
      <c r="Q656" s="155"/>
      <c r="R656" s="155"/>
      <c r="S656" s="155"/>
      <c r="T656" s="156"/>
      <c r="AT656" s="151" t="s">
        <v>157</v>
      </c>
      <c r="AU656" s="151" t="s">
        <v>79</v>
      </c>
      <c r="AV656" s="13" t="s">
        <v>79</v>
      </c>
      <c r="AW656" s="13" t="s">
        <v>27</v>
      </c>
      <c r="AX656" s="13" t="s">
        <v>70</v>
      </c>
      <c r="AY656" s="151" t="s">
        <v>148</v>
      </c>
    </row>
    <row r="657" spans="2:51" s="13" customFormat="1" ht="30.6">
      <c r="B657" s="150"/>
      <c r="D657" s="144" t="s">
        <v>157</v>
      </c>
      <c r="E657" s="151" t="s">
        <v>1</v>
      </c>
      <c r="F657" s="152" t="s">
        <v>773</v>
      </c>
      <c r="H657" s="153">
        <v>76.3</v>
      </c>
      <c r="L657" s="150"/>
      <c r="M657" s="154"/>
      <c r="N657" s="155"/>
      <c r="O657" s="155"/>
      <c r="P657" s="155"/>
      <c r="Q657" s="155"/>
      <c r="R657" s="155"/>
      <c r="S657" s="155"/>
      <c r="T657" s="156"/>
      <c r="AT657" s="151" t="s">
        <v>157</v>
      </c>
      <c r="AU657" s="151" t="s">
        <v>79</v>
      </c>
      <c r="AV657" s="13" t="s">
        <v>79</v>
      </c>
      <c r="AW657" s="13" t="s">
        <v>27</v>
      </c>
      <c r="AX657" s="13" t="s">
        <v>70</v>
      </c>
      <c r="AY657" s="151" t="s">
        <v>148</v>
      </c>
    </row>
    <row r="658" spans="2:51" s="13" customFormat="1" ht="30.6">
      <c r="B658" s="150"/>
      <c r="D658" s="144" t="s">
        <v>157</v>
      </c>
      <c r="E658" s="151" t="s">
        <v>1</v>
      </c>
      <c r="F658" s="152" t="s">
        <v>774</v>
      </c>
      <c r="H658" s="153">
        <v>140.4</v>
      </c>
      <c r="L658" s="150"/>
      <c r="M658" s="154"/>
      <c r="N658" s="155"/>
      <c r="O658" s="155"/>
      <c r="P658" s="155"/>
      <c r="Q658" s="155"/>
      <c r="R658" s="155"/>
      <c r="S658" s="155"/>
      <c r="T658" s="156"/>
      <c r="AT658" s="151" t="s">
        <v>157</v>
      </c>
      <c r="AU658" s="151" t="s">
        <v>79</v>
      </c>
      <c r="AV658" s="13" t="s">
        <v>79</v>
      </c>
      <c r="AW658" s="13" t="s">
        <v>27</v>
      </c>
      <c r="AX658" s="13" t="s">
        <v>70</v>
      </c>
      <c r="AY658" s="151" t="s">
        <v>148</v>
      </c>
    </row>
    <row r="659" spans="2:51" s="13" customFormat="1" ht="30.6">
      <c r="B659" s="150"/>
      <c r="D659" s="144" t="s">
        <v>157</v>
      </c>
      <c r="E659" s="151" t="s">
        <v>1</v>
      </c>
      <c r="F659" s="152" t="s">
        <v>775</v>
      </c>
      <c r="H659" s="153">
        <v>107</v>
      </c>
      <c r="L659" s="150"/>
      <c r="M659" s="154"/>
      <c r="N659" s="155"/>
      <c r="O659" s="155"/>
      <c r="P659" s="155"/>
      <c r="Q659" s="155"/>
      <c r="R659" s="155"/>
      <c r="S659" s="155"/>
      <c r="T659" s="156"/>
      <c r="AT659" s="151" t="s">
        <v>157</v>
      </c>
      <c r="AU659" s="151" t="s">
        <v>79</v>
      </c>
      <c r="AV659" s="13" t="s">
        <v>79</v>
      </c>
      <c r="AW659" s="13" t="s">
        <v>27</v>
      </c>
      <c r="AX659" s="13" t="s">
        <v>70</v>
      </c>
      <c r="AY659" s="151" t="s">
        <v>148</v>
      </c>
    </row>
    <row r="660" spans="2:63" s="11" customFormat="1" ht="22.8" customHeight="1">
      <c r="B660" s="118"/>
      <c r="D660" s="119" t="s">
        <v>69</v>
      </c>
      <c r="E660" s="128" t="s">
        <v>716</v>
      </c>
      <c r="F660" s="128" t="s">
        <v>776</v>
      </c>
      <c r="J660" s="129">
        <f>BK660</f>
        <v>0</v>
      </c>
      <c r="L660" s="118"/>
      <c r="M660" s="122"/>
      <c r="N660" s="123"/>
      <c r="O660" s="123"/>
      <c r="P660" s="124">
        <f>SUM(P661:P703)</f>
        <v>299.58842599999997</v>
      </c>
      <c r="Q660" s="123"/>
      <c r="R660" s="124">
        <f>SUM(R661:R703)</f>
        <v>93.00474093999999</v>
      </c>
      <c r="S660" s="123"/>
      <c r="T660" s="125">
        <f>SUM(T661:T703)</f>
        <v>0</v>
      </c>
      <c r="AR660" s="119" t="s">
        <v>77</v>
      </c>
      <c r="AT660" s="126" t="s">
        <v>69</v>
      </c>
      <c r="AU660" s="126" t="s">
        <v>77</v>
      </c>
      <c r="AY660" s="119" t="s">
        <v>148</v>
      </c>
      <c r="BK660" s="127">
        <f>SUM(BK661:BK703)</f>
        <v>0</v>
      </c>
    </row>
    <row r="661" spans="2:65" s="1" customFormat="1" ht="16.5" customHeight="1">
      <c r="B661" s="130"/>
      <c r="C661" s="131" t="s">
        <v>777</v>
      </c>
      <c r="D661" s="131" t="s">
        <v>150</v>
      </c>
      <c r="E661" s="132" t="s">
        <v>778</v>
      </c>
      <c r="F661" s="133" t="s">
        <v>779</v>
      </c>
      <c r="G661" s="134" t="s">
        <v>162</v>
      </c>
      <c r="H661" s="135">
        <v>33.93</v>
      </c>
      <c r="I661" s="136"/>
      <c r="J661" s="136">
        <f>ROUND(I661*H661,2)</f>
        <v>0</v>
      </c>
      <c r="K661" s="133" t="s">
        <v>320</v>
      </c>
      <c r="L661" s="27"/>
      <c r="M661" s="137" t="s">
        <v>1</v>
      </c>
      <c r="N661" s="138" t="s">
        <v>35</v>
      </c>
      <c r="O661" s="139">
        <v>3.213</v>
      </c>
      <c r="P661" s="139">
        <f>O661*H661</f>
        <v>109.01709</v>
      </c>
      <c r="Q661" s="139">
        <v>2.25634</v>
      </c>
      <c r="R661" s="139">
        <f>Q661*H661</f>
        <v>76.5576162</v>
      </c>
      <c r="S661" s="139">
        <v>0</v>
      </c>
      <c r="T661" s="140">
        <f>S661*H661</f>
        <v>0</v>
      </c>
      <c r="AR661" s="141" t="s">
        <v>155</v>
      </c>
      <c r="AT661" s="141" t="s">
        <v>150</v>
      </c>
      <c r="AU661" s="141" t="s">
        <v>79</v>
      </c>
      <c r="AY661" s="15" t="s">
        <v>148</v>
      </c>
      <c r="BE661" s="142">
        <f>IF(N661="základní",J661,0)</f>
        <v>0</v>
      </c>
      <c r="BF661" s="142">
        <f>IF(N661="snížená",J661,0)</f>
        <v>0</v>
      </c>
      <c r="BG661" s="142">
        <f>IF(N661="zákl. přenesená",J661,0)</f>
        <v>0</v>
      </c>
      <c r="BH661" s="142">
        <f>IF(N661="sníž. přenesená",J661,0)</f>
        <v>0</v>
      </c>
      <c r="BI661" s="142">
        <f>IF(N661="nulová",J661,0)</f>
        <v>0</v>
      </c>
      <c r="BJ661" s="15" t="s">
        <v>77</v>
      </c>
      <c r="BK661" s="142">
        <f>ROUND(I661*H661,2)</f>
        <v>0</v>
      </c>
      <c r="BL661" s="15" t="s">
        <v>155</v>
      </c>
      <c r="BM661" s="141" t="s">
        <v>780</v>
      </c>
    </row>
    <row r="662" spans="2:51" s="13" customFormat="1" ht="20.4">
      <c r="B662" s="150"/>
      <c r="D662" s="144" t="s">
        <v>157</v>
      </c>
      <c r="E662" s="151" t="s">
        <v>1</v>
      </c>
      <c r="F662" s="152" t="s">
        <v>781</v>
      </c>
      <c r="H662" s="153">
        <v>33.93</v>
      </c>
      <c r="L662" s="150"/>
      <c r="M662" s="154"/>
      <c r="N662" s="155"/>
      <c r="O662" s="155"/>
      <c r="P662" s="155"/>
      <c r="Q662" s="155"/>
      <c r="R662" s="155"/>
      <c r="S662" s="155"/>
      <c r="T662" s="156"/>
      <c r="AT662" s="151" t="s">
        <v>157</v>
      </c>
      <c r="AU662" s="151" t="s">
        <v>79</v>
      </c>
      <c r="AV662" s="13" t="s">
        <v>79</v>
      </c>
      <c r="AW662" s="13" t="s">
        <v>27</v>
      </c>
      <c r="AX662" s="13" t="s">
        <v>70</v>
      </c>
      <c r="AY662" s="151" t="s">
        <v>148</v>
      </c>
    </row>
    <row r="663" spans="2:65" s="1" customFormat="1" ht="24" customHeight="1">
      <c r="B663" s="130"/>
      <c r="C663" s="131" t="s">
        <v>782</v>
      </c>
      <c r="D663" s="131" t="s">
        <v>150</v>
      </c>
      <c r="E663" s="132" t="s">
        <v>783</v>
      </c>
      <c r="F663" s="133" t="s">
        <v>784</v>
      </c>
      <c r="G663" s="134" t="s">
        <v>162</v>
      </c>
      <c r="H663" s="135">
        <v>4.241</v>
      </c>
      <c r="I663" s="136"/>
      <c r="J663" s="136">
        <f>ROUND(I663*H663,2)</f>
        <v>0</v>
      </c>
      <c r="K663" s="133" t="s">
        <v>320</v>
      </c>
      <c r="L663" s="27"/>
      <c r="M663" s="137" t="s">
        <v>1</v>
      </c>
      <c r="N663" s="138" t="s">
        <v>35</v>
      </c>
      <c r="O663" s="139">
        <v>5.33</v>
      </c>
      <c r="P663" s="139">
        <f>O663*H663</f>
        <v>22.604529999999997</v>
      </c>
      <c r="Q663" s="139">
        <v>2.25634</v>
      </c>
      <c r="R663" s="139">
        <f>Q663*H663</f>
        <v>9.56913794</v>
      </c>
      <c r="S663" s="139">
        <v>0</v>
      </c>
      <c r="T663" s="140">
        <f>S663*H663</f>
        <v>0</v>
      </c>
      <c r="AR663" s="141" t="s">
        <v>155</v>
      </c>
      <c r="AT663" s="141" t="s">
        <v>150</v>
      </c>
      <c r="AU663" s="141" t="s">
        <v>79</v>
      </c>
      <c r="AY663" s="15" t="s">
        <v>148</v>
      </c>
      <c r="BE663" s="142">
        <f>IF(N663="základní",J663,0)</f>
        <v>0</v>
      </c>
      <c r="BF663" s="142">
        <f>IF(N663="snížená",J663,0)</f>
        <v>0</v>
      </c>
      <c r="BG663" s="142">
        <f>IF(N663="zákl. přenesená",J663,0)</f>
        <v>0</v>
      </c>
      <c r="BH663" s="142">
        <f>IF(N663="sníž. přenesená",J663,0)</f>
        <v>0</v>
      </c>
      <c r="BI663" s="142">
        <f>IF(N663="nulová",J663,0)</f>
        <v>0</v>
      </c>
      <c r="BJ663" s="15" t="s">
        <v>77</v>
      </c>
      <c r="BK663" s="142">
        <f>ROUND(I663*H663,2)</f>
        <v>0</v>
      </c>
      <c r="BL663" s="15" t="s">
        <v>155</v>
      </c>
      <c r="BM663" s="141" t="s">
        <v>785</v>
      </c>
    </row>
    <row r="664" spans="2:51" s="12" customFormat="1" ht="12">
      <c r="B664" s="143"/>
      <c r="D664" s="144" t="s">
        <v>157</v>
      </c>
      <c r="E664" s="145" t="s">
        <v>1</v>
      </c>
      <c r="F664" s="146" t="s">
        <v>331</v>
      </c>
      <c r="H664" s="145" t="s">
        <v>1</v>
      </c>
      <c r="L664" s="143"/>
      <c r="M664" s="147"/>
      <c r="N664" s="148"/>
      <c r="O664" s="148"/>
      <c r="P664" s="148"/>
      <c r="Q664" s="148"/>
      <c r="R664" s="148"/>
      <c r="S664" s="148"/>
      <c r="T664" s="149"/>
      <c r="AT664" s="145" t="s">
        <v>157</v>
      </c>
      <c r="AU664" s="145" t="s">
        <v>79</v>
      </c>
      <c r="AV664" s="12" t="s">
        <v>77</v>
      </c>
      <c r="AW664" s="12" t="s">
        <v>27</v>
      </c>
      <c r="AX664" s="12" t="s">
        <v>70</v>
      </c>
      <c r="AY664" s="145" t="s">
        <v>148</v>
      </c>
    </row>
    <row r="665" spans="2:51" s="13" customFormat="1" ht="20.4">
      <c r="B665" s="150"/>
      <c r="D665" s="144" t="s">
        <v>157</v>
      </c>
      <c r="E665" s="151" t="s">
        <v>1</v>
      </c>
      <c r="F665" s="152" t="s">
        <v>786</v>
      </c>
      <c r="H665" s="153">
        <v>4.241</v>
      </c>
      <c r="L665" s="150"/>
      <c r="M665" s="154"/>
      <c r="N665" s="155"/>
      <c r="O665" s="155"/>
      <c r="P665" s="155"/>
      <c r="Q665" s="155"/>
      <c r="R665" s="155"/>
      <c r="S665" s="155"/>
      <c r="T665" s="156"/>
      <c r="AT665" s="151" t="s">
        <v>157</v>
      </c>
      <c r="AU665" s="151" t="s">
        <v>79</v>
      </c>
      <c r="AV665" s="13" t="s">
        <v>79</v>
      </c>
      <c r="AW665" s="13" t="s">
        <v>27</v>
      </c>
      <c r="AX665" s="13" t="s">
        <v>70</v>
      </c>
      <c r="AY665" s="151" t="s">
        <v>148</v>
      </c>
    </row>
    <row r="666" spans="2:65" s="1" customFormat="1" ht="24" customHeight="1">
      <c r="B666" s="130"/>
      <c r="C666" s="131" t="s">
        <v>787</v>
      </c>
      <c r="D666" s="131" t="s">
        <v>150</v>
      </c>
      <c r="E666" s="132" t="s">
        <v>788</v>
      </c>
      <c r="F666" s="133" t="s">
        <v>789</v>
      </c>
      <c r="G666" s="134" t="s">
        <v>162</v>
      </c>
      <c r="H666" s="135">
        <v>33.93</v>
      </c>
      <c r="I666" s="136"/>
      <c r="J666" s="136">
        <f>ROUND(I666*H666,2)</f>
        <v>0</v>
      </c>
      <c r="K666" s="133" t="s">
        <v>320</v>
      </c>
      <c r="L666" s="27"/>
      <c r="M666" s="137" t="s">
        <v>1</v>
      </c>
      <c r="N666" s="138" t="s">
        <v>35</v>
      </c>
      <c r="O666" s="139">
        <v>2.7</v>
      </c>
      <c r="P666" s="139">
        <f>O666*H666</f>
        <v>91.611</v>
      </c>
      <c r="Q666" s="139">
        <v>0</v>
      </c>
      <c r="R666" s="139">
        <f>Q666*H666</f>
        <v>0</v>
      </c>
      <c r="S666" s="139">
        <v>0</v>
      </c>
      <c r="T666" s="140">
        <f>S666*H666</f>
        <v>0</v>
      </c>
      <c r="AR666" s="141" t="s">
        <v>155</v>
      </c>
      <c r="AT666" s="141" t="s">
        <v>150</v>
      </c>
      <c r="AU666" s="141" t="s">
        <v>79</v>
      </c>
      <c r="AY666" s="15" t="s">
        <v>148</v>
      </c>
      <c r="BE666" s="142">
        <f>IF(N666="základní",J666,0)</f>
        <v>0</v>
      </c>
      <c r="BF666" s="142">
        <f>IF(N666="snížená",J666,0)</f>
        <v>0</v>
      </c>
      <c r="BG666" s="142">
        <f>IF(N666="zákl. přenesená",J666,0)</f>
        <v>0</v>
      </c>
      <c r="BH666" s="142">
        <f>IF(N666="sníž. přenesená",J666,0)</f>
        <v>0</v>
      </c>
      <c r="BI666" s="142">
        <f>IF(N666="nulová",J666,0)</f>
        <v>0</v>
      </c>
      <c r="BJ666" s="15" t="s">
        <v>77</v>
      </c>
      <c r="BK666" s="142">
        <f>ROUND(I666*H666,2)</f>
        <v>0</v>
      </c>
      <c r="BL666" s="15" t="s">
        <v>155</v>
      </c>
      <c r="BM666" s="141" t="s">
        <v>790</v>
      </c>
    </row>
    <row r="667" spans="2:51" s="13" customFormat="1" ht="20.4">
      <c r="B667" s="150"/>
      <c r="D667" s="144" t="s">
        <v>157</v>
      </c>
      <c r="E667" s="151" t="s">
        <v>1</v>
      </c>
      <c r="F667" s="152" t="s">
        <v>781</v>
      </c>
      <c r="H667" s="153">
        <v>33.93</v>
      </c>
      <c r="L667" s="150"/>
      <c r="M667" s="154"/>
      <c r="N667" s="155"/>
      <c r="O667" s="155"/>
      <c r="P667" s="155"/>
      <c r="Q667" s="155"/>
      <c r="R667" s="155"/>
      <c r="S667" s="155"/>
      <c r="T667" s="156"/>
      <c r="AT667" s="151" t="s">
        <v>157</v>
      </c>
      <c r="AU667" s="151" t="s">
        <v>79</v>
      </c>
      <c r="AV667" s="13" t="s">
        <v>79</v>
      </c>
      <c r="AW667" s="13" t="s">
        <v>27</v>
      </c>
      <c r="AX667" s="13" t="s">
        <v>70</v>
      </c>
      <c r="AY667" s="151" t="s">
        <v>148</v>
      </c>
    </row>
    <row r="668" spans="2:65" s="1" customFormat="1" ht="24" customHeight="1">
      <c r="B668" s="130"/>
      <c r="C668" s="131" t="s">
        <v>791</v>
      </c>
      <c r="D668" s="131" t="s">
        <v>150</v>
      </c>
      <c r="E668" s="132" t="s">
        <v>792</v>
      </c>
      <c r="F668" s="133" t="s">
        <v>793</v>
      </c>
      <c r="G668" s="134" t="s">
        <v>162</v>
      </c>
      <c r="H668" s="135">
        <v>33.93</v>
      </c>
      <c r="I668" s="136"/>
      <c r="J668" s="136">
        <f>ROUND(I668*H668,2)</f>
        <v>0</v>
      </c>
      <c r="K668" s="133" t="s">
        <v>320</v>
      </c>
      <c r="L668" s="27"/>
      <c r="M668" s="137" t="s">
        <v>1</v>
      </c>
      <c r="N668" s="138" t="s">
        <v>35</v>
      </c>
      <c r="O668" s="139">
        <v>0.82</v>
      </c>
      <c r="P668" s="139">
        <f>O668*H668</f>
        <v>27.822599999999998</v>
      </c>
      <c r="Q668" s="139">
        <v>0</v>
      </c>
      <c r="R668" s="139">
        <f>Q668*H668</f>
        <v>0</v>
      </c>
      <c r="S668" s="139">
        <v>0</v>
      </c>
      <c r="T668" s="140">
        <f>S668*H668</f>
        <v>0</v>
      </c>
      <c r="AR668" s="141" t="s">
        <v>155</v>
      </c>
      <c r="AT668" s="141" t="s">
        <v>150</v>
      </c>
      <c r="AU668" s="141" t="s">
        <v>79</v>
      </c>
      <c r="AY668" s="15" t="s">
        <v>148</v>
      </c>
      <c r="BE668" s="142">
        <f>IF(N668="základní",J668,0)</f>
        <v>0</v>
      </c>
      <c r="BF668" s="142">
        <f>IF(N668="snížená",J668,0)</f>
        <v>0</v>
      </c>
      <c r="BG668" s="142">
        <f>IF(N668="zákl. přenesená",J668,0)</f>
        <v>0</v>
      </c>
      <c r="BH668" s="142">
        <f>IF(N668="sníž. přenesená",J668,0)</f>
        <v>0</v>
      </c>
      <c r="BI668" s="142">
        <f>IF(N668="nulová",J668,0)</f>
        <v>0</v>
      </c>
      <c r="BJ668" s="15" t="s">
        <v>77</v>
      </c>
      <c r="BK668" s="142">
        <f>ROUND(I668*H668,2)</f>
        <v>0</v>
      </c>
      <c r="BL668" s="15" t="s">
        <v>155</v>
      </c>
      <c r="BM668" s="141" t="s">
        <v>794</v>
      </c>
    </row>
    <row r="669" spans="2:51" s="13" customFormat="1" ht="20.4">
      <c r="B669" s="150"/>
      <c r="D669" s="144" t="s">
        <v>157</v>
      </c>
      <c r="E669" s="151" t="s">
        <v>1</v>
      </c>
      <c r="F669" s="152" t="s">
        <v>781</v>
      </c>
      <c r="H669" s="153">
        <v>33.93</v>
      </c>
      <c r="L669" s="150"/>
      <c r="M669" s="154"/>
      <c r="N669" s="155"/>
      <c r="O669" s="155"/>
      <c r="P669" s="155"/>
      <c r="Q669" s="155"/>
      <c r="R669" s="155"/>
      <c r="S669" s="155"/>
      <c r="T669" s="156"/>
      <c r="AT669" s="151" t="s">
        <v>157</v>
      </c>
      <c r="AU669" s="151" t="s">
        <v>79</v>
      </c>
      <c r="AV669" s="13" t="s">
        <v>79</v>
      </c>
      <c r="AW669" s="13" t="s">
        <v>27</v>
      </c>
      <c r="AX669" s="13" t="s">
        <v>70</v>
      </c>
      <c r="AY669" s="151" t="s">
        <v>148</v>
      </c>
    </row>
    <row r="670" spans="2:65" s="1" customFormat="1" ht="16.5" customHeight="1">
      <c r="B670" s="130"/>
      <c r="C670" s="131" t="s">
        <v>795</v>
      </c>
      <c r="D670" s="131" t="s">
        <v>150</v>
      </c>
      <c r="E670" s="132" t="s">
        <v>796</v>
      </c>
      <c r="F670" s="133" t="s">
        <v>797</v>
      </c>
      <c r="G670" s="134" t="s">
        <v>203</v>
      </c>
      <c r="H670" s="135">
        <v>0.668</v>
      </c>
      <c r="I670" s="136"/>
      <c r="J670" s="136">
        <f>ROUND(I670*H670,2)</f>
        <v>0</v>
      </c>
      <c r="K670" s="133" t="s">
        <v>320</v>
      </c>
      <c r="L670" s="27"/>
      <c r="M670" s="137" t="s">
        <v>1</v>
      </c>
      <c r="N670" s="138" t="s">
        <v>35</v>
      </c>
      <c r="O670" s="139">
        <v>15.231</v>
      </c>
      <c r="P670" s="139">
        <f>O670*H670</f>
        <v>10.174308</v>
      </c>
      <c r="Q670" s="139">
        <v>1.05306</v>
      </c>
      <c r="R670" s="139">
        <f>Q670*H670</f>
        <v>0.7034440800000001</v>
      </c>
      <c r="S670" s="139">
        <v>0</v>
      </c>
      <c r="T670" s="140">
        <f>S670*H670</f>
        <v>0</v>
      </c>
      <c r="AR670" s="141" t="s">
        <v>155</v>
      </c>
      <c r="AT670" s="141" t="s">
        <v>150</v>
      </c>
      <c r="AU670" s="141" t="s">
        <v>79</v>
      </c>
      <c r="AY670" s="15" t="s">
        <v>148</v>
      </c>
      <c r="BE670" s="142">
        <f>IF(N670="základní",J670,0)</f>
        <v>0</v>
      </c>
      <c r="BF670" s="142">
        <f>IF(N670="snížená",J670,0)</f>
        <v>0</v>
      </c>
      <c r="BG670" s="142">
        <f>IF(N670="zákl. přenesená",J670,0)</f>
        <v>0</v>
      </c>
      <c r="BH670" s="142">
        <f>IF(N670="sníž. přenesená",J670,0)</f>
        <v>0</v>
      </c>
      <c r="BI670" s="142">
        <f>IF(N670="nulová",J670,0)</f>
        <v>0</v>
      </c>
      <c r="BJ670" s="15" t="s">
        <v>77</v>
      </c>
      <c r="BK670" s="142">
        <f>ROUND(I670*H670,2)</f>
        <v>0</v>
      </c>
      <c r="BL670" s="15" t="s">
        <v>155</v>
      </c>
      <c r="BM670" s="141" t="s">
        <v>798</v>
      </c>
    </row>
    <row r="671" spans="2:51" s="13" customFormat="1" ht="30.6">
      <c r="B671" s="150"/>
      <c r="D671" s="144" t="s">
        <v>157</v>
      </c>
      <c r="E671" s="151" t="s">
        <v>1</v>
      </c>
      <c r="F671" s="152" t="s">
        <v>799</v>
      </c>
      <c r="H671" s="153">
        <v>0.668</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65" s="1" customFormat="1" ht="24" customHeight="1">
      <c r="B672" s="130"/>
      <c r="C672" s="131" t="s">
        <v>800</v>
      </c>
      <c r="D672" s="131" t="s">
        <v>150</v>
      </c>
      <c r="E672" s="132" t="s">
        <v>801</v>
      </c>
      <c r="F672" s="133" t="s">
        <v>802</v>
      </c>
      <c r="G672" s="134" t="s">
        <v>153</v>
      </c>
      <c r="H672" s="135">
        <v>54.729</v>
      </c>
      <c r="I672" s="136"/>
      <c r="J672" s="136">
        <f>ROUND(I672*H672,2)</f>
        <v>0</v>
      </c>
      <c r="K672" s="133" t="s">
        <v>320</v>
      </c>
      <c r="L672" s="27"/>
      <c r="M672" s="137" t="s">
        <v>1</v>
      </c>
      <c r="N672" s="138" t="s">
        <v>35</v>
      </c>
      <c r="O672" s="139">
        <v>0.412</v>
      </c>
      <c r="P672" s="139">
        <f>O672*H672</f>
        <v>22.548347999999997</v>
      </c>
      <c r="Q672" s="139">
        <v>0.09868</v>
      </c>
      <c r="R672" s="139">
        <f>Q672*H672</f>
        <v>5.40065772</v>
      </c>
      <c r="S672" s="139">
        <v>0</v>
      </c>
      <c r="T672" s="140">
        <f>S672*H672</f>
        <v>0</v>
      </c>
      <c r="AR672" s="141" t="s">
        <v>155</v>
      </c>
      <c r="AT672" s="141" t="s">
        <v>150</v>
      </c>
      <c r="AU672" s="141" t="s">
        <v>79</v>
      </c>
      <c r="AY672" s="15" t="s">
        <v>148</v>
      </c>
      <c r="BE672" s="142">
        <f>IF(N672="základní",J672,0)</f>
        <v>0</v>
      </c>
      <c r="BF672" s="142">
        <f>IF(N672="snížená",J672,0)</f>
        <v>0</v>
      </c>
      <c r="BG672" s="142">
        <f>IF(N672="zákl. přenesená",J672,0)</f>
        <v>0</v>
      </c>
      <c r="BH672" s="142">
        <f>IF(N672="sníž. přenesená",J672,0)</f>
        <v>0</v>
      </c>
      <c r="BI672" s="142">
        <f>IF(N672="nulová",J672,0)</f>
        <v>0</v>
      </c>
      <c r="BJ672" s="15" t="s">
        <v>77</v>
      </c>
      <c r="BK672" s="142">
        <f>ROUND(I672*H672,2)</f>
        <v>0</v>
      </c>
      <c r="BL672" s="15" t="s">
        <v>155</v>
      </c>
      <c r="BM672" s="141" t="s">
        <v>803</v>
      </c>
    </row>
    <row r="673" spans="2:51" s="12" customFormat="1" ht="12">
      <c r="B673" s="143"/>
      <c r="D673" s="144" t="s">
        <v>157</v>
      </c>
      <c r="E673" s="145" t="s">
        <v>1</v>
      </c>
      <c r="F673" s="146" t="s">
        <v>804</v>
      </c>
      <c r="H673" s="145" t="s">
        <v>1</v>
      </c>
      <c r="L673" s="143"/>
      <c r="M673" s="147"/>
      <c r="N673" s="148"/>
      <c r="O673" s="148"/>
      <c r="P673" s="148"/>
      <c r="Q673" s="148"/>
      <c r="R673" s="148"/>
      <c r="S673" s="148"/>
      <c r="T673" s="149"/>
      <c r="AT673" s="145" t="s">
        <v>157</v>
      </c>
      <c r="AU673" s="145" t="s">
        <v>79</v>
      </c>
      <c r="AV673" s="12" t="s">
        <v>77</v>
      </c>
      <c r="AW673" s="12" t="s">
        <v>27</v>
      </c>
      <c r="AX673" s="12" t="s">
        <v>70</v>
      </c>
      <c r="AY673" s="145" t="s">
        <v>148</v>
      </c>
    </row>
    <row r="674" spans="2:51" s="12" customFormat="1" ht="12">
      <c r="B674" s="143"/>
      <c r="D674" s="144" t="s">
        <v>157</v>
      </c>
      <c r="E674" s="145" t="s">
        <v>1</v>
      </c>
      <c r="F674" s="146" t="s">
        <v>339</v>
      </c>
      <c r="H674" s="145" t="s">
        <v>1</v>
      </c>
      <c r="L674" s="143"/>
      <c r="M674" s="147"/>
      <c r="N674" s="148"/>
      <c r="O674" s="148"/>
      <c r="P674" s="148"/>
      <c r="Q674" s="148"/>
      <c r="R674" s="148"/>
      <c r="S674" s="148"/>
      <c r="T674" s="149"/>
      <c r="AT674" s="145" t="s">
        <v>157</v>
      </c>
      <c r="AU674" s="145" t="s">
        <v>79</v>
      </c>
      <c r="AV674" s="12" t="s">
        <v>77</v>
      </c>
      <c r="AW674" s="12" t="s">
        <v>27</v>
      </c>
      <c r="AX674" s="12" t="s">
        <v>70</v>
      </c>
      <c r="AY674" s="145" t="s">
        <v>148</v>
      </c>
    </row>
    <row r="675" spans="2:51" s="13" customFormat="1" ht="12">
      <c r="B675" s="150"/>
      <c r="D675" s="144" t="s">
        <v>157</v>
      </c>
      <c r="E675" s="151" t="s">
        <v>1</v>
      </c>
      <c r="F675" s="152" t="s">
        <v>805</v>
      </c>
      <c r="H675" s="153">
        <v>0.629</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51" s="13" customFormat="1" ht="12">
      <c r="B676" s="150"/>
      <c r="D676" s="144" t="s">
        <v>157</v>
      </c>
      <c r="E676" s="151" t="s">
        <v>1</v>
      </c>
      <c r="F676" s="152" t="s">
        <v>806</v>
      </c>
      <c r="H676" s="153">
        <v>3.974</v>
      </c>
      <c r="L676" s="150"/>
      <c r="M676" s="154"/>
      <c r="N676" s="155"/>
      <c r="O676" s="155"/>
      <c r="P676" s="155"/>
      <c r="Q676" s="155"/>
      <c r="R676" s="155"/>
      <c r="S676" s="155"/>
      <c r="T676" s="156"/>
      <c r="AT676" s="151" t="s">
        <v>157</v>
      </c>
      <c r="AU676" s="151" t="s">
        <v>79</v>
      </c>
      <c r="AV676" s="13" t="s">
        <v>79</v>
      </c>
      <c r="AW676" s="13" t="s">
        <v>27</v>
      </c>
      <c r="AX676" s="13" t="s">
        <v>70</v>
      </c>
      <c r="AY676" s="151" t="s">
        <v>148</v>
      </c>
    </row>
    <row r="677" spans="2:51" s="13" customFormat="1" ht="12">
      <c r="B677" s="150"/>
      <c r="D677" s="144" t="s">
        <v>157</v>
      </c>
      <c r="E677" s="151" t="s">
        <v>1</v>
      </c>
      <c r="F677" s="152" t="s">
        <v>807</v>
      </c>
      <c r="H677" s="153">
        <v>0.624</v>
      </c>
      <c r="L677" s="150"/>
      <c r="M677" s="154"/>
      <c r="N677" s="155"/>
      <c r="O677" s="155"/>
      <c r="P677" s="155"/>
      <c r="Q677" s="155"/>
      <c r="R677" s="155"/>
      <c r="S677" s="155"/>
      <c r="T677" s="156"/>
      <c r="AT677" s="151" t="s">
        <v>157</v>
      </c>
      <c r="AU677" s="151" t="s">
        <v>79</v>
      </c>
      <c r="AV677" s="13" t="s">
        <v>79</v>
      </c>
      <c r="AW677" s="13" t="s">
        <v>27</v>
      </c>
      <c r="AX677" s="13" t="s">
        <v>70</v>
      </c>
      <c r="AY677" s="151" t="s">
        <v>148</v>
      </c>
    </row>
    <row r="678" spans="2:51" s="13" customFormat="1" ht="12">
      <c r="B678" s="150"/>
      <c r="D678" s="144" t="s">
        <v>157</v>
      </c>
      <c r="E678" s="151" t="s">
        <v>1</v>
      </c>
      <c r="F678" s="152" t="s">
        <v>808</v>
      </c>
      <c r="H678" s="153">
        <v>0.864</v>
      </c>
      <c r="L678" s="150"/>
      <c r="M678" s="154"/>
      <c r="N678" s="155"/>
      <c r="O678" s="155"/>
      <c r="P678" s="155"/>
      <c r="Q678" s="155"/>
      <c r="R678" s="155"/>
      <c r="S678" s="155"/>
      <c r="T678" s="156"/>
      <c r="AT678" s="151" t="s">
        <v>157</v>
      </c>
      <c r="AU678" s="151" t="s">
        <v>79</v>
      </c>
      <c r="AV678" s="13" t="s">
        <v>79</v>
      </c>
      <c r="AW678" s="13" t="s">
        <v>27</v>
      </c>
      <c r="AX678" s="13" t="s">
        <v>70</v>
      </c>
      <c r="AY678" s="151" t="s">
        <v>148</v>
      </c>
    </row>
    <row r="679" spans="2:51" s="13" customFormat="1" ht="12">
      <c r="B679" s="150"/>
      <c r="D679" s="144" t="s">
        <v>157</v>
      </c>
      <c r="E679" s="151" t="s">
        <v>1</v>
      </c>
      <c r="F679" s="152" t="s">
        <v>809</v>
      </c>
      <c r="H679" s="153">
        <v>5.789</v>
      </c>
      <c r="L679" s="150"/>
      <c r="M679" s="154"/>
      <c r="N679" s="155"/>
      <c r="O679" s="155"/>
      <c r="P679" s="155"/>
      <c r="Q679" s="155"/>
      <c r="R679" s="155"/>
      <c r="S679" s="155"/>
      <c r="T679" s="156"/>
      <c r="AT679" s="151" t="s">
        <v>157</v>
      </c>
      <c r="AU679" s="151" t="s">
        <v>79</v>
      </c>
      <c r="AV679" s="13" t="s">
        <v>79</v>
      </c>
      <c r="AW679" s="13" t="s">
        <v>27</v>
      </c>
      <c r="AX679" s="13" t="s">
        <v>70</v>
      </c>
      <c r="AY679" s="151" t="s">
        <v>148</v>
      </c>
    </row>
    <row r="680" spans="2:51" s="13" customFormat="1" ht="12">
      <c r="B680" s="150"/>
      <c r="D680" s="144" t="s">
        <v>157</v>
      </c>
      <c r="E680" s="151" t="s">
        <v>1</v>
      </c>
      <c r="F680" s="152" t="s">
        <v>810</v>
      </c>
      <c r="H680" s="153">
        <v>5.376</v>
      </c>
      <c r="L680" s="150"/>
      <c r="M680" s="154"/>
      <c r="N680" s="155"/>
      <c r="O680" s="155"/>
      <c r="P680" s="155"/>
      <c r="Q680" s="155"/>
      <c r="R680" s="155"/>
      <c r="S680" s="155"/>
      <c r="T680" s="156"/>
      <c r="AT680" s="151" t="s">
        <v>157</v>
      </c>
      <c r="AU680" s="151" t="s">
        <v>79</v>
      </c>
      <c r="AV680" s="13" t="s">
        <v>79</v>
      </c>
      <c r="AW680" s="13" t="s">
        <v>27</v>
      </c>
      <c r="AX680" s="13" t="s">
        <v>70</v>
      </c>
      <c r="AY680" s="151" t="s">
        <v>148</v>
      </c>
    </row>
    <row r="681" spans="2:51" s="13" customFormat="1" ht="12">
      <c r="B681" s="150"/>
      <c r="D681" s="144" t="s">
        <v>157</v>
      </c>
      <c r="E681" s="151" t="s">
        <v>1</v>
      </c>
      <c r="F681" s="152" t="s">
        <v>811</v>
      </c>
      <c r="H681" s="153">
        <v>8.942</v>
      </c>
      <c r="L681" s="150"/>
      <c r="M681" s="154"/>
      <c r="N681" s="155"/>
      <c r="O681" s="155"/>
      <c r="P681" s="155"/>
      <c r="Q681" s="155"/>
      <c r="R681" s="155"/>
      <c r="S681" s="155"/>
      <c r="T681" s="156"/>
      <c r="AT681" s="151" t="s">
        <v>157</v>
      </c>
      <c r="AU681" s="151" t="s">
        <v>79</v>
      </c>
      <c r="AV681" s="13" t="s">
        <v>79</v>
      </c>
      <c r="AW681" s="13" t="s">
        <v>27</v>
      </c>
      <c r="AX681" s="13" t="s">
        <v>70</v>
      </c>
      <c r="AY681" s="151" t="s">
        <v>148</v>
      </c>
    </row>
    <row r="682" spans="2:51" s="12" customFormat="1" ht="12">
      <c r="B682" s="143"/>
      <c r="D682" s="144" t="s">
        <v>157</v>
      </c>
      <c r="E682" s="145" t="s">
        <v>1</v>
      </c>
      <c r="F682" s="146" t="s">
        <v>347</v>
      </c>
      <c r="H682" s="145" t="s">
        <v>1</v>
      </c>
      <c r="L682" s="143"/>
      <c r="M682" s="147"/>
      <c r="N682" s="148"/>
      <c r="O682" s="148"/>
      <c r="P682" s="148"/>
      <c r="Q682" s="148"/>
      <c r="R682" s="148"/>
      <c r="S682" s="148"/>
      <c r="T682" s="149"/>
      <c r="AT682" s="145" t="s">
        <v>157</v>
      </c>
      <c r="AU682" s="145" t="s">
        <v>79</v>
      </c>
      <c r="AV682" s="12" t="s">
        <v>77</v>
      </c>
      <c r="AW682" s="12" t="s">
        <v>27</v>
      </c>
      <c r="AX682" s="12" t="s">
        <v>70</v>
      </c>
      <c r="AY682" s="145" t="s">
        <v>148</v>
      </c>
    </row>
    <row r="683" spans="2:51" s="13" customFormat="1" ht="12">
      <c r="B683" s="150"/>
      <c r="D683" s="144" t="s">
        <v>157</v>
      </c>
      <c r="E683" s="151" t="s">
        <v>1</v>
      </c>
      <c r="F683" s="152" t="s">
        <v>810</v>
      </c>
      <c r="H683" s="153">
        <v>5.376</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51" s="13" customFormat="1" ht="12">
      <c r="B684" s="150"/>
      <c r="D684" s="144" t="s">
        <v>157</v>
      </c>
      <c r="E684" s="151" t="s">
        <v>1</v>
      </c>
      <c r="F684" s="152" t="s">
        <v>812</v>
      </c>
      <c r="H684" s="153">
        <v>4.536</v>
      </c>
      <c r="L684" s="150"/>
      <c r="M684" s="154"/>
      <c r="N684" s="155"/>
      <c r="O684" s="155"/>
      <c r="P684" s="155"/>
      <c r="Q684" s="155"/>
      <c r="R684" s="155"/>
      <c r="S684" s="155"/>
      <c r="T684" s="156"/>
      <c r="AT684" s="151" t="s">
        <v>157</v>
      </c>
      <c r="AU684" s="151" t="s">
        <v>79</v>
      </c>
      <c r="AV684" s="13" t="s">
        <v>79</v>
      </c>
      <c r="AW684" s="13" t="s">
        <v>27</v>
      </c>
      <c r="AX684" s="13" t="s">
        <v>70</v>
      </c>
      <c r="AY684" s="151" t="s">
        <v>148</v>
      </c>
    </row>
    <row r="685" spans="2:51" s="13" customFormat="1" ht="12">
      <c r="B685" s="150"/>
      <c r="D685" s="144" t="s">
        <v>157</v>
      </c>
      <c r="E685" s="151" t="s">
        <v>1</v>
      </c>
      <c r="F685" s="152" t="s">
        <v>813</v>
      </c>
      <c r="H685" s="153">
        <v>12.917</v>
      </c>
      <c r="L685" s="150"/>
      <c r="M685" s="154"/>
      <c r="N685" s="155"/>
      <c r="O685" s="155"/>
      <c r="P685" s="155"/>
      <c r="Q685" s="155"/>
      <c r="R685" s="155"/>
      <c r="S685" s="155"/>
      <c r="T685" s="156"/>
      <c r="AT685" s="151" t="s">
        <v>157</v>
      </c>
      <c r="AU685" s="151" t="s">
        <v>79</v>
      </c>
      <c r="AV685" s="13" t="s">
        <v>79</v>
      </c>
      <c r="AW685" s="13" t="s">
        <v>27</v>
      </c>
      <c r="AX685" s="13" t="s">
        <v>70</v>
      </c>
      <c r="AY685" s="151" t="s">
        <v>148</v>
      </c>
    </row>
    <row r="686" spans="2:51" s="13" customFormat="1" ht="12">
      <c r="B686" s="150"/>
      <c r="D686" s="144" t="s">
        <v>157</v>
      </c>
      <c r="E686" s="151" t="s">
        <v>1</v>
      </c>
      <c r="F686" s="152" t="s">
        <v>814</v>
      </c>
      <c r="H686" s="153">
        <v>5.702</v>
      </c>
      <c r="L686" s="150"/>
      <c r="M686" s="154"/>
      <c r="N686" s="155"/>
      <c r="O686" s="155"/>
      <c r="P686" s="155"/>
      <c r="Q686" s="155"/>
      <c r="R686" s="155"/>
      <c r="S686" s="155"/>
      <c r="T686" s="156"/>
      <c r="AT686" s="151" t="s">
        <v>157</v>
      </c>
      <c r="AU686" s="151" t="s">
        <v>79</v>
      </c>
      <c r="AV686" s="13" t="s">
        <v>79</v>
      </c>
      <c r="AW686" s="13" t="s">
        <v>27</v>
      </c>
      <c r="AX686" s="13" t="s">
        <v>70</v>
      </c>
      <c r="AY686" s="151" t="s">
        <v>148</v>
      </c>
    </row>
    <row r="687" spans="2:65" s="1" customFormat="1" ht="16.5" customHeight="1">
      <c r="B687" s="130"/>
      <c r="C687" s="131" t="s">
        <v>815</v>
      </c>
      <c r="D687" s="131" t="s">
        <v>150</v>
      </c>
      <c r="E687" s="132" t="s">
        <v>816</v>
      </c>
      <c r="F687" s="133" t="s">
        <v>817</v>
      </c>
      <c r="G687" s="134" t="s">
        <v>153</v>
      </c>
      <c r="H687" s="135">
        <v>3.06</v>
      </c>
      <c r="I687" s="136"/>
      <c r="J687" s="136">
        <f>ROUND(I687*H687,2)</f>
        <v>0</v>
      </c>
      <c r="K687" s="133" t="s">
        <v>320</v>
      </c>
      <c r="L687" s="27"/>
      <c r="M687" s="137" t="s">
        <v>1</v>
      </c>
      <c r="N687" s="138" t="s">
        <v>35</v>
      </c>
      <c r="O687" s="139">
        <v>0.41</v>
      </c>
      <c r="P687" s="139">
        <f>O687*H687</f>
        <v>1.2546</v>
      </c>
      <c r="Q687" s="139">
        <v>0.08936</v>
      </c>
      <c r="R687" s="139">
        <f>Q687*H687</f>
        <v>0.2734416</v>
      </c>
      <c r="S687" s="139">
        <v>0</v>
      </c>
      <c r="T687" s="140">
        <f>S687*H687</f>
        <v>0</v>
      </c>
      <c r="AR687" s="141" t="s">
        <v>155</v>
      </c>
      <c r="AT687" s="141" t="s">
        <v>150</v>
      </c>
      <c r="AU687" s="141" t="s">
        <v>79</v>
      </c>
      <c r="AY687" s="15" t="s">
        <v>148</v>
      </c>
      <c r="BE687" s="142">
        <f>IF(N687="základní",J687,0)</f>
        <v>0</v>
      </c>
      <c r="BF687" s="142">
        <f>IF(N687="snížená",J687,0)</f>
        <v>0</v>
      </c>
      <c r="BG687" s="142">
        <f>IF(N687="zákl. přenesená",J687,0)</f>
        <v>0</v>
      </c>
      <c r="BH687" s="142">
        <f>IF(N687="sníž. přenesená",J687,0)</f>
        <v>0</v>
      </c>
      <c r="BI687" s="142">
        <f>IF(N687="nulová",J687,0)</f>
        <v>0</v>
      </c>
      <c r="BJ687" s="15" t="s">
        <v>77</v>
      </c>
      <c r="BK687" s="142">
        <f>ROUND(I687*H687,2)</f>
        <v>0</v>
      </c>
      <c r="BL687" s="15" t="s">
        <v>155</v>
      </c>
      <c r="BM687" s="141" t="s">
        <v>818</v>
      </c>
    </row>
    <row r="688" spans="2:51" s="12" customFormat="1" ht="12">
      <c r="B688" s="143"/>
      <c r="D688" s="144" t="s">
        <v>157</v>
      </c>
      <c r="E688" s="145" t="s">
        <v>1</v>
      </c>
      <c r="F688" s="146" t="s">
        <v>819</v>
      </c>
      <c r="H688" s="145" t="s">
        <v>1</v>
      </c>
      <c r="L688" s="143"/>
      <c r="M688" s="147"/>
      <c r="N688" s="148"/>
      <c r="O688" s="148"/>
      <c r="P688" s="148"/>
      <c r="Q688" s="148"/>
      <c r="R688" s="148"/>
      <c r="S688" s="148"/>
      <c r="T688" s="149"/>
      <c r="AT688" s="145" t="s">
        <v>157</v>
      </c>
      <c r="AU688" s="145" t="s">
        <v>79</v>
      </c>
      <c r="AV688" s="12" t="s">
        <v>77</v>
      </c>
      <c r="AW688" s="12" t="s">
        <v>27</v>
      </c>
      <c r="AX688" s="12" t="s">
        <v>70</v>
      </c>
      <c r="AY688" s="145" t="s">
        <v>148</v>
      </c>
    </row>
    <row r="689" spans="2:51" s="13" customFormat="1" ht="12">
      <c r="B689" s="150"/>
      <c r="D689" s="144" t="s">
        <v>157</v>
      </c>
      <c r="E689" s="151" t="s">
        <v>1</v>
      </c>
      <c r="F689" s="152" t="s">
        <v>359</v>
      </c>
      <c r="H689" s="153">
        <v>1.53</v>
      </c>
      <c r="L689" s="150"/>
      <c r="M689" s="154"/>
      <c r="N689" s="155"/>
      <c r="O689" s="155"/>
      <c r="P689" s="155"/>
      <c r="Q689" s="155"/>
      <c r="R689" s="155"/>
      <c r="S689" s="155"/>
      <c r="T689" s="156"/>
      <c r="AT689" s="151" t="s">
        <v>157</v>
      </c>
      <c r="AU689" s="151" t="s">
        <v>79</v>
      </c>
      <c r="AV689" s="13" t="s">
        <v>79</v>
      </c>
      <c r="AW689" s="13" t="s">
        <v>27</v>
      </c>
      <c r="AX689" s="13" t="s">
        <v>70</v>
      </c>
      <c r="AY689" s="151" t="s">
        <v>148</v>
      </c>
    </row>
    <row r="690" spans="2:51" s="13" customFormat="1" ht="12">
      <c r="B690" s="150"/>
      <c r="D690" s="144" t="s">
        <v>157</v>
      </c>
      <c r="E690" s="151" t="s">
        <v>1</v>
      </c>
      <c r="F690" s="152" t="s">
        <v>360</v>
      </c>
      <c r="H690" s="153">
        <v>1.53</v>
      </c>
      <c r="L690" s="150"/>
      <c r="M690" s="154"/>
      <c r="N690" s="155"/>
      <c r="O690" s="155"/>
      <c r="P690" s="155"/>
      <c r="Q690" s="155"/>
      <c r="R690" s="155"/>
      <c r="S690" s="155"/>
      <c r="T690" s="156"/>
      <c r="AT690" s="151" t="s">
        <v>157</v>
      </c>
      <c r="AU690" s="151" t="s">
        <v>79</v>
      </c>
      <c r="AV690" s="13" t="s">
        <v>79</v>
      </c>
      <c r="AW690" s="13" t="s">
        <v>27</v>
      </c>
      <c r="AX690" s="13" t="s">
        <v>70</v>
      </c>
      <c r="AY690" s="151" t="s">
        <v>148</v>
      </c>
    </row>
    <row r="691" spans="2:65" s="1" customFormat="1" ht="24" customHeight="1">
      <c r="B691" s="130"/>
      <c r="C691" s="131" t="s">
        <v>820</v>
      </c>
      <c r="D691" s="131" t="s">
        <v>150</v>
      </c>
      <c r="E691" s="132" t="s">
        <v>821</v>
      </c>
      <c r="F691" s="133" t="s">
        <v>822</v>
      </c>
      <c r="G691" s="134" t="s">
        <v>458</v>
      </c>
      <c r="H691" s="135">
        <v>245.51</v>
      </c>
      <c r="I691" s="136"/>
      <c r="J691" s="136">
        <f>ROUND(I691*H691,2)</f>
        <v>0</v>
      </c>
      <c r="K691" s="133" t="s">
        <v>320</v>
      </c>
      <c r="L691" s="27"/>
      <c r="M691" s="137" t="s">
        <v>1</v>
      </c>
      <c r="N691" s="138" t="s">
        <v>35</v>
      </c>
      <c r="O691" s="139">
        <v>0.035</v>
      </c>
      <c r="P691" s="139">
        <f>O691*H691</f>
        <v>8.59285</v>
      </c>
      <c r="Q691" s="139">
        <v>6E-05</v>
      </c>
      <c r="R691" s="139">
        <f>Q691*H691</f>
        <v>0.0147306</v>
      </c>
      <c r="S691" s="139">
        <v>0</v>
      </c>
      <c r="T691" s="140">
        <f>S691*H691</f>
        <v>0</v>
      </c>
      <c r="AR691" s="141" t="s">
        <v>155</v>
      </c>
      <c r="AT691" s="141" t="s">
        <v>150</v>
      </c>
      <c r="AU691" s="141" t="s">
        <v>79</v>
      </c>
      <c r="AY691" s="15" t="s">
        <v>148</v>
      </c>
      <c r="BE691" s="142">
        <f>IF(N691="základní",J691,0)</f>
        <v>0</v>
      </c>
      <c r="BF691" s="142">
        <f>IF(N691="snížená",J691,0)</f>
        <v>0</v>
      </c>
      <c r="BG691" s="142">
        <f>IF(N691="zákl. přenesená",J691,0)</f>
        <v>0</v>
      </c>
      <c r="BH691" s="142">
        <f>IF(N691="sníž. přenesená",J691,0)</f>
        <v>0</v>
      </c>
      <c r="BI691" s="142">
        <f>IF(N691="nulová",J691,0)</f>
        <v>0</v>
      </c>
      <c r="BJ691" s="15" t="s">
        <v>77</v>
      </c>
      <c r="BK691" s="142">
        <f>ROUND(I691*H691,2)</f>
        <v>0</v>
      </c>
      <c r="BL691" s="15" t="s">
        <v>155</v>
      </c>
      <c r="BM691" s="141" t="s">
        <v>823</v>
      </c>
    </row>
    <row r="692" spans="2:51" s="12" customFormat="1" ht="12">
      <c r="B692" s="143"/>
      <c r="D692" s="144" t="s">
        <v>157</v>
      </c>
      <c r="E692" s="145" t="s">
        <v>1</v>
      </c>
      <c r="F692" s="146" t="s">
        <v>665</v>
      </c>
      <c r="H692" s="145" t="s">
        <v>1</v>
      </c>
      <c r="L692" s="143"/>
      <c r="M692" s="147"/>
      <c r="N692" s="148"/>
      <c r="O692" s="148"/>
      <c r="P692" s="148"/>
      <c r="Q692" s="148"/>
      <c r="R692" s="148"/>
      <c r="S692" s="148"/>
      <c r="T692" s="149"/>
      <c r="AT692" s="145" t="s">
        <v>157</v>
      </c>
      <c r="AU692" s="145" t="s">
        <v>79</v>
      </c>
      <c r="AV692" s="12" t="s">
        <v>77</v>
      </c>
      <c r="AW692" s="12" t="s">
        <v>27</v>
      </c>
      <c r="AX692" s="12" t="s">
        <v>70</v>
      </c>
      <c r="AY692" s="145" t="s">
        <v>148</v>
      </c>
    </row>
    <row r="693" spans="2:51" s="13" customFormat="1" ht="30.6">
      <c r="B693" s="150"/>
      <c r="D693" s="144" t="s">
        <v>157</v>
      </c>
      <c r="E693" s="151" t="s">
        <v>1</v>
      </c>
      <c r="F693" s="152" t="s">
        <v>824</v>
      </c>
      <c r="H693" s="153">
        <v>161.41</v>
      </c>
      <c r="L693" s="150"/>
      <c r="M693" s="154"/>
      <c r="N693" s="155"/>
      <c r="O693" s="155"/>
      <c r="P693" s="155"/>
      <c r="Q693" s="155"/>
      <c r="R693" s="155"/>
      <c r="S693" s="155"/>
      <c r="T693" s="156"/>
      <c r="AT693" s="151" t="s">
        <v>157</v>
      </c>
      <c r="AU693" s="151" t="s">
        <v>79</v>
      </c>
      <c r="AV693" s="13" t="s">
        <v>79</v>
      </c>
      <c r="AW693" s="13" t="s">
        <v>27</v>
      </c>
      <c r="AX693" s="13" t="s">
        <v>70</v>
      </c>
      <c r="AY693" s="151" t="s">
        <v>148</v>
      </c>
    </row>
    <row r="694" spans="2:51" s="13" customFormat="1" ht="20.4">
      <c r="B694" s="150"/>
      <c r="D694" s="144" t="s">
        <v>157</v>
      </c>
      <c r="E694" s="151" t="s">
        <v>1</v>
      </c>
      <c r="F694" s="152" t="s">
        <v>825</v>
      </c>
      <c r="H694" s="153">
        <v>70.5</v>
      </c>
      <c r="L694" s="150"/>
      <c r="M694" s="154"/>
      <c r="N694" s="155"/>
      <c r="O694" s="155"/>
      <c r="P694" s="155"/>
      <c r="Q694" s="155"/>
      <c r="R694" s="155"/>
      <c r="S694" s="155"/>
      <c r="T694" s="156"/>
      <c r="AT694" s="151" t="s">
        <v>157</v>
      </c>
      <c r="AU694" s="151" t="s">
        <v>79</v>
      </c>
      <c r="AV694" s="13" t="s">
        <v>79</v>
      </c>
      <c r="AW694" s="13" t="s">
        <v>27</v>
      </c>
      <c r="AX694" s="13" t="s">
        <v>70</v>
      </c>
      <c r="AY694" s="151" t="s">
        <v>148</v>
      </c>
    </row>
    <row r="695" spans="2:51" s="13" customFormat="1" ht="12">
      <c r="B695" s="150"/>
      <c r="D695" s="144" t="s">
        <v>157</v>
      </c>
      <c r="E695" s="151" t="s">
        <v>1</v>
      </c>
      <c r="F695" s="152" t="s">
        <v>826</v>
      </c>
      <c r="H695" s="153">
        <v>13.6</v>
      </c>
      <c r="L695" s="150"/>
      <c r="M695" s="154"/>
      <c r="N695" s="155"/>
      <c r="O695" s="155"/>
      <c r="P695" s="155"/>
      <c r="Q695" s="155"/>
      <c r="R695" s="155"/>
      <c r="S695" s="155"/>
      <c r="T695" s="156"/>
      <c r="AT695" s="151" t="s">
        <v>157</v>
      </c>
      <c r="AU695" s="151" t="s">
        <v>79</v>
      </c>
      <c r="AV695" s="13" t="s">
        <v>79</v>
      </c>
      <c r="AW695" s="13" t="s">
        <v>27</v>
      </c>
      <c r="AX695" s="13" t="s">
        <v>70</v>
      </c>
      <c r="AY695" s="151" t="s">
        <v>148</v>
      </c>
    </row>
    <row r="696" spans="2:65" s="1" customFormat="1" ht="24" customHeight="1">
      <c r="B696" s="130"/>
      <c r="C696" s="131" t="s">
        <v>827</v>
      </c>
      <c r="D696" s="131" t="s">
        <v>150</v>
      </c>
      <c r="E696" s="132" t="s">
        <v>828</v>
      </c>
      <c r="F696" s="133" t="s">
        <v>829</v>
      </c>
      <c r="G696" s="134" t="s">
        <v>458</v>
      </c>
      <c r="H696" s="135">
        <v>97.9</v>
      </c>
      <c r="I696" s="136"/>
      <c r="J696" s="136">
        <f>ROUND(I696*H696,2)</f>
        <v>0</v>
      </c>
      <c r="K696" s="133" t="s">
        <v>320</v>
      </c>
      <c r="L696" s="27"/>
      <c r="M696" s="137" t="s">
        <v>1</v>
      </c>
      <c r="N696" s="138" t="s">
        <v>35</v>
      </c>
      <c r="O696" s="139">
        <v>0.042</v>
      </c>
      <c r="P696" s="139">
        <f>O696*H696</f>
        <v>4.111800000000001</v>
      </c>
      <c r="Q696" s="139">
        <v>5E-05</v>
      </c>
      <c r="R696" s="139">
        <f>Q696*H696</f>
        <v>0.004895000000000001</v>
      </c>
      <c r="S696" s="139">
        <v>0</v>
      </c>
      <c r="T696" s="140">
        <f>S696*H696</f>
        <v>0</v>
      </c>
      <c r="AR696" s="141" t="s">
        <v>155</v>
      </c>
      <c r="AT696" s="141" t="s">
        <v>150</v>
      </c>
      <c r="AU696" s="141" t="s">
        <v>79</v>
      </c>
      <c r="AY696" s="15" t="s">
        <v>148</v>
      </c>
      <c r="BE696" s="142">
        <f>IF(N696="základní",J696,0)</f>
        <v>0</v>
      </c>
      <c r="BF696" s="142">
        <f>IF(N696="snížená",J696,0)</f>
        <v>0</v>
      </c>
      <c r="BG696" s="142">
        <f>IF(N696="zákl. přenesená",J696,0)</f>
        <v>0</v>
      </c>
      <c r="BH696" s="142">
        <f>IF(N696="sníž. přenesená",J696,0)</f>
        <v>0</v>
      </c>
      <c r="BI696" s="142">
        <f>IF(N696="nulová",J696,0)</f>
        <v>0</v>
      </c>
      <c r="BJ696" s="15" t="s">
        <v>77</v>
      </c>
      <c r="BK696" s="142">
        <f>ROUND(I696*H696,2)</f>
        <v>0</v>
      </c>
      <c r="BL696" s="15" t="s">
        <v>155</v>
      </c>
      <c r="BM696" s="141" t="s">
        <v>830</v>
      </c>
    </row>
    <row r="697" spans="2:51" s="13" customFormat="1" ht="12">
      <c r="B697" s="150"/>
      <c r="D697" s="144" t="s">
        <v>157</v>
      </c>
      <c r="E697" s="151" t="s">
        <v>1</v>
      </c>
      <c r="F697" s="152" t="s">
        <v>831</v>
      </c>
      <c r="H697" s="153">
        <v>97.9</v>
      </c>
      <c r="L697" s="150"/>
      <c r="M697" s="154"/>
      <c r="N697" s="155"/>
      <c r="O697" s="155"/>
      <c r="P697" s="155"/>
      <c r="Q697" s="155"/>
      <c r="R697" s="155"/>
      <c r="S697" s="155"/>
      <c r="T697" s="156"/>
      <c r="AT697" s="151" t="s">
        <v>157</v>
      </c>
      <c r="AU697" s="151" t="s">
        <v>79</v>
      </c>
      <c r="AV697" s="13" t="s">
        <v>79</v>
      </c>
      <c r="AW697" s="13" t="s">
        <v>27</v>
      </c>
      <c r="AX697" s="13" t="s">
        <v>70</v>
      </c>
      <c r="AY697" s="151" t="s">
        <v>148</v>
      </c>
    </row>
    <row r="698" spans="2:65" s="1" customFormat="1" ht="24" customHeight="1">
      <c r="B698" s="130"/>
      <c r="C698" s="131" t="s">
        <v>832</v>
      </c>
      <c r="D698" s="131" t="s">
        <v>150</v>
      </c>
      <c r="E698" s="132" t="s">
        <v>833</v>
      </c>
      <c r="F698" s="133" t="s">
        <v>834</v>
      </c>
      <c r="G698" s="134" t="s">
        <v>153</v>
      </c>
      <c r="H698" s="135">
        <v>3.06</v>
      </c>
      <c r="I698" s="136"/>
      <c r="J698" s="136">
        <f>ROUND(I698*H698,2)</f>
        <v>0</v>
      </c>
      <c r="K698" s="133" t="s">
        <v>320</v>
      </c>
      <c r="L698" s="27"/>
      <c r="M698" s="137" t="s">
        <v>1</v>
      </c>
      <c r="N698" s="138" t="s">
        <v>35</v>
      </c>
      <c r="O698" s="139">
        <v>0.605</v>
      </c>
      <c r="P698" s="139">
        <f>O698*H698</f>
        <v>1.8513</v>
      </c>
      <c r="Q698" s="139">
        <v>0.00188</v>
      </c>
      <c r="R698" s="139">
        <f>Q698*H698</f>
        <v>0.0057528</v>
      </c>
      <c r="S698" s="139">
        <v>0</v>
      </c>
      <c r="T698" s="140">
        <f>S698*H698</f>
        <v>0</v>
      </c>
      <c r="AR698" s="141" t="s">
        <v>155</v>
      </c>
      <c r="AT698" s="141" t="s">
        <v>150</v>
      </c>
      <c r="AU698" s="141" t="s">
        <v>79</v>
      </c>
      <c r="AY698" s="15" t="s">
        <v>148</v>
      </c>
      <c r="BE698" s="142">
        <f>IF(N698="základní",J698,0)</f>
        <v>0</v>
      </c>
      <c r="BF698" s="142">
        <f>IF(N698="snížená",J698,0)</f>
        <v>0</v>
      </c>
      <c r="BG698" s="142">
        <f>IF(N698="zákl. přenesená",J698,0)</f>
        <v>0</v>
      </c>
      <c r="BH698" s="142">
        <f>IF(N698="sníž. přenesená",J698,0)</f>
        <v>0</v>
      </c>
      <c r="BI698" s="142">
        <f>IF(N698="nulová",J698,0)</f>
        <v>0</v>
      </c>
      <c r="BJ698" s="15" t="s">
        <v>77</v>
      </c>
      <c r="BK698" s="142">
        <f>ROUND(I698*H698,2)</f>
        <v>0</v>
      </c>
      <c r="BL698" s="15" t="s">
        <v>155</v>
      </c>
      <c r="BM698" s="141" t="s">
        <v>835</v>
      </c>
    </row>
    <row r="699" spans="2:51" s="12" customFormat="1" ht="12">
      <c r="B699" s="143"/>
      <c r="D699" s="144" t="s">
        <v>157</v>
      </c>
      <c r="E699" s="145" t="s">
        <v>1</v>
      </c>
      <c r="F699" s="146" t="s">
        <v>358</v>
      </c>
      <c r="H699" s="145" t="s">
        <v>1</v>
      </c>
      <c r="L699" s="143"/>
      <c r="M699" s="147"/>
      <c r="N699" s="148"/>
      <c r="O699" s="148"/>
      <c r="P699" s="148"/>
      <c r="Q699" s="148"/>
      <c r="R699" s="148"/>
      <c r="S699" s="148"/>
      <c r="T699" s="149"/>
      <c r="AT699" s="145" t="s">
        <v>157</v>
      </c>
      <c r="AU699" s="145" t="s">
        <v>79</v>
      </c>
      <c r="AV699" s="12" t="s">
        <v>77</v>
      </c>
      <c r="AW699" s="12" t="s">
        <v>27</v>
      </c>
      <c r="AX699" s="12" t="s">
        <v>70</v>
      </c>
      <c r="AY699" s="145" t="s">
        <v>148</v>
      </c>
    </row>
    <row r="700" spans="2:51" s="13" customFormat="1" ht="12">
      <c r="B700" s="150"/>
      <c r="D700" s="144" t="s">
        <v>157</v>
      </c>
      <c r="E700" s="151" t="s">
        <v>1</v>
      </c>
      <c r="F700" s="152" t="s">
        <v>359</v>
      </c>
      <c r="H700" s="153">
        <v>1.53</v>
      </c>
      <c r="L700" s="150"/>
      <c r="M700" s="154"/>
      <c r="N700" s="155"/>
      <c r="O700" s="155"/>
      <c r="P700" s="155"/>
      <c r="Q700" s="155"/>
      <c r="R700" s="155"/>
      <c r="S700" s="155"/>
      <c r="T700" s="156"/>
      <c r="AT700" s="151" t="s">
        <v>157</v>
      </c>
      <c r="AU700" s="151" t="s">
        <v>79</v>
      </c>
      <c r="AV700" s="13" t="s">
        <v>79</v>
      </c>
      <c r="AW700" s="13" t="s">
        <v>27</v>
      </c>
      <c r="AX700" s="13" t="s">
        <v>70</v>
      </c>
      <c r="AY700" s="151" t="s">
        <v>148</v>
      </c>
    </row>
    <row r="701" spans="2:51" s="13" customFormat="1" ht="12">
      <c r="B701" s="150"/>
      <c r="D701" s="144" t="s">
        <v>157</v>
      </c>
      <c r="E701" s="151" t="s">
        <v>1</v>
      </c>
      <c r="F701" s="152" t="s">
        <v>360</v>
      </c>
      <c r="H701" s="153">
        <v>1.53</v>
      </c>
      <c r="L701" s="150"/>
      <c r="M701" s="154"/>
      <c r="N701" s="155"/>
      <c r="O701" s="155"/>
      <c r="P701" s="155"/>
      <c r="Q701" s="155"/>
      <c r="R701" s="155"/>
      <c r="S701" s="155"/>
      <c r="T701" s="156"/>
      <c r="AT701" s="151" t="s">
        <v>157</v>
      </c>
      <c r="AU701" s="151" t="s">
        <v>79</v>
      </c>
      <c r="AV701" s="13" t="s">
        <v>79</v>
      </c>
      <c r="AW701" s="13" t="s">
        <v>27</v>
      </c>
      <c r="AX701" s="13" t="s">
        <v>70</v>
      </c>
      <c r="AY701" s="151" t="s">
        <v>148</v>
      </c>
    </row>
    <row r="702" spans="2:65" s="1" customFormat="1" ht="16.5" customHeight="1">
      <c r="B702" s="130"/>
      <c r="C702" s="157" t="s">
        <v>836</v>
      </c>
      <c r="D702" s="157" t="s">
        <v>80</v>
      </c>
      <c r="E702" s="158" t="s">
        <v>837</v>
      </c>
      <c r="F702" s="159" t="s">
        <v>838</v>
      </c>
      <c r="G702" s="160" t="s">
        <v>153</v>
      </c>
      <c r="H702" s="161">
        <v>3.519</v>
      </c>
      <c r="I702" s="162"/>
      <c r="J702" s="162">
        <f>ROUND(I702*H702,2)</f>
        <v>0</v>
      </c>
      <c r="K702" s="159" t="s">
        <v>320</v>
      </c>
      <c r="L702" s="163"/>
      <c r="M702" s="164" t="s">
        <v>1</v>
      </c>
      <c r="N702" s="165" t="s">
        <v>35</v>
      </c>
      <c r="O702" s="139">
        <v>0</v>
      </c>
      <c r="P702" s="139">
        <f>O702*H702</f>
        <v>0</v>
      </c>
      <c r="Q702" s="139">
        <v>0.135</v>
      </c>
      <c r="R702" s="139">
        <f>Q702*H702</f>
        <v>0.47506500000000007</v>
      </c>
      <c r="S702" s="139">
        <v>0</v>
      </c>
      <c r="T702" s="140">
        <f>S702*H702</f>
        <v>0</v>
      </c>
      <c r="AR702" s="141" t="s">
        <v>192</v>
      </c>
      <c r="AT702" s="141" t="s">
        <v>80</v>
      </c>
      <c r="AU702" s="141" t="s">
        <v>79</v>
      </c>
      <c r="AY702" s="15" t="s">
        <v>148</v>
      </c>
      <c r="BE702" s="142">
        <f>IF(N702="základní",J702,0)</f>
        <v>0</v>
      </c>
      <c r="BF702" s="142">
        <f>IF(N702="snížená",J702,0)</f>
        <v>0</v>
      </c>
      <c r="BG702" s="142">
        <f>IF(N702="zákl. přenesená",J702,0)</f>
        <v>0</v>
      </c>
      <c r="BH702" s="142">
        <f>IF(N702="sníž. přenesená",J702,0)</f>
        <v>0</v>
      </c>
      <c r="BI702" s="142">
        <f>IF(N702="nulová",J702,0)</f>
        <v>0</v>
      </c>
      <c r="BJ702" s="15" t="s">
        <v>77</v>
      </c>
      <c r="BK702" s="142">
        <f>ROUND(I702*H702,2)</f>
        <v>0</v>
      </c>
      <c r="BL702" s="15" t="s">
        <v>155</v>
      </c>
      <c r="BM702" s="141" t="s">
        <v>839</v>
      </c>
    </row>
    <row r="703" spans="2:51" s="13" customFormat="1" ht="12">
      <c r="B703" s="150"/>
      <c r="D703" s="144" t="s">
        <v>157</v>
      </c>
      <c r="F703" s="152" t="s">
        <v>840</v>
      </c>
      <c r="H703" s="153">
        <v>3.519</v>
      </c>
      <c r="L703" s="150"/>
      <c r="M703" s="154"/>
      <c r="N703" s="155"/>
      <c r="O703" s="155"/>
      <c r="P703" s="155"/>
      <c r="Q703" s="155"/>
      <c r="R703" s="155"/>
      <c r="S703" s="155"/>
      <c r="T703" s="156"/>
      <c r="AT703" s="151" t="s">
        <v>157</v>
      </c>
      <c r="AU703" s="151" t="s">
        <v>79</v>
      </c>
      <c r="AV703" s="13" t="s">
        <v>79</v>
      </c>
      <c r="AW703" s="13" t="s">
        <v>3</v>
      </c>
      <c r="AX703" s="13" t="s">
        <v>77</v>
      </c>
      <c r="AY703" s="151" t="s">
        <v>148</v>
      </c>
    </row>
    <row r="704" spans="2:63" s="11" customFormat="1" ht="22.8" customHeight="1">
      <c r="B704" s="118"/>
      <c r="D704" s="119" t="s">
        <v>69</v>
      </c>
      <c r="E704" s="128" t="s">
        <v>727</v>
      </c>
      <c r="F704" s="128" t="s">
        <v>841</v>
      </c>
      <c r="J704" s="129">
        <f>BK704</f>
        <v>0</v>
      </c>
      <c r="L704" s="118"/>
      <c r="M704" s="122"/>
      <c r="N704" s="123"/>
      <c r="O704" s="123"/>
      <c r="P704" s="124">
        <f>SUM(P705:P713)</f>
        <v>97.125</v>
      </c>
      <c r="Q704" s="123"/>
      <c r="R704" s="124">
        <f>SUM(R705:R713)</f>
        <v>6.90133</v>
      </c>
      <c r="S704" s="123"/>
      <c r="T704" s="125">
        <f>SUM(T705:T713)</f>
        <v>0</v>
      </c>
      <c r="AR704" s="119" t="s">
        <v>77</v>
      </c>
      <c r="AT704" s="126" t="s">
        <v>69</v>
      </c>
      <c r="AU704" s="126" t="s">
        <v>77</v>
      </c>
      <c r="AY704" s="119" t="s">
        <v>148</v>
      </c>
      <c r="BK704" s="127">
        <f>SUM(BK705:BK713)</f>
        <v>0</v>
      </c>
    </row>
    <row r="705" spans="2:65" s="1" customFormat="1" ht="24" customHeight="1">
      <c r="B705" s="130"/>
      <c r="C705" s="131" t="s">
        <v>842</v>
      </c>
      <c r="D705" s="131" t="s">
        <v>150</v>
      </c>
      <c r="E705" s="132" t="s">
        <v>843</v>
      </c>
      <c r="F705" s="133" t="s">
        <v>844</v>
      </c>
      <c r="G705" s="134" t="s">
        <v>319</v>
      </c>
      <c r="H705" s="135">
        <v>15</v>
      </c>
      <c r="I705" s="136"/>
      <c r="J705" s="136">
        <f>ROUND(I705*H705,2)</f>
        <v>0</v>
      </c>
      <c r="K705" s="133" t="s">
        <v>154</v>
      </c>
      <c r="L705" s="27"/>
      <c r="M705" s="137" t="s">
        <v>1</v>
      </c>
      <c r="N705" s="138" t="s">
        <v>35</v>
      </c>
      <c r="O705" s="139">
        <v>6.475</v>
      </c>
      <c r="P705" s="139">
        <f>O705*H705</f>
        <v>97.125</v>
      </c>
      <c r="Q705" s="139">
        <v>0.4417</v>
      </c>
      <c r="R705" s="139">
        <f>Q705*H705</f>
        <v>6.6255</v>
      </c>
      <c r="S705" s="139">
        <v>0</v>
      </c>
      <c r="T705" s="140">
        <f>S705*H705</f>
        <v>0</v>
      </c>
      <c r="AR705" s="141" t="s">
        <v>155</v>
      </c>
      <c r="AT705" s="141" t="s">
        <v>150</v>
      </c>
      <c r="AU705" s="141" t="s">
        <v>79</v>
      </c>
      <c r="AY705" s="15" t="s">
        <v>148</v>
      </c>
      <c r="BE705" s="142">
        <f>IF(N705="základní",J705,0)</f>
        <v>0</v>
      </c>
      <c r="BF705" s="142">
        <f>IF(N705="snížená",J705,0)</f>
        <v>0</v>
      </c>
      <c r="BG705" s="142">
        <f>IF(N705="zákl. přenesená",J705,0)</f>
        <v>0</v>
      </c>
      <c r="BH705" s="142">
        <f>IF(N705="sníž. přenesená",J705,0)</f>
        <v>0</v>
      </c>
      <c r="BI705" s="142">
        <f>IF(N705="nulová",J705,0)</f>
        <v>0</v>
      </c>
      <c r="BJ705" s="15" t="s">
        <v>77</v>
      </c>
      <c r="BK705" s="142">
        <f>ROUND(I705*H705,2)</f>
        <v>0</v>
      </c>
      <c r="BL705" s="15" t="s">
        <v>155</v>
      </c>
      <c r="BM705" s="141" t="s">
        <v>845</v>
      </c>
    </row>
    <row r="706" spans="2:51" s="13" customFormat="1" ht="12">
      <c r="B706" s="150"/>
      <c r="D706" s="144" t="s">
        <v>157</v>
      </c>
      <c r="E706" s="151" t="s">
        <v>1</v>
      </c>
      <c r="F706" s="152" t="s">
        <v>260</v>
      </c>
      <c r="H706" s="153">
        <v>9</v>
      </c>
      <c r="L706" s="150"/>
      <c r="M706" s="154"/>
      <c r="N706" s="155"/>
      <c r="O706" s="155"/>
      <c r="P706" s="155"/>
      <c r="Q706" s="155"/>
      <c r="R706" s="155"/>
      <c r="S706" s="155"/>
      <c r="T706" s="156"/>
      <c r="AT706" s="151" t="s">
        <v>157</v>
      </c>
      <c r="AU706" s="151" t="s">
        <v>79</v>
      </c>
      <c r="AV706" s="13" t="s">
        <v>79</v>
      </c>
      <c r="AW706" s="13" t="s">
        <v>27</v>
      </c>
      <c r="AX706" s="13" t="s">
        <v>70</v>
      </c>
      <c r="AY706" s="151" t="s">
        <v>148</v>
      </c>
    </row>
    <row r="707" spans="2:51" s="13" customFormat="1" ht="12">
      <c r="B707" s="150"/>
      <c r="D707" s="144" t="s">
        <v>157</v>
      </c>
      <c r="E707" s="151" t="s">
        <v>1</v>
      </c>
      <c r="F707" s="152" t="s">
        <v>846</v>
      </c>
      <c r="H707" s="153">
        <v>6</v>
      </c>
      <c r="L707" s="150"/>
      <c r="M707" s="154"/>
      <c r="N707" s="155"/>
      <c r="O707" s="155"/>
      <c r="P707" s="155"/>
      <c r="Q707" s="155"/>
      <c r="R707" s="155"/>
      <c r="S707" s="155"/>
      <c r="T707" s="156"/>
      <c r="AT707" s="151" t="s">
        <v>157</v>
      </c>
      <c r="AU707" s="151" t="s">
        <v>79</v>
      </c>
      <c r="AV707" s="13" t="s">
        <v>79</v>
      </c>
      <c r="AW707" s="13" t="s">
        <v>27</v>
      </c>
      <c r="AX707" s="13" t="s">
        <v>70</v>
      </c>
      <c r="AY707" s="151" t="s">
        <v>148</v>
      </c>
    </row>
    <row r="708" spans="2:65" s="1" customFormat="1" ht="16.5" customHeight="1">
      <c r="B708" s="130"/>
      <c r="C708" s="157" t="s">
        <v>847</v>
      </c>
      <c r="D708" s="157" t="s">
        <v>80</v>
      </c>
      <c r="E708" s="158" t="s">
        <v>848</v>
      </c>
      <c r="F708" s="159" t="s">
        <v>849</v>
      </c>
      <c r="G708" s="160" t="s">
        <v>319</v>
      </c>
      <c r="H708" s="161">
        <v>9</v>
      </c>
      <c r="I708" s="162"/>
      <c r="J708" s="162">
        <f>ROUND(I708*H708,2)</f>
        <v>0</v>
      </c>
      <c r="K708" s="159" t="s">
        <v>320</v>
      </c>
      <c r="L708" s="163"/>
      <c r="M708" s="164" t="s">
        <v>1</v>
      </c>
      <c r="N708" s="165" t="s">
        <v>35</v>
      </c>
      <c r="O708" s="139">
        <v>0</v>
      </c>
      <c r="P708" s="139">
        <f>O708*H708</f>
        <v>0</v>
      </c>
      <c r="Q708" s="139">
        <v>0.01802</v>
      </c>
      <c r="R708" s="139">
        <f>Q708*H708</f>
        <v>0.16218000000000002</v>
      </c>
      <c r="S708" s="139">
        <v>0</v>
      </c>
      <c r="T708" s="140">
        <f>S708*H708</f>
        <v>0</v>
      </c>
      <c r="AR708" s="141" t="s">
        <v>192</v>
      </c>
      <c r="AT708" s="141" t="s">
        <v>80</v>
      </c>
      <c r="AU708" s="141" t="s">
        <v>79</v>
      </c>
      <c r="AY708" s="15" t="s">
        <v>148</v>
      </c>
      <c r="BE708" s="142">
        <f>IF(N708="základní",J708,0)</f>
        <v>0</v>
      </c>
      <c r="BF708" s="142">
        <f>IF(N708="snížená",J708,0)</f>
        <v>0</v>
      </c>
      <c r="BG708" s="142">
        <f>IF(N708="zákl. přenesená",J708,0)</f>
        <v>0</v>
      </c>
      <c r="BH708" s="142">
        <f>IF(N708="sníž. přenesená",J708,0)</f>
        <v>0</v>
      </c>
      <c r="BI708" s="142">
        <f>IF(N708="nulová",J708,0)</f>
        <v>0</v>
      </c>
      <c r="BJ708" s="15" t="s">
        <v>77</v>
      </c>
      <c r="BK708" s="142">
        <f>ROUND(I708*H708,2)</f>
        <v>0</v>
      </c>
      <c r="BL708" s="15" t="s">
        <v>155</v>
      </c>
      <c r="BM708" s="141" t="s">
        <v>850</v>
      </c>
    </row>
    <row r="709" spans="2:51" s="13" customFormat="1" ht="12">
      <c r="B709" s="150"/>
      <c r="D709" s="144" t="s">
        <v>157</v>
      </c>
      <c r="E709" s="151" t="s">
        <v>1</v>
      </c>
      <c r="F709" s="152" t="s">
        <v>260</v>
      </c>
      <c r="H709" s="153">
        <v>9</v>
      </c>
      <c r="L709" s="150"/>
      <c r="M709" s="154"/>
      <c r="N709" s="155"/>
      <c r="O709" s="155"/>
      <c r="P709" s="155"/>
      <c r="Q709" s="155"/>
      <c r="R709" s="155"/>
      <c r="S709" s="155"/>
      <c r="T709" s="156"/>
      <c r="AT709" s="151" t="s">
        <v>157</v>
      </c>
      <c r="AU709" s="151" t="s">
        <v>79</v>
      </c>
      <c r="AV709" s="13" t="s">
        <v>79</v>
      </c>
      <c r="AW709" s="13" t="s">
        <v>27</v>
      </c>
      <c r="AX709" s="13" t="s">
        <v>70</v>
      </c>
      <c r="AY709" s="151" t="s">
        <v>148</v>
      </c>
    </row>
    <row r="710" spans="2:65" s="1" customFormat="1" ht="16.5" customHeight="1">
      <c r="B710" s="130"/>
      <c r="C710" s="157" t="s">
        <v>851</v>
      </c>
      <c r="D710" s="157" t="s">
        <v>80</v>
      </c>
      <c r="E710" s="158" t="s">
        <v>852</v>
      </c>
      <c r="F710" s="159" t="s">
        <v>853</v>
      </c>
      <c r="G710" s="160" t="s">
        <v>319</v>
      </c>
      <c r="H710" s="161">
        <v>5</v>
      </c>
      <c r="I710" s="162"/>
      <c r="J710" s="162">
        <f>ROUND(I710*H710,2)</f>
        <v>0</v>
      </c>
      <c r="K710" s="159" t="s">
        <v>320</v>
      </c>
      <c r="L710" s="163"/>
      <c r="M710" s="164" t="s">
        <v>1</v>
      </c>
      <c r="N710" s="165" t="s">
        <v>35</v>
      </c>
      <c r="O710" s="139">
        <v>0</v>
      </c>
      <c r="P710" s="139">
        <f>O710*H710</f>
        <v>0</v>
      </c>
      <c r="Q710" s="139">
        <v>0.01847</v>
      </c>
      <c r="R710" s="139">
        <f>Q710*H710</f>
        <v>0.09235</v>
      </c>
      <c r="S710" s="139">
        <v>0</v>
      </c>
      <c r="T710" s="140">
        <f>S710*H710</f>
        <v>0</v>
      </c>
      <c r="AR710" s="141" t="s">
        <v>192</v>
      </c>
      <c r="AT710" s="141" t="s">
        <v>80</v>
      </c>
      <c r="AU710" s="141" t="s">
        <v>79</v>
      </c>
      <c r="AY710" s="15" t="s">
        <v>148</v>
      </c>
      <c r="BE710" s="142">
        <f>IF(N710="základní",J710,0)</f>
        <v>0</v>
      </c>
      <c r="BF710" s="142">
        <f>IF(N710="snížená",J710,0)</f>
        <v>0</v>
      </c>
      <c r="BG710" s="142">
        <f>IF(N710="zákl. přenesená",J710,0)</f>
        <v>0</v>
      </c>
      <c r="BH710" s="142">
        <f>IF(N710="sníž. přenesená",J710,0)</f>
        <v>0</v>
      </c>
      <c r="BI710" s="142">
        <f>IF(N710="nulová",J710,0)</f>
        <v>0</v>
      </c>
      <c r="BJ710" s="15" t="s">
        <v>77</v>
      </c>
      <c r="BK710" s="142">
        <f>ROUND(I710*H710,2)</f>
        <v>0</v>
      </c>
      <c r="BL710" s="15" t="s">
        <v>155</v>
      </c>
      <c r="BM710" s="141" t="s">
        <v>854</v>
      </c>
    </row>
    <row r="711" spans="2:51" s="13" customFormat="1" ht="12">
      <c r="B711" s="150"/>
      <c r="D711" s="144" t="s">
        <v>157</v>
      </c>
      <c r="E711" s="151" t="s">
        <v>1</v>
      </c>
      <c r="F711" s="152" t="s">
        <v>855</v>
      </c>
      <c r="H711" s="153">
        <v>5</v>
      </c>
      <c r="L711" s="150"/>
      <c r="M711" s="154"/>
      <c r="N711" s="155"/>
      <c r="O711" s="155"/>
      <c r="P711" s="155"/>
      <c r="Q711" s="155"/>
      <c r="R711" s="155"/>
      <c r="S711" s="155"/>
      <c r="T711" s="156"/>
      <c r="AT711" s="151" t="s">
        <v>157</v>
      </c>
      <c r="AU711" s="151" t="s">
        <v>79</v>
      </c>
      <c r="AV711" s="13" t="s">
        <v>79</v>
      </c>
      <c r="AW711" s="13" t="s">
        <v>27</v>
      </c>
      <c r="AX711" s="13" t="s">
        <v>70</v>
      </c>
      <c r="AY711" s="151" t="s">
        <v>148</v>
      </c>
    </row>
    <row r="712" spans="2:65" s="1" customFormat="1" ht="24" customHeight="1">
      <c r="B712" s="130"/>
      <c r="C712" s="157" t="s">
        <v>856</v>
      </c>
      <c r="D712" s="157" t="s">
        <v>80</v>
      </c>
      <c r="E712" s="158" t="s">
        <v>857</v>
      </c>
      <c r="F712" s="159" t="s">
        <v>858</v>
      </c>
      <c r="G712" s="160" t="s">
        <v>319</v>
      </c>
      <c r="H712" s="161">
        <v>1</v>
      </c>
      <c r="I712" s="162"/>
      <c r="J712" s="162">
        <f>ROUND(I712*H712,2)</f>
        <v>0</v>
      </c>
      <c r="K712" s="159" t="s">
        <v>1</v>
      </c>
      <c r="L712" s="163"/>
      <c r="M712" s="164" t="s">
        <v>1</v>
      </c>
      <c r="N712" s="165" t="s">
        <v>35</v>
      </c>
      <c r="O712" s="139">
        <v>0</v>
      </c>
      <c r="P712" s="139">
        <f>O712*H712</f>
        <v>0</v>
      </c>
      <c r="Q712" s="139">
        <v>0.0213</v>
      </c>
      <c r="R712" s="139">
        <f>Q712*H712</f>
        <v>0.0213</v>
      </c>
      <c r="S712" s="139">
        <v>0</v>
      </c>
      <c r="T712" s="140">
        <f>S712*H712</f>
        <v>0</v>
      </c>
      <c r="AR712" s="141" t="s">
        <v>192</v>
      </c>
      <c r="AT712" s="141" t="s">
        <v>80</v>
      </c>
      <c r="AU712" s="141" t="s">
        <v>79</v>
      </c>
      <c r="AY712" s="15" t="s">
        <v>148</v>
      </c>
      <c r="BE712" s="142">
        <f>IF(N712="základní",J712,0)</f>
        <v>0</v>
      </c>
      <c r="BF712" s="142">
        <f>IF(N712="snížená",J712,0)</f>
        <v>0</v>
      </c>
      <c r="BG712" s="142">
        <f>IF(N712="zákl. přenesená",J712,0)</f>
        <v>0</v>
      </c>
      <c r="BH712" s="142">
        <f>IF(N712="sníž. přenesená",J712,0)</f>
        <v>0</v>
      </c>
      <c r="BI712" s="142">
        <f>IF(N712="nulová",J712,0)</f>
        <v>0</v>
      </c>
      <c r="BJ712" s="15" t="s">
        <v>77</v>
      </c>
      <c r="BK712" s="142">
        <f>ROUND(I712*H712,2)</f>
        <v>0</v>
      </c>
      <c r="BL712" s="15" t="s">
        <v>155</v>
      </c>
      <c r="BM712" s="141" t="s">
        <v>859</v>
      </c>
    </row>
    <row r="713" spans="2:51" s="13" customFormat="1" ht="12">
      <c r="B713" s="150"/>
      <c r="D713" s="144" t="s">
        <v>157</v>
      </c>
      <c r="E713" s="151" t="s">
        <v>1</v>
      </c>
      <c r="F713" s="152" t="s">
        <v>261</v>
      </c>
      <c r="H713" s="153">
        <v>1</v>
      </c>
      <c r="L713" s="150"/>
      <c r="M713" s="154"/>
      <c r="N713" s="155"/>
      <c r="O713" s="155"/>
      <c r="P713" s="155"/>
      <c r="Q713" s="155"/>
      <c r="R713" s="155"/>
      <c r="S713" s="155"/>
      <c r="T713" s="156"/>
      <c r="AT713" s="151" t="s">
        <v>157</v>
      </c>
      <c r="AU713" s="151" t="s">
        <v>79</v>
      </c>
      <c r="AV713" s="13" t="s">
        <v>79</v>
      </c>
      <c r="AW713" s="13" t="s">
        <v>27</v>
      </c>
      <c r="AX713" s="13" t="s">
        <v>70</v>
      </c>
      <c r="AY713" s="151" t="s">
        <v>148</v>
      </c>
    </row>
    <row r="714" spans="2:63" s="11" customFormat="1" ht="22.8" customHeight="1">
      <c r="B714" s="118"/>
      <c r="D714" s="119" t="s">
        <v>69</v>
      </c>
      <c r="E714" s="128" t="s">
        <v>196</v>
      </c>
      <c r="F714" s="128" t="s">
        <v>860</v>
      </c>
      <c r="J714" s="129">
        <f>BK714</f>
        <v>0</v>
      </c>
      <c r="L714" s="118"/>
      <c r="M714" s="122"/>
      <c r="N714" s="123"/>
      <c r="O714" s="123"/>
      <c r="P714" s="124">
        <f>SUM(P715:P720)</f>
        <v>378.757828</v>
      </c>
      <c r="Q714" s="123"/>
      <c r="R714" s="124">
        <f>SUM(R715:R720)</f>
        <v>0.04881764</v>
      </c>
      <c r="S714" s="123"/>
      <c r="T714" s="125">
        <f>SUM(T715:T720)</f>
        <v>0</v>
      </c>
      <c r="AR714" s="119" t="s">
        <v>77</v>
      </c>
      <c r="AT714" s="126" t="s">
        <v>69</v>
      </c>
      <c r="AU714" s="126" t="s">
        <v>77</v>
      </c>
      <c r="AY714" s="119" t="s">
        <v>148</v>
      </c>
      <c r="BK714" s="127">
        <f>SUM(BK715:BK720)</f>
        <v>0</v>
      </c>
    </row>
    <row r="715" spans="2:65" s="1" customFormat="1" ht="24" customHeight="1">
      <c r="B715" s="130"/>
      <c r="C715" s="282" t="s">
        <v>861</v>
      </c>
      <c r="D715" s="282" t="s">
        <v>150</v>
      </c>
      <c r="E715" s="283" t="s">
        <v>862</v>
      </c>
      <c r="F715" s="284" t="s">
        <v>863</v>
      </c>
      <c r="G715" s="285" t="s">
        <v>153</v>
      </c>
      <c r="H715" s="286">
        <v>1193.941</v>
      </c>
      <c r="I715" s="287"/>
      <c r="J715" s="287">
        <f>ROUND(I715*H715,2)</f>
        <v>0</v>
      </c>
      <c r="K715" s="133" t="s">
        <v>320</v>
      </c>
      <c r="L715" s="27"/>
      <c r="M715" s="137" t="s">
        <v>1</v>
      </c>
      <c r="N715" s="138" t="s">
        <v>35</v>
      </c>
      <c r="O715" s="139">
        <v>0.308</v>
      </c>
      <c r="P715" s="139">
        <f>O715*H715</f>
        <v>367.733828</v>
      </c>
      <c r="Q715" s="139">
        <v>4E-05</v>
      </c>
      <c r="R715" s="139">
        <f>Q715*H715</f>
        <v>0.047757640000000004</v>
      </c>
      <c r="S715" s="139">
        <v>0</v>
      </c>
      <c r="T715" s="140">
        <f>S715*H715</f>
        <v>0</v>
      </c>
      <c r="AR715" s="141" t="s">
        <v>155</v>
      </c>
      <c r="AT715" s="141" t="s">
        <v>150</v>
      </c>
      <c r="AU715" s="141" t="s">
        <v>79</v>
      </c>
      <c r="AY715" s="15" t="s">
        <v>148</v>
      </c>
      <c r="BE715" s="142">
        <f>IF(N715="základní",J715,0)</f>
        <v>0</v>
      </c>
      <c r="BF715" s="142">
        <f>IF(N715="snížená",J715,0)</f>
        <v>0</v>
      </c>
      <c r="BG715" s="142">
        <f>IF(N715="zákl. přenesená",J715,0)</f>
        <v>0</v>
      </c>
      <c r="BH715" s="142">
        <f>IF(N715="sníž. přenesená",J715,0)</f>
        <v>0</v>
      </c>
      <c r="BI715" s="142">
        <f>IF(N715="nulová",J715,0)</f>
        <v>0</v>
      </c>
      <c r="BJ715" s="15" t="s">
        <v>77</v>
      </c>
      <c r="BK715" s="142">
        <f>ROUND(I715*H715,2)</f>
        <v>0</v>
      </c>
      <c r="BL715" s="15" t="s">
        <v>155</v>
      </c>
      <c r="BM715" s="141" t="s">
        <v>864</v>
      </c>
    </row>
    <row r="716" spans="2:51" s="13" customFormat="1" ht="12">
      <c r="B716" s="150"/>
      <c r="D716" s="144" t="s">
        <v>157</v>
      </c>
      <c r="E716" s="151" t="s">
        <v>1</v>
      </c>
      <c r="F716" s="152" t="s">
        <v>865</v>
      </c>
      <c r="H716" s="153">
        <v>439.611</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51" s="13" customFormat="1" ht="12">
      <c r="B717" s="150"/>
      <c r="D717" s="144" t="s">
        <v>157</v>
      </c>
      <c r="E717" s="151" t="s">
        <v>1</v>
      </c>
      <c r="F717" s="152" t="s">
        <v>866</v>
      </c>
      <c r="H717" s="153">
        <v>188.83</v>
      </c>
      <c r="L717" s="150"/>
      <c r="M717" s="154"/>
      <c r="N717" s="155"/>
      <c r="O717" s="155"/>
      <c r="P717" s="155"/>
      <c r="Q717" s="155"/>
      <c r="R717" s="155"/>
      <c r="S717" s="155"/>
      <c r="T717" s="156"/>
      <c r="AT717" s="151" t="s">
        <v>157</v>
      </c>
      <c r="AU717" s="151" t="s">
        <v>79</v>
      </c>
      <c r="AV717" s="13" t="s">
        <v>79</v>
      </c>
      <c r="AW717" s="13" t="s">
        <v>27</v>
      </c>
      <c r="AX717" s="13" t="s">
        <v>70</v>
      </c>
      <c r="AY717" s="151" t="s">
        <v>148</v>
      </c>
    </row>
    <row r="718" spans="2:51" s="13" customFormat="1" ht="20.4">
      <c r="B718" s="150"/>
      <c r="D718" s="144" t="s">
        <v>157</v>
      </c>
      <c r="E718" s="151" t="s">
        <v>1</v>
      </c>
      <c r="F718" s="152" t="s">
        <v>867</v>
      </c>
      <c r="H718" s="153">
        <v>565.5</v>
      </c>
      <c r="L718" s="150"/>
      <c r="M718" s="154"/>
      <c r="N718" s="155"/>
      <c r="O718" s="155"/>
      <c r="P718" s="155"/>
      <c r="Q718" s="155"/>
      <c r="R718" s="155"/>
      <c r="S718" s="155"/>
      <c r="T718" s="156"/>
      <c r="AT718" s="151" t="s">
        <v>157</v>
      </c>
      <c r="AU718" s="151" t="s">
        <v>79</v>
      </c>
      <c r="AV718" s="13" t="s">
        <v>79</v>
      </c>
      <c r="AW718" s="13" t="s">
        <v>27</v>
      </c>
      <c r="AX718" s="13" t="s">
        <v>70</v>
      </c>
      <c r="AY718" s="151" t="s">
        <v>148</v>
      </c>
    </row>
    <row r="719" spans="2:65" s="1" customFormat="1" ht="24" customHeight="1">
      <c r="B719" s="130"/>
      <c r="C719" s="131" t="s">
        <v>868</v>
      </c>
      <c r="D719" s="131" t="s">
        <v>150</v>
      </c>
      <c r="E719" s="132" t="s">
        <v>869</v>
      </c>
      <c r="F719" s="133" t="s">
        <v>870</v>
      </c>
      <c r="G719" s="134" t="s">
        <v>319</v>
      </c>
      <c r="H719" s="135">
        <v>106</v>
      </c>
      <c r="I719" s="136"/>
      <c r="J719" s="136">
        <f>ROUND(I719*H719,2)</f>
        <v>0</v>
      </c>
      <c r="K719" s="133" t="s">
        <v>320</v>
      </c>
      <c r="L719" s="27"/>
      <c r="M719" s="137" t="s">
        <v>1</v>
      </c>
      <c r="N719" s="138" t="s">
        <v>35</v>
      </c>
      <c r="O719" s="139">
        <v>0.104</v>
      </c>
      <c r="P719" s="139">
        <f>O719*H719</f>
        <v>11.024</v>
      </c>
      <c r="Q719" s="139">
        <v>1E-05</v>
      </c>
      <c r="R719" s="139">
        <f>Q719*H719</f>
        <v>0.0010600000000000002</v>
      </c>
      <c r="S719" s="139">
        <v>0</v>
      </c>
      <c r="T719" s="140">
        <f>S719*H719</f>
        <v>0</v>
      </c>
      <c r="AR719" s="141" t="s">
        <v>155</v>
      </c>
      <c r="AT719" s="141" t="s">
        <v>150</v>
      </c>
      <c r="AU719" s="141" t="s">
        <v>79</v>
      </c>
      <c r="AY719" s="15" t="s">
        <v>148</v>
      </c>
      <c r="BE719" s="142">
        <f>IF(N719="základní",J719,0)</f>
        <v>0</v>
      </c>
      <c r="BF719" s="142">
        <f>IF(N719="snížená",J719,0)</f>
        <v>0</v>
      </c>
      <c r="BG719" s="142">
        <f>IF(N719="zákl. přenesená",J719,0)</f>
        <v>0</v>
      </c>
      <c r="BH719" s="142">
        <f>IF(N719="sníž. přenesená",J719,0)</f>
        <v>0</v>
      </c>
      <c r="BI719" s="142">
        <f>IF(N719="nulová",J719,0)</f>
        <v>0</v>
      </c>
      <c r="BJ719" s="15" t="s">
        <v>77</v>
      </c>
      <c r="BK719" s="142">
        <f>ROUND(I719*H719,2)</f>
        <v>0</v>
      </c>
      <c r="BL719" s="15" t="s">
        <v>155</v>
      </c>
      <c r="BM719" s="141" t="s">
        <v>871</v>
      </c>
    </row>
    <row r="720" spans="2:51" s="13" customFormat="1" ht="30.6">
      <c r="B720" s="150"/>
      <c r="D720" s="144" t="s">
        <v>157</v>
      </c>
      <c r="E720" s="151" t="s">
        <v>1</v>
      </c>
      <c r="F720" s="152" t="s">
        <v>872</v>
      </c>
      <c r="H720" s="153">
        <v>106</v>
      </c>
      <c r="L720" s="150"/>
      <c r="M720" s="154"/>
      <c r="N720" s="155"/>
      <c r="O720" s="155"/>
      <c r="P720" s="155"/>
      <c r="Q720" s="155"/>
      <c r="R720" s="155"/>
      <c r="S720" s="155"/>
      <c r="T720" s="156"/>
      <c r="AT720" s="151" t="s">
        <v>157</v>
      </c>
      <c r="AU720" s="151" t="s">
        <v>79</v>
      </c>
      <c r="AV720" s="13" t="s">
        <v>79</v>
      </c>
      <c r="AW720" s="13" t="s">
        <v>27</v>
      </c>
      <c r="AX720" s="13" t="s">
        <v>70</v>
      </c>
      <c r="AY720" s="151" t="s">
        <v>148</v>
      </c>
    </row>
    <row r="721" spans="2:63" s="11" customFormat="1" ht="22.8" customHeight="1">
      <c r="B721" s="118"/>
      <c r="D721" s="119" t="s">
        <v>69</v>
      </c>
      <c r="E721" s="128" t="s">
        <v>875</v>
      </c>
      <c r="F721" s="128" t="s">
        <v>876</v>
      </c>
      <c r="J721" s="129">
        <f>BK721</f>
        <v>0</v>
      </c>
      <c r="L721" s="118"/>
      <c r="M721" s="122"/>
      <c r="N721" s="123"/>
      <c r="O721" s="123"/>
      <c r="P721" s="124">
        <f>SUM(P722:P749)</f>
        <v>415.211064</v>
      </c>
      <c r="Q721" s="123"/>
      <c r="R721" s="124">
        <f>SUM(R722:R749)</f>
        <v>0.08386452999999999</v>
      </c>
      <c r="S721" s="123"/>
      <c r="T721" s="125">
        <f>SUM(T722:T749)</f>
        <v>0</v>
      </c>
      <c r="AR721" s="119" t="s">
        <v>77</v>
      </c>
      <c r="AT721" s="126" t="s">
        <v>69</v>
      </c>
      <c r="AU721" s="126" t="s">
        <v>77</v>
      </c>
      <c r="AY721" s="119" t="s">
        <v>148</v>
      </c>
      <c r="BK721" s="127">
        <f>SUM(BK722:BK749)</f>
        <v>0</v>
      </c>
    </row>
    <row r="722" spans="2:65" s="1" customFormat="1" ht="24" customHeight="1">
      <c r="B722" s="130"/>
      <c r="C722" s="131" t="s">
        <v>877</v>
      </c>
      <c r="D722" s="131" t="s">
        <v>150</v>
      </c>
      <c r="E722" s="132" t="s">
        <v>878</v>
      </c>
      <c r="F722" s="133" t="s">
        <v>879</v>
      </c>
      <c r="G722" s="134" t="s">
        <v>153</v>
      </c>
      <c r="H722" s="135">
        <v>1281.6</v>
      </c>
      <c r="I722" s="136"/>
      <c r="J722" s="136">
        <f>ROUND(I722*H722,2)</f>
        <v>0</v>
      </c>
      <c r="K722" s="133" t="s">
        <v>320</v>
      </c>
      <c r="L722" s="27"/>
      <c r="M722" s="137" t="s">
        <v>1</v>
      </c>
      <c r="N722" s="138" t="s">
        <v>35</v>
      </c>
      <c r="O722" s="139">
        <v>0.11</v>
      </c>
      <c r="P722" s="139">
        <f>O722*H722</f>
        <v>140.976</v>
      </c>
      <c r="Q722" s="139">
        <v>0</v>
      </c>
      <c r="R722" s="139">
        <f>Q722*H722</f>
        <v>0</v>
      </c>
      <c r="S722" s="139">
        <v>0</v>
      </c>
      <c r="T722" s="140">
        <f>S722*H722</f>
        <v>0</v>
      </c>
      <c r="AR722" s="141" t="s">
        <v>155</v>
      </c>
      <c r="AT722" s="141" t="s">
        <v>150</v>
      </c>
      <c r="AU722" s="141" t="s">
        <v>79</v>
      </c>
      <c r="AY722" s="15" t="s">
        <v>148</v>
      </c>
      <c r="BE722" s="142">
        <f>IF(N722="základní",J722,0)</f>
        <v>0</v>
      </c>
      <c r="BF722" s="142">
        <f>IF(N722="snížená",J722,0)</f>
        <v>0</v>
      </c>
      <c r="BG722" s="142">
        <f>IF(N722="zákl. přenesená",J722,0)</f>
        <v>0</v>
      </c>
      <c r="BH722" s="142">
        <f>IF(N722="sníž. přenesená",J722,0)</f>
        <v>0</v>
      </c>
      <c r="BI722" s="142">
        <f>IF(N722="nulová",J722,0)</f>
        <v>0</v>
      </c>
      <c r="BJ722" s="15" t="s">
        <v>77</v>
      </c>
      <c r="BK722" s="142">
        <f>ROUND(I722*H722,2)</f>
        <v>0</v>
      </c>
      <c r="BL722" s="15" t="s">
        <v>155</v>
      </c>
      <c r="BM722" s="141" t="s">
        <v>880</v>
      </c>
    </row>
    <row r="723" spans="2:51" s="13" customFormat="1" ht="20.4">
      <c r="B723" s="150"/>
      <c r="D723" s="144" t="s">
        <v>157</v>
      </c>
      <c r="E723" s="151" t="s">
        <v>1</v>
      </c>
      <c r="F723" s="152" t="s">
        <v>881</v>
      </c>
      <c r="H723" s="153">
        <v>382.176</v>
      </c>
      <c r="L723" s="150"/>
      <c r="M723" s="154"/>
      <c r="N723" s="155"/>
      <c r="O723" s="155"/>
      <c r="P723" s="155"/>
      <c r="Q723" s="155"/>
      <c r="R723" s="155"/>
      <c r="S723" s="155"/>
      <c r="T723" s="156"/>
      <c r="AT723" s="151" t="s">
        <v>157</v>
      </c>
      <c r="AU723" s="151" t="s">
        <v>79</v>
      </c>
      <c r="AV723" s="13" t="s">
        <v>79</v>
      </c>
      <c r="AW723" s="13" t="s">
        <v>27</v>
      </c>
      <c r="AX723" s="13" t="s">
        <v>70</v>
      </c>
      <c r="AY723" s="151" t="s">
        <v>148</v>
      </c>
    </row>
    <row r="724" spans="2:51" s="13" customFormat="1" ht="20.4">
      <c r="B724" s="150"/>
      <c r="D724" s="144" t="s">
        <v>157</v>
      </c>
      <c r="E724" s="151" t="s">
        <v>1</v>
      </c>
      <c r="F724" s="152" t="s">
        <v>882</v>
      </c>
      <c r="H724" s="153">
        <v>272.16</v>
      </c>
      <c r="L724" s="150"/>
      <c r="M724" s="154"/>
      <c r="N724" s="155"/>
      <c r="O724" s="155"/>
      <c r="P724" s="155"/>
      <c r="Q724" s="155"/>
      <c r="R724" s="155"/>
      <c r="S724" s="155"/>
      <c r="T724" s="156"/>
      <c r="AT724" s="151" t="s">
        <v>157</v>
      </c>
      <c r="AU724" s="151" t="s">
        <v>79</v>
      </c>
      <c r="AV724" s="13" t="s">
        <v>79</v>
      </c>
      <c r="AW724" s="13" t="s">
        <v>27</v>
      </c>
      <c r="AX724" s="13" t="s">
        <v>70</v>
      </c>
      <c r="AY724" s="151" t="s">
        <v>148</v>
      </c>
    </row>
    <row r="725" spans="2:51" s="13" customFormat="1" ht="12">
      <c r="B725" s="150"/>
      <c r="D725" s="144" t="s">
        <v>157</v>
      </c>
      <c r="E725" s="151" t="s">
        <v>1</v>
      </c>
      <c r="F725" s="152" t="s">
        <v>883</v>
      </c>
      <c r="H725" s="153">
        <v>369.864</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51" s="13" customFormat="1" ht="12">
      <c r="B726" s="150"/>
      <c r="D726" s="144" t="s">
        <v>157</v>
      </c>
      <c r="E726" s="151" t="s">
        <v>1</v>
      </c>
      <c r="F726" s="152" t="s">
        <v>884</v>
      </c>
      <c r="H726" s="153">
        <v>257.4</v>
      </c>
      <c r="L726" s="150"/>
      <c r="M726" s="154"/>
      <c r="N726" s="155"/>
      <c r="O726" s="155"/>
      <c r="P726" s="155"/>
      <c r="Q726" s="155"/>
      <c r="R726" s="155"/>
      <c r="S726" s="155"/>
      <c r="T726" s="156"/>
      <c r="AT726" s="151" t="s">
        <v>157</v>
      </c>
      <c r="AU726" s="151" t="s">
        <v>79</v>
      </c>
      <c r="AV726" s="13" t="s">
        <v>79</v>
      </c>
      <c r="AW726" s="13" t="s">
        <v>27</v>
      </c>
      <c r="AX726" s="13" t="s">
        <v>70</v>
      </c>
      <c r="AY726" s="151" t="s">
        <v>148</v>
      </c>
    </row>
    <row r="727" spans="2:65" s="1" customFormat="1" ht="24" customHeight="1">
      <c r="B727" s="130"/>
      <c r="C727" s="131" t="s">
        <v>885</v>
      </c>
      <c r="D727" s="131" t="s">
        <v>150</v>
      </c>
      <c r="E727" s="132" t="s">
        <v>886</v>
      </c>
      <c r="F727" s="133" t="s">
        <v>887</v>
      </c>
      <c r="G727" s="134" t="s">
        <v>153</v>
      </c>
      <c r="H727" s="135">
        <v>115344</v>
      </c>
      <c r="I727" s="136"/>
      <c r="J727" s="136">
        <f>ROUND(I727*H727,2)</f>
        <v>0</v>
      </c>
      <c r="K727" s="133" t="s">
        <v>320</v>
      </c>
      <c r="L727" s="27"/>
      <c r="M727" s="137" t="s">
        <v>1</v>
      </c>
      <c r="N727" s="138" t="s">
        <v>35</v>
      </c>
      <c r="O727" s="139">
        <v>0</v>
      </c>
      <c r="P727" s="139">
        <f>O727*H727</f>
        <v>0</v>
      </c>
      <c r="Q727" s="139">
        <v>0</v>
      </c>
      <c r="R727" s="139">
        <f>Q727*H727</f>
        <v>0</v>
      </c>
      <c r="S727" s="139">
        <v>0</v>
      </c>
      <c r="T727" s="140">
        <f>S727*H727</f>
        <v>0</v>
      </c>
      <c r="AR727" s="141" t="s">
        <v>155</v>
      </c>
      <c r="AT727" s="141" t="s">
        <v>150</v>
      </c>
      <c r="AU727" s="141" t="s">
        <v>79</v>
      </c>
      <c r="AY727" s="15" t="s">
        <v>148</v>
      </c>
      <c r="BE727" s="142">
        <f>IF(N727="základní",J727,0)</f>
        <v>0</v>
      </c>
      <c r="BF727" s="142">
        <f>IF(N727="snížená",J727,0)</f>
        <v>0</v>
      </c>
      <c r="BG727" s="142">
        <f>IF(N727="zákl. přenesená",J727,0)</f>
        <v>0</v>
      </c>
      <c r="BH727" s="142">
        <f>IF(N727="sníž. přenesená",J727,0)</f>
        <v>0</v>
      </c>
      <c r="BI727" s="142">
        <f>IF(N727="nulová",J727,0)</f>
        <v>0</v>
      </c>
      <c r="BJ727" s="15" t="s">
        <v>77</v>
      </c>
      <c r="BK727" s="142">
        <f>ROUND(I727*H727,2)</f>
        <v>0</v>
      </c>
      <c r="BL727" s="15" t="s">
        <v>155</v>
      </c>
      <c r="BM727" s="141" t="s">
        <v>888</v>
      </c>
    </row>
    <row r="728" spans="2:51" s="13" customFormat="1" ht="12">
      <c r="B728" s="150"/>
      <c r="D728" s="144" t="s">
        <v>157</v>
      </c>
      <c r="E728" s="151" t="s">
        <v>1</v>
      </c>
      <c r="F728" s="152" t="s">
        <v>889</v>
      </c>
      <c r="H728" s="153">
        <v>115344</v>
      </c>
      <c r="L728" s="150"/>
      <c r="M728" s="154"/>
      <c r="N728" s="155"/>
      <c r="O728" s="155"/>
      <c r="P728" s="155"/>
      <c r="Q728" s="155"/>
      <c r="R728" s="155"/>
      <c r="S728" s="155"/>
      <c r="T728" s="156"/>
      <c r="AT728" s="151" t="s">
        <v>157</v>
      </c>
      <c r="AU728" s="151" t="s">
        <v>79</v>
      </c>
      <c r="AV728" s="13" t="s">
        <v>79</v>
      </c>
      <c r="AW728" s="13" t="s">
        <v>27</v>
      </c>
      <c r="AX728" s="13" t="s">
        <v>70</v>
      </c>
      <c r="AY728" s="151" t="s">
        <v>148</v>
      </c>
    </row>
    <row r="729" spans="2:65" s="1" customFormat="1" ht="24" customHeight="1">
      <c r="B729" s="130"/>
      <c r="C729" s="131" t="s">
        <v>890</v>
      </c>
      <c r="D729" s="131" t="s">
        <v>150</v>
      </c>
      <c r="E729" s="132" t="s">
        <v>891</v>
      </c>
      <c r="F729" s="133" t="s">
        <v>892</v>
      </c>
      <c r="G729" s="134" t="s">
        <v>153</v>
      </c>
      <c r="H729" s="135">
        <v>1281.6</v>
      </c>
      <c r="I729" s="136"/>
      <c r="J729" s="136">
        <f>ROUND(I729*H729,2)</f>
        <v>0</v>
      </c>
      <c r="K729" s="133" t="s">
        <v>320</v>
      </c>
      <c r="L729" s="27"/>
      <c r="M729" s="137" t="s">
        <v>1</v>
      </c>
      <c r="N729" s="138" t="s">
        <v>35</v>
      </c>
      <c r="O729" s="139">
        <v>0.069</v>
      </c>
      <c r="P729" s="139">
        <f>O729*H729</f>
        <v>88.4304</v>
      </c>
      <c r="Q729" s="139">
        <v>0</v>
      </c>
      <c r="R729" s="139">
        <f>Q729*H729</f>
        <v>0</v>
      </c>
      <c r="S729" s="139">
        <v>0</v>
      </c>
      <c r="T729" s="140">
        <f>S729*H729</f>
        <v>0</v>
      </c>
      <c r="AR729" s="141" t="s">
        <v>155</v>
      </c>
      <c r="AT729" s="141" t="s">
        <v>150</v>
      </c>
      <c r="AU729" s="141" t="s">
        <v>79</v>
      </c>
      <c r="AY729" s="15" t="s">
        <v>148</v>
      </c>
      <c r="BE729" s="142">
        <f>IF(N729="základní",J729,0)</f>
        <v>0</v>
      </c>
      <c r="BF729" s="142">
        <f>IF(N729="snížená",J729,0)</f>
        <v>0</v>
      </c>
      <c r="BG729" s="142">
        <f>IF(N729="zákl. přenesená",J729,0)</f>
        <v>0</v>
      </c>
      <c r="BH729" s="142">
        <f>IF(N729="sníž. přenesená",J729,0)</f>
        <v>0</v>
      </c>
      <c r="BI729" s="142">
        <f>IF(N729="nulová",J729,0)</f>
        <v>0</v>
      </c>
      <c r="BJ729" s="15" t="s">
        <v>77</v>
      </c>
      <c r="BK729" s="142">
        <f>ROUND(I729*H729,2)</f>
        <v>0</v>
      </c>
      <c r="BL729" s="15" t="s">
        <v>155</v>
      </c>
      <c r="BM729" s="141" t="s">
        <v>893</v>
      </c>
    </row>
    <row r="730" spans="2:51" s="13" customFormat="1" ht="12">
      <c r="B730" s="150"/>
      <c r="D730" s="144" t="s">
        <v>157</v>
      </c>
      <c r="E730" s="151" t="s">
        <v>1</v>
      </c>
      <c r="F730" s="152" t="s">
        <v>894</v>
      </c>
      <c r="H730" s="153">
        <v>1281.6</v>
      </c>
      <c r="L730" s="150"/>
      <c r="M730" s="154"/>
      <c r="N730" s="155"/>
      <c r="O730" s="155"/>
      <c r="P730" s="155"/>
      <c r="Q730" s="155"/>
      <c r="R730" s="155"/>
      <c r="S730" s="155"/>
      <c r="T730" s="156"/>
      <c r="AT730" s="151" t="s">
        <v>157</v>
      </c>
      <c r="AU730" s="151" t="s">
        <v>79</v>
      </c>
      <c r="AV730" s="13" t="s">
        <v>79</v>
      </c>
      <c r="AW730" s="13" t="s">
        <v>27</v>
      </c>
      <c r="AX730" s="13" t="s">
        <v>70</v>
      </c>
      <c r="AY730" s="151" t="s">
        <v>148</v>
      </c>
    </row>
    <row r="731" spans="2:65" s="1" customFormat="1" ht="24" customHeight="1">
      <c r="B731" s="130"/>
      <c r="C731" s="131" t="s">
        <v>895</v>
      </c>
      <c r="D731" s="131" t="s">
        <v>150</v>
      </c>
      <c r="E731" s="132" t="s">
        <v>896</v>
      </c>
      <c r="F731" s="133" t="s">
        <v>897</v>
      </c>
      <c r="G731" s="134" t="s">
        <v>153</v>
      </c>
      <c r="H731" s="135">
        <v>132.939</v>
      </c>
      <c r="I731" s="136"/>
      <c r="J731" s="136">
        <f>ROUND(I731*H731,2)</f>
        <v>0</v>
      </c>
      <c r="K731" s="133" t="s">
        <v>312</v>
      </c>
      <c r="L731" s="27"/>
      <c r="M731" s="137" t="s">
        <v>1</v>
      </c>
      <c r="N731" s="138" t="s">
        <v>35</v>
      </c>
      <c r="O731" s="139">
        <v>0.063</v>
      </c>
      <c r="P731" s="139">
        <f>O731*H731</f>
        <v>8.375157</v>
      </c>
      <c r="Q731" s="139">
        <v>0</v>
      </c>
      <c r="R731" s="139">
        <f>Q731*H731</f>
        <v>0</v>
      </c>
      <c r="S731" s="139">
        <v>0</v>
      </c>
      <c r="T731" s="140">
        <f>S731*H731</f>
        <v>0</v>
      </c>
      <c r="AR731" s="141" t="s">
        <v>155</v>
      </c>
      <c r="AT731" s="141" t="s">
        <v>150</v>
      </c>
      <c r="AU731" s="141" t="s">
        <v>79</v>
      </c>
      <c r="AY731" s="15" t="s">
        <v>148</v>
      </c>
      <c r="BE731" s="142">
        <f>IF(N731="základní",J731,0)</f>
        <v>0</v>
      </c>
      <c r="BF731" s="142">
        <f>IF(N731="snížená",J731,0)</f>
        <v>0</v>
      </c>
      <c r="BG731" s="142">
        <f>IF(N731="zákl. přenesená",J731,0)</f>
        <v>0</v>
      </c>
      <c r="BH731" s="142">
        <f>IF(N731="sníž. přenesená",J731,0)</f>
        <v>0</v>
      </c>
      <c r="BI731" s="142">
        <f>IF(N731="nulová",J731,0)</f>
        <v>0</v>
      </c>
      <c r="BJ731" s="15" t="s">
        <v>77</v>
      </c>
      <c r="BK731" s="142">
        <f>ROUND(I731*H731,2)</f>
        <v>0</v>
      </c>
      <c r="BL731" s="15" t="s">
        <v>155</v>
      </c>
      <c r="BM731" s="141" t="s">
        <v>898</v>
      </c>
    </row>
    <row r="732" spans="2:51" s="13" customFormat="1" ht="12">
      <c r="B732" s="150"/>
      <c r="D732" s="144" t="s">
        <v>157</v>
      </c>
      <c r="E732" s="151" t="s">
        <v>1</v>
      </c>
      <c r="F732" s="152" t="s">
        <v>899</v>
      </c>
      <c r="H732" s="153">
        <v>39.248</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51" s="13" customFormat="1" ht="12">
      <c r="B733" s="150"/>
      <c r="D733" s="144" t="s">
        <v>157</v>
      </c>
      <c r="E733" s="151" t="s">
        <v>1</v>
      </c>
      <c r="F733" s="152" t="s">
        <v>900</v>
      </c>
      <c r="H733" s="153">
        <v>28.35</v>
      </c>
      <c r="L733" s="150"/>
      <c r="M733" s="154"/>
      <c r="N733" s="155"/>
      <c r="O733" s="155"/>
      <c r="P733" s="155"/>
      <c r="Q733" s="155"/>
      <c r="R733" s="155"/>
      <c r="S733" s="155"/>
      <c r="T733" s="156"/>
      <c r="AT733" s="151" t="s">
        <v>157</v>
      </c>
      <c r="AU733" s="151" t="s">
        <v>79</v>
      </c>
      <c r="AV733" s="13" t="s">
        <v>79</v>
      </c>
      <c r="AW733" s="13" t="s">
        <v>27</v>
      </c>
      <c r="AX733" s="13" t="s">
        <v>70</v>
      </c>
      <c r="AY733" s="151" t="s">
        <v>148</v>
      </c>
    </row>
    <row r="734" spans="2:51" s="13" customFormat="1" ht="12">
      <c r="B734" s="150"/>
      <c r="D734" s="144" t="s">
        <v>157</v>
      </c>
      <c r="E734" s="151" t="s">
        <v>1</v>
      </c>
      <c r="F734" s="152" t="s">
        <v>901</v>
      </c>
      <c r="H734" s="153">
        <v>38.528</v>
      </c>
      <c r="L734" s="150"/>
      <c r="M734" s="154"/>
      <c r="N734" s="155"/>
      <c r="O734" s="155"/>
      <c r="P734" s="155"/>
      <c r="Q734" s="155"/>
      <c r="R734" s="155"/>
      <c r="S734" s="155"/>
      <c r="T734" s="156"/>
      <c r="AT734" s="151" t="s">
        <v>157</v>
      </c>
      <c r="AU734" s="151" t="s">
        <v>79</v>
      </c>
      <c r="AV734" s="13" t="s">
        <v>79</v>
      </c>
      <c r="AW734" s="13" t="s">
        <v>27</v>
      </c>
      <c r="AX734" s="13" t="s">
        <v>70</v>
      </c>
      <c r="AY734" s="151" t="s">
        <v>148</v>
      </c>
    </row>
    <row r="735" spans="2:51" s="13" customFormat="1" ht="12">
      <c r="B735" s="150"/>
      <c r="D735" s="144" t="s">
        <v>157</v>
      </c>
      <c r="E735" s="151" t="s">
        <v>1</v>
      </c>
      <c r="F735" s="152" t="s">
        <v>902</v>
      </c>
      <c r="H735" s="153">
        <v>26.813</v>
      </c>
      <c r="L735" s="150"/>
      <c r="M735" s="154"/>
      <c r="N735" s="155"/>
      <c r="O735" s="155"/>
      <c r="P735" s="155"/>
      <c r="Q735" s="155"/>
      <c r="R735" s="155"/>
      <c r="S735" s="155"/>
      <c r="T735" s="156"/>
      <c r="AT735" s="151" t="s">
        <v>157</v>
      </c>
      <c r="AU735" s="151" t="s">
        <v>79</v>
      </c>
      <c r="AV735" s="13" t="s">
        <v>79</v>
      </c>
      <c r="AW735" s="13" t="s">
        <v>27</v>
      </c>
      <c r="AX735" s="13" t="s">
        <v>70</v>
      </c>
      <c r="AY735" s="151" t="s">
        <v>148</v>
      </c>
    </row>
    <row r="736" spans="2:65" s="1" customFormat="1" ht="24" customHeight="1">
      <c r="B736" s="130"/>
      <c r="C736" s="131" t="s">
        <v>903</v>
      </c>
      <c r="D736" s="131" t="s">
        <v>150</v>
      </c>
      <c r="E736" s="132" t="s">
        <v>904</v>
      </c>
      <c r="F736" s="133" t="s">
        <v>905</v>
      </c>
      <c r="G736" s="134" t="s">
        <v>153</v>
      </c>
      <c r="H736" s="135">
        <v>5982.255</v>
      </c>
      <c r="I736" s="136"/>
      <c r="J736" s="136">
        <f>ROUND(I736*H736,2)</f>
        <v>0</v>
      </c>
      <c r="K736" s="133" t="s">
        <v>312</v>
      </c>
      <c r="L736" s="27"/>
      <c r="M736" s="137" t="s">
        <v>1</v>
      </c>
      <c r="N736" s="138" t="s">
        <v>35</v>
      </c>
      <c r="O736" s="139">
        <v>0</v>
      </c>
      <c r="P736" s="139">
        <f>O736*H736</f>
        <v>0</v>
      </c>
      <c r="Q736" s="139">
        <v>0</v>
      </c>
      <c r="R736" s="139">
        <f>Q736*H736</f>
        <v>0</v>
      </c>
      <c r="S736" s="139">
        <v>0</v>
      </c>
      <c r="T736" s="140">
        <f>S736*H736</f>
        <v>0</v>
      </c>
      <c r="AR736" s="141" t="s">
        <v>155</v>
      </c>
      <c r="AT736" s="141" t="s">
        <v>150</v>
      </c>
      <c r="AU736" s="141" t="s">
        <v>79</v>
      </c>
      <c r="AY736" s="15" t="s">
        <v>148</v>
      </c>
      <c r="BE736" s="142">
        <f>IF(N736="základní",J736,0)</f>
        <v>0</v>
      </c>
      <c r="BF736" s="142">
        <f>IF(N736="snížená",J736,0)</f>
        <v>0</v>
      </c>
      <c r="BG736" s="142">
        <f>IF(N736="zákl. přenesená",J736,0)</f>
        <v>0</v>
      </c>
      <c r="BH736" s="142">
        <f>IF(N736="sníž. přenesená",J736,0)</f>
        <v>0</v>
      </c>
      <c r="BI736" s="142">
        <f>IF(N736="nulová",J736,0)</f>
        <v>0</v>
      </c>
      <c r="BJ736" s="15" t="s">
        <v>77</v>
      </c>
      <c r="BK736" s="142">
        <f>ROUND(I736*H736,2)</f>
        <v>0</v>
      </c>
      <c r="BL736" s="15" t="s">
        <v>155</v>
      </c>
      <c r="BM736" s="141" t="s">
        <v>906</v>
      </c>
    </row>
    <row r="737" spans="2:51" s="13" customFormat="1" ht="12">
      <c r="B737" s="150"/>
      <c r="D737" s="144" t="s">
        <v>157</v>
      </c>
      <c r="F737" s="152" t="s">
        <v>907</v>
      </c>
      <c r="H737" s="153">
        <v>5982.255</v>
      </c>
      <c r="L737" s="150"/>
      <c r="M737" s="154"/>
      <c r="N737" s="155"/>
      <c r="O737" s="155"/>
      <c r="P737" s="155"/>
      <c r="Q737" s="155"/>
      <c r="R737" s="155"/>
      <c r="S737" s="155"/>
      <c r="T737" s="156"/>
      <c r="AT737" s="151" t="s">
        <v>157</v>
      </c>
      <c r="AU737" s="151" t="s">
        <v>79</v>
      </c>
      <c r="AV737" s="13" t="s">
        <v>79</v>
      </c>
      <c r="AW737" s="13" t="s">
        <v>3</v>
      </c>
      <c r="AX737" s="13" t="s">
        <v>77</v>
      </c>
      <c r="AY737" s="151" t="s">
        <v>148</v>
      </c>
    </row>
    <row r="738" spans="2:65" s="1" customFormat="1" ht="24" customHeight="1">
      <c r="B738" s="130"/>
      <c r="C738" s="131" t="s">
        <v>908</v>
      </c>
      <c r="D738" s="131" t="s">
        <v>150</v>
      </c>
      <c r="E738" s="132" t="s">
        <v>909</v>
      </c>
      <c r="F738" s="133" t="s">
        <v>910</v>
      </c>
      <c r="G738" s="134" t="s">
        <v>153</v>
      </c>
      <c r="H738" s="135">
        <v>132.939</v>
      </c>
      <c r="I738" s="136"/>
      <c r="J738" s="136">
        <f>ROUND(I738*H738,2)</f>
        <v>0</v>
      </c>
      <c r="K738" s="133" t="s">
        <v>312</v>
      </c>
      <c r="L738" s="27"/>
      <c r="M738" s="137" t="s">
        <v>1</v>
      </c>
      <c r="N738" s="138" t="s">
        <v>35</v>
      </c>
      <c r="O738" s="139">
        <v>0.038</v>
      </c>
      <c r="P738" s="139">
        <f>O738*H738</f>
        <v>5.051682</v>
      </c>
      <c r="Q738" s="139">
        <v>0</v>
      </c>
      <c r="R738" s="139">
        <f>Q738*H738</f>
        <v>0</v>
      </c>
      <c r="S738" s="139">
        <v>0</v>
      </c>
      <c r="T738" s="140">
        <f>S738*H738</f>
        <v>0</v>
      </c>
      <c r="AR738" s="141" t="s">
        <v>155</v>
      </c>
      <c r="AT738" s="141" t="s">
        <v>150</v>
      </c>
      <c r="AU738" s="141" t="s">
        <v>79</v>
      </c>
      <c r="AY738" s="15" t="s">
        <v>148</v>
      </c>
      <c r="BE738" s="142">
        <f>IF(N738="základní",J738,0)</f>
        <v>0</v>
      </c>
      <c r="BF738" s="142">
        <f>IF(N738="snížená",J738,0)</f>
        <v>0</v>
      </c>
      <c r="BG738" s="142">
        <f>IF(N738="zákl. přenesená",J738,0)</f>
        <v>0</v>
      </c>
      <c r="BH738" s="142">
        <f>IF(N738="sníž. přenesená",J738,0)</f>
        <v>0</v>
      </c>
      <c r="BI738" s="142">
        <f>IF(N738="nulová",J738,0)</f>
        <v>0</v>
      </c>
      <c r="BJ738" s="15" t="s">
        <v>77</v>
      </c>
      <c r="BK738" s="142">
        <f>ROUND(I738*H738,2)</f>
        <v>0</v>
      </c>
      <c r="BL738" s="15" t="s">
        <v>155</v>
      </c>
      <c r="BM738" s="141" t="s">
        <v>911</v>
      </c>
    </row>
    <row r="739" spans="2:65" s="1" customFormat="1" ht="16.5" customHeight="1">
      <c r="B739" s="130"/>
      <c r="C739" s="131" t="s">
        <v>875</v>
      </c>
      <c r="D739" s="131" t="s">
        <v>150</v>
      </c>
      <c r="E739" s="132" t="s">
        <v>912</v>
      </c>
      <c r="F739" s="133" t="s">
        <v>913</v>
      </c>
      <c r="G739" s="134" t="s">
        <v>153</v>
      </c>
      <c r="H739" s="135">
        <v>1281.6</v>
      </c>
      <c r="I739" s="136"/>
      <c r="J739" s="136">
        <f>ROUND(I739*H739,2)</f>
        <v>0</v>
      </c>
      <c r="K739" s="133" t="s">
        <v>320</v>
      </c>
      <c r="L739" s="27"/>
      <c r="M739" s="137" t="s">
        <v>1</v>
      </c>
      <c r="N739" s="138" t="s">
        <v>35</v>
      </c>
      <c r="O739" s="139">
        <v>0.049</v>
      </c>
      <c r="P739" s="139">
        <f>O739*H739</f>
        <v>62.7984</v>
      </c>
      <c r="Q739" s="139">
        <v>0</v>
      </c>
      <c r="R739" s="139">
        <f>Q739*H739</f>
        <v>0</v>
      </c>
      <c r="S739" s="139">
        <v>0</v>
      </c>
      <c r="T739" s="140">
        <f>S739*H739</f>
        <v>0</v>
      </c>
      <c r="AR739" s="141" t="s">
        <v>155</v>
      </c>
      <c r="AT739" s="141" t="s">
        <v>150</v>
      </c>
      <c r="AU739" s="141" t="s">
        <v>79</v>
      </c>
      <c r="AY739" s="15" t="s">
        <v>148</v>
      </c>
      <c r="BE739" s="142">
        <f>IF(N739="základní",J739,0)</f>
        <v>0</v>
      </c>
      <c r="BF739" s="142">
        <f>IF(N739="snížená",J739,0)</f>
        <v>0</v>
      </c>
      <c r="BG739" s="142">
        <f>IF(N739="zákl. přenesená",J739,0)</f>
        <v>0</v>
      </c>
      <c r="BH739" s="142">
        <f>IF(N739="sníž. přenesená",J739,0)</f>
        <v>0</v>
      </c>
      <c r="BI739" s="142">
        <f>IF(N739="nulová",J739,0)</f>
        <v>0</v>
      </c>
      <c r="BJ739" s="15" t="s">
        <v>77</v>
      </c>
      <c r="BK739" s="142">
        <f>ROUND(I739*H739,2)</f>
        <v>0</v>
      </c>
      <c r="BL739" s="15" t="s">
        <v>155</v>
      </c>
      <c r="BM739" s="141" t="s">
        <v>914</v>
      </c>
    </row>
    <row r="740" spans="2:51" s="13" customFormat="1" ht="12">
      <c r="B740" s="150"/>
      <c r="D740" s="144" t="s">
        <v>157</v>
      </c>
      <c r="E740" s="151" t="s">
        <v>1</v>
      </c>
      <c r="F740" s="152" t="s">
        <v>894</v>
      </c>
      <c r="H740" s="153">
        <v>1281.6</v>
      </c>
      <c r="L740" s="150"/>
      <c r="M740" s="154"/>
      <c r="N740" s="155"/>
      <c r="O740" s="155"/>
      <c r="P740" s="155"/>
      <c r="Q740" s="155"/>
      <c r="R740" s="155"/>
      <c r="S740" s="155"/>
      <c r="T740" s="156"/>
      <c r="AT740" s="151" t="s">
        <v>157</v>
      </c>
      <c r="AU740" s="151" t="s">
        <v>79</v>
      </c>
      <c r="AV740" s="13" t="s">
        <v>79</v>
      </c>
      <c r="AW740" s="13" t="s">
        <v>27</v>
      </c>
      <c r="AX740" s="13" t="s">
        <v>70</v>
      </c>
      <c r="AY740" s="151" t="s">
        <v>148</v>
      </c>
    </row>
    <row r="741" spans="2:65" s="1" customFormat="1" ht="16.5" customHeight="1">
      <c r="B741" s="130"/>
      <c r="C741" s="131" t="s">
        <v>915</v>
      </c>
      <c r="D741" s="131" t="s">
        <v>150</v>
      </c>
      <c r="E741" s="132" t="s">
        <v>916</v>
      </c>
      <c r="F741" s="133" t="s">
        <v>917</v>
      </c>
      <c r="G741" s="134" t="s">
        <v>153</v>
      </c>
      <c r="H741" s="135">
        <v>115344</v>
      </c>
      <c r="I741" s="136"/>
      <c r="J741" s="136">
        <f>ROUND(I741*H741,2)</f>
        <v>0</v>
      </c>
      <c r="K741" s="133" t="s">
        <v>320</v>
      </c>
      <c r="L741" s="27"/>
      <c r="M741" s="137" t="s">
        <v>1</v>
      </c>
      <c r="N741" s="138" t="s">
        <v>35</v>
      </c>
      <c r="O741" s="139">
        <v>0</v>
      </c>
      <c r="P741" s="139">
        <f>O741*H741</f>
        <v>0</v>
      </c>
      <c r="Q741" s="139">
        <v>0</v>
      </c>
      <c r="R741" s="139">
        <f>Q741*H741</f>
        <v>0</v>
      </c>
      <c r="S741" s="139">
        <v>0</v>
      </c>
      <c r="T741" s="140">
        <f>S741*H741</f>
        <v>0</v>
      </c>
      <c r="AR741" s="141" t="s">
        <v>155</v>
      </c>
      <c r="AT741" s="141" t="s">
        <v>150</v>
      </c>
      <c r="AU741" s="141" t="s">
        <v>79</v>
      </c>
      <c r="AY741" s="15" t="s">
        <v>148</v>
      </c>
      <c r="BE741" s="142">
        <f>IF(N741="základní",J741,0)</f>
        <v>0</v>
      </c>
      <c r="BF741" s="142">
        <f>IF(N741="snížená",J741,0)</f>
        <v>0</v>
      </c>
      <c r="BG741" s="142">
        <f>IF(N741="zákl. přenesená",J741,0)</f>
        <v>0</v>
      </c>
      <c r="BH741" s="142">
        <f>IF(N741="sníž. přenesená",J741,0)</f>
        <v>0</v>
      </c>
      <c r="BI741" s="142">
        <f>IF(N741="nulová",J741,0)</f>
        <v>0</v>
      </c>
      <c r="BJ741" s="15" t="s">
        <v>77</v>
      </c>
      <c r="BK741" s="142">
        <f>ROUND(I741*H741,2)</f>
        <v>0</v>
      </c>
      <c r="BL741" s="15" t="s">
        <v>155</v>
      </c>
      <c r="BM741" s="141" t="s">
        <v>918</v>
      </c>
    </row>
    <row r="742" spans="2:51" s="13" customFormat="1" ht="12">
      <c r="B742" s="150"/>
      <c r="D742" s="144" t="s">
        <v>157</v>
      </c>
      <c r="E742" s="151" t="s">
        <v>1</v>
      </c>
      <c r="F742" s="152" t="s">
        <v>889</v>
      </c>
      <c r="H742" s="153">
        <v>115344</v>
      </c>
      <c r="L742" s="150"/>
      <c r="M742" s="154"/>
      <c r="N742" s="155"/>
      <c r="O742" s="155"/>
      <c r="P742" s="155"/>
      <c r="Q742" s="155"/>
      <c r="R742" s="155"/>
      <c r="S742" s="155"/>
      <c r="T742" s="156"/>
      <c r="AT742" s="151" t="s">
        <v>157</v>
      </c>
      <c r="AU742" s="151" t="s">
        <v>79</v>
      </c>
      <c r="AV742" s="13" t="s">
        <v>79</v>
      </c>
      <c r="AW742" s="13" t="s">
        <v>27</v>
      </c>
      <c r="AX742" s="13" t="s">
        <v>70</v>
      </c>
      <c r="AY742" s="151" t="s">
        <v>148</v>
      </c>
    </row>
    <row r="743" spans="2:65" s="1" customFormat="1" ht="16.5" customHeight="1">
      <c r="B743" s="130"/>
      <c r="C743" s="131" t="s">
        <v>919</v>
      </c>
      <c r="D743" s="131" t="s">
        <v>150</v>
      </c>
      <c r="E743" s="132" t="s">
        <v>920</v>
      </c>
      <c r="F743" s="133" t="s">
        <v>921</v>
      </c>
      <c r="G743" s="134" t="s">
        <v>153</v>
      </c>
      <c r="H743" s="135">
        <v>1281.6</v>
      </c>
      <c r="I743" s="136"/>
      <c r="J743" s="136">
        <f>ROUND(I743*H743,2)</f>
        <v>0</v>
      </c>
      <c r="K743" s="133" t="s">
        <v>320</v>
      </c>
      <c r="L743" s="27"/>
      <c r="M743" s="137" t="s">
        <v>1</v>
      </c>
      <c r="N743" s="138" t="s">
        <v>35</v>
      </c>
      <c r="O743" s="139">
        <v>0.033</v>
      </c>
      <c r="P743" s="139">
        <f>O743*H743</f>
        <v>42.2928</v>
      </c>
      <c r="Q743" s="139">
        <v>0</v>
      </c>
      <c r="R743" s="139">
        <f>Q743*H743</f>
        <v>0</v>
      </c>
      <c r="S743" s="139">
        <v>0</v>
      </c>
      <c r="T743" s="140">
        <f>S743*H743</f>
        <v>0</v>
      </c>
      <c r="AR743" s="141" t="s">
        <v>155</v>
      </c>
      <c r="AT743" s="141" t="s">
        <v>150</v>
      </c>
      <c r="AU743" s="141" t="s">
        <v>79</v>
      </c>
      <c r="AY743" s="15" t="s">
        <v>148</v>
      </c>
      <c r="BE743" s="142">
        <f>IF(N743="základní",J743,0)</f>
        <v>0</v>
      </c>
      <c r="BF743" s="142">
        <f>IF(N743="snížená",J743,0)</f>
        <v>0</v>
      </c>
      <c r="BG743" s="142">
        <f>IF(N743="zákl. přenesená",J743,0)</f>
        <v>0</v>
      </c>
      <c r="BH743" s="142">
        <f>IF(N743="sníž. přenesená",J743,0)</f>
        <v>0</v>
      </c>
      <c r="BI743" s="142">
        <f>IF(N743="nulová",J743,0)</f>
        <v>0</v>
      </c>
      <c r="BJ743" s="15" t="s">
        <v>77</v>
      </c>
      <c r="BK743" s="142">
        <f>ROUND(I743*H743,2)</f>
        <v>0</v>
      </c>
      <c r="BL743" s="15" t="s">
        <v>155</v>
      </c>
      <c r="BM743" s="141" t="s">
        <v>922</v>
      </c>
    </row>
    <row r="744" spans="2:51" s="13" customFormat="1" ht="12">
      <c r="B744" s="150"/>
      <c r="D744" s="144" t="s">
        <v>157</v>
      </c>
      <c r="E744" s="151" t="s">
        <v>1</v>
      </c>
      <c r="F744" s="152" t="s">
        <v>894</v>
      </c>
      <c r="H744" s="153">
        <v>1281.6</v>
      </c>
      <c r="L744" s="150"/>
      <c r="M744" s="154"/>
      <c r="N744" s="155"/>
      <c r="O744" s="155"/>
      <c r="P744" s="155"/>
      <c r="Q744" s="155"/>
      <c r="R744" s="155"/>
      <c r="S744" s="155"/>
      <c r="T744" s="156"/>
      <c r="AT744" s="151" t="s">
        <v>157</v>
      </c>
      <c r="AU744" s="151" t="s">
        <v>79</v>
      </c>
      <c r="AV744" s="13" t="s">
        <v>79</v>
      </c>
      <c r="AW744" s="13" t="s">
        <v>27</v>
      </c>
      <c r="AX744" s="13" t="s">
        <v>70</v>
      </c>
      <c r="AY744" s="151" t="s">
        <v>148</v>
      </c>
    </row>
    <row r="745" spans="2:65" s="1" customFormat="1" ht="24" customHeight="1">
      <c r="B745" s="130"/>
      <c r="C745" s="131" t="s">
        <v>923</v>
      </c>
      <c r="D745" s="131" t="s">
        <v>150</v>
      </c>
      <c r="E745" s="132" t="s">
        <v>924</v>
      </c>
      <c r="F745" s="133" t="s">
        <v>925</v>
      </c>
      <c r="G745" s="134" t="s">
        <v>153</v>
      </c>
      <c r="H745" s="135">
        <v>628.441</v>
      </c>
      <c r="I745" s="136"/>
      <c r="J745" s="136">
        <f>ROUND(I745*H745,2)</f>
        <v>0</v>
      </c>
      <c r="K745" s="133" t="s">
        <v>320</v>
      </c>
      <c r="L745" s="27"/>
      <c r="M745" s="137" t="s">
        <v>1</v>
      </c>
      <c r="N745" s="138" t="s">
        <v>35</v>
      </c>
      <c r="O745" s="139">
        <v>0.105</v>
      </c>
      <c r="P745" s="139">
        <f>O745*H745</f>
        <v>65.986305</v>
      </c>
      <c r="Q745" s="139">
        <v>0.00013</v>
      </c>
      <c r="R745" s="139">
        <f>Q745*H745</f>
        <v>0.08169733</v>
      </c>
      <c r="S745" s="139">
        <v>0</v>
      </c>
      <c r="T745" s="140">
        <f>S745*H745</f>
        <v>0</v>
      </c>
      <c r="AR745" s="141" t="s">
        <v>155</v>
      </c>
      <c r="AT745" s="141" t="s">
        <v>150</v>
      </c>
      <c r="AU745" s="141" t="s">
        <v>79</v>
      </c>
      <c r="AY745" s="15" t="s">
        <v>148</v>
      </c>
      <c r="BE745" s="142">
        <f>IF(N745="základní",J745,0)</f>
        <v>0</v>
      </c>
      <c r="BF745" s="142">
        <f>IF(N745="snížená",J745,0)</f>
        <v>0</v>
      </c>
      <c r="BG745" s="142">
        <f>IF(N745="zákl. přenesená",J745,0)</f>
        <v>0</v>
      </c>
      <c r="BH745" s="142">
        <f>IF(N745="sníž. přenesená",J745,0)</f>
        <v>0</v>
      </c>
      <c r="BI745" s="142">
        <f>IF(N745="nulová",J745,0)</f>
        <v>0</v>
      </c>
      <c r="BJ745" s="15" t="s">
        <v>77</v>
      </c>
      <c r="BK745" s="142">
        <f>ROUND(I745*H745,2)</f>
        <v>0</v>
      </c>
      <c r="BL745" s="15" t="s">
        <v>155</v>
      </c>
      <c r="BM745" s="141" t="s">
        <v>926</v>
      </c>
    </row>
    <row r="746" spans="2:51" s="13" customFormat="1" ht="12">
      <c r="B746" s="150"/>
      <c r="D746" s="144" t="s">
        <v>157</v>
      </c>
      <c r="E746" s="151" t="s">
        <v>1</v>
      </c>
      <c r="F746" s="152" t="s">
        <v>866</v>
      </c>
      <c r="H746" s="153">
        <v>188.83</v>
      </c>
      <c r="L746" s="150"/>
      <c r="M746" s="154"/>
      <c r="N746" s="155"/>
      <c r="O746" s="155"/>
      <c r="P746" s="155"/>
      <c r="Q746" s="155"/>
      <c r="R746" s="155"/>
      <c r="S746" s="155"/>
      <c r="T746" s="156"/>
      <c r="AT746" s="151" t="s">
        <v>157</v>
      </c>
      <c r="AU746" s="151" t="s">
        <v>79</v>
      </c>
      <c r="AV746" s="13" t="s">
        <v>79</v>
      </c>
      <c r="AW746" s="13" t="s">
        <v>27</v>
      </c>
      <c r="AX746" s="13" t="s">
        <v>70</v>
      </c>
      <c r="AY746" s="151" t="s">
        <v>148</v>
      </c>
    </row>
    <row r="747" spans="2:51" s="13" customFormat="1" ht="12">
      <c r="B747" s="150"/>
      <c r="D747" s="144" t="s">
        <v>157</v>
      </c>
      <c r="E747" s="151" t="s">
        <v>1</v>
      </c>
      <c r="F747" s="152" t="s">
        <v>865</v>
      </c>
      <c r="H747" s="153">
        <v>439.611</v>
      </c>
      <c r="L747" s="150"/>
      <c r="M747" s="154"/>
      <c r="N747" s="155"/>
      <c r="O747" s="155"/>
      <c r="P747" s="155"/>
      <c r="Q747" s="155"/>
      <c r="R747" s="155"/>
      <c r="S747" s="155"/>
      <c r="T747" s="156"/>
      <c r="AT747" s="151" t="s">
        <v>157</v>
      </c>
      <c r="AU747" s="151" t="s">
        <v>79</v>
      </c>
      <c r="AV747" s="13" t="s">
        <v>79</v>
      </c>
      <c r="AW747" s="13" t="s">
        <v>27</v>
      </c>
      <c r="AX747" s="13" t="s">
        <v>70</v>
      </c>
      <c r="AY747" s="151" t="s">
        <v>148</v>
      </c>
    </row>
    <row r="748" spans="2:65" s="1" customFormat="1" ht="24" customHeight="1">
      <c r="B748" s="130"/>
      <c r="C748" s="131" t="s">
        <v>927</v>
      </c>
      <c r="D748" s="131" t="s">
        <v>150</v>
      </c>
      <c r="E748" s="132" t="s">
        <v>928</v>
      </c>
      <c r="F748" s="133" t="s">
        <v>929</v>
      </c>
      <c r="G748" s="134" t="s">
        <v>153</v>
      </c>
      <c r="H748" s="135">
        <v>10.32</v>
      </c>
      <c r="I748" s="136"/>
      <c r="J748" s="136">
        <f>ROUND(I748*H748,2)</f>
        <v>0</v>
      </c>
      <c r="K748" s="133" t="s">
        <v>320</v>
      </c>
      <c r="L748" s="27"/>
      <c r="M748" s="137" t="s">
        <v>1</v>
      </c>
      <c r="N748" s="138" t="s">
        <v>35</v>
      </c>
      <c r="O748" s="139">
        <v>0.126</v>
      </c>
      <c r="P748" s="139">
        <f>O748*H748</f>
        <v>1.3003200000000001</v>
      </c>
      <c r="Q748" s="139">
        <v>0.00021</v>
      </c>
      <c r="R748" s="139">
        <f>Q748*H748</f>
        <v>0.0021672</v>
      </c>
      <c r="S748" s="139">
        <v>0</v>
      </c>
      <c r="T748" s="140">
        <f>S748*H748</f>
        <v>0</v>
      </c>
      <c r="AR748" s="141" t="s">
        <v>155</v>
      </c>
      <c r="AT748" s="141" t="s">
        <v>150</v>
      </c>
      <c r="AU748" s="141" t="s">
        <v>79</v>
      </c>
      <c r="AY748" s="15" t="s">
        <v>148</v>
      </c>
      <c r="BE748" s="142">
        <f>IF(N748="základní",J748,0)</f>
        <v>0</v>
      </c>
      <c r="BF748" s="142">
        <f>IF(N748="snížená",J748,0)</f>
        <v>0</v>
      </c>
      <c r="BG748" s="142">
        <f>IF(N748="zákl. přenesená",J748,0)</f>
        <v>0</v>
      </c>
      <c r="BH748" s="142">
        <f>IF(N748="sníž. přenesená",J748,0)</f>
        <v>0</v>
      </c>
      <c r="BI748" s="142">
        <f>IF(N748="nulová",J748,0)</f>
        <v>0</v>
      </c>
      <c r="BJ748" s="15" t="s">
        <v>77</v>
      </c>
      <c r="BK748" s="142">
        <f>ROUND(I748*H748,2)</f>
        <v>0</v>
      </c>
      <c r="BL748" s="15" t="s">
        <v>155</v>
      </c>
      <c r="BM748" s="141" t="s">
        <v>930</v>
      </c>
    </row>
    <row r="749" spans="2:51" s="13" customFormat="1" ht="12">
      <c r="B749" s="150"/>
      <c r="D749" s="144" t="s">
        <v>157</v>
      </c>
      <c r="E749" s="151" t="s">
        <v>1</v>
      </c>
      <c r="F749" s="152" t="s">
        <v>931</v>
      </c>
      <c r="H749" s="153">
        <v>10.32</v>
      </c>
      <c r="L749" s="150"/>
      <c r="M749" s="154"/>
      <c r="N749" s="155"/>
      <c r="O749" s="155"/>
      <c r="P749" s="155"/>
      <c r="Q749" s="155"/>
      <c r="R749" s="155"/>
      <c r="S749" s="155"/>
      <c r="T749" s="156"/>
      <c r="AT749" s="151" t="s">
        <v>157</v>
      </c>
      <c r="AU749" s="151" t="s">
        <v>79</v>
      </c>
      <c r="AV749" s="13" t="s">
        <v>79</v>
      </c>
      <c r="AW749" s="13" t="s">
        <v>27</v>
      </c>
      <c r="AX749" s="13" t="s">
        <v>70</v>
      </c>
      <c r="AY749" s="151" t="s">
        <v>148</v>
      </c>
    </row>
    <row r="750" spans="2:63" s="11" customFormat="1" ht="22.8" customHeight="1">
      <c r="B750" s="118"/>
      <c r="D750" s="119" t="s">
        <v>69</v>
      </c>
      <c r="E750" s="128" t="s">
        <v>919</v>
      </c>
      <c r="F750" s="128" t="s">
        <v>932</v>
      </c>
      <c r="J750" s="129">
        <f>BK750</f>
        <v>0</v>
      </c>
      <c r="L750" s="118"/>
      <c r="M750" s="122"/>
      <c r="N750" s="123"/>
      <c r="O750" s="123"/>
      <c r="P750" s="124">
        <f>SUM(P751:P788)</f>
        <v>571.5780189999999</v>
      </c>
      <c r="Q750" s="123"/>
      <c r="R750" s="124">
        <f>SUM(R751:R788)</f>
        <v>0</v>
      </c>
      <c r="S750" s="123"/>
      <c r="T750" s="125">
        <f>SUM(T751:T788)</f>
        <v>137.2169</v>
      </c>
      <c r="AR750" s="119" t="s">
        <v>77</v>
      </c>
      <c r="AT750" s="126" t="s">
        <v>69</v>
      </c>
      <c r="AU750" s="126" t="s">
        <v>77</v>
      </c>
      <c r="AY750" s="119" t="s">
        <v>148</v>
      </c>
      <c r="BK750" s="127">
        <f>SUM(BK751:BK788)</f>
        <v>0</v>
      </c>
    </row>
    <row r="751" spans="2:65" s="1" customFormat="1" ht="24" customHeight="1">
      <c r="B751" s="130"/>
      <c r="C751" s="131" t="s">
        <v>933</v>
      </c>
      <c r="D751" s="131" t="s">
        <v>150</v>
      </c>
      <c r="E751" s="132" t="s">
        <v>934</v>
      </c>
      <c r="F751" s="133" t="s">
        <v>935</v>
      </c>
      <c r="G751" s="134" t="s">
        <v>162</v>
      </c>
      <c r="H751" s="135">
        <v>4</v>
      </c>
      <c r="I751" s="136"/>
      <c r="J751" s="136">
        <f>ROUND(I751*H751,2)</f>
        <v>0</v>
      </c>
      <c r="K751" s="133" t="s">
        <v>320</v>
      </c>
      <c r="L751" s="27"/>
      <c r="M751" s="137" t="s">
        <v>1</v>
      </c>
      <c r="N751" s="138" t="s">
        <v>35</v>
      </c>
      <c r="O751" s="139">
        <v>4.035</v>
      </c>
      <c r="P751" s="139">
        <f>O751*H751</f>
        <v>16.14</v>
      </c>
      <c r="Q751" s="139">
        <v>0</v>
      </c>
      <c r="R751" s="139">
        <f>Q751*H751</f>
        <v>0</v>
      </c>
      <c r="S751" s="139">
        <v>1.8</v>
      </c>
      <c r="T751" s="140">
        <f>S751*H751</f>
        <v>7.2</v>
      </c>
      <c r="AR751" s="141" t="s">
        <v>155</v>
      </c>
      <c r="AT751" s="141" t="s">
        <v>150</v>
      </c>
      <c r="AU751" s="141" t="s">
        <v>79</v>
      </c>
      <c r="AY751" s="15" t="s">
        <v>148</v>
      </c>
      <c r="BE751" s="142">
        <f>IF(N751="základní",J751,0)</f>
        <v>0</v>
      </c>
      <c r="BF751" s="142">
        <f>IF(N751="snížená",J751,0)</f>
        <v>0</v>
      </c>
      <c r="BG751" s="142">
        <f>IF(N751="zákl. přenesená",J751,0)</f>
        <v>0</v>
      </c>
      <c r="BH751" s="142">
        <f>IF(N751="sníž. přenesená",J751,0)</f>
        <v>0</v>
      </c>
      <c r="BI751" s="142">
        <f>IF(N751="nulová",J751,0)</f>
        <v>0</v>
      </c>
      <c r="BJ751" s="15" t="s">
        <v>77</v>
      </c>
      <c r="BK751" s="142">
        <f>ROUND(I751*H751,2)</f>
        <v>0</v>
      </c>
      <c r="BL751" s="15" t="s">
        <v>155</v>
      </c>
      <c r="BM751" s="141" t="s">
        <v>936</v>
      </c>
    </row>
    <row r="752" spans="2:51" s="13" customFormat="1" ht="12">
      <c r="B752" s="150"/>
      <c r="D752" s="144" t="s">
        <v>157</v>
      </c>
      <c r="E752" s="151" t="s">
        <v>1</v>
      </c>
      <c r="F752" s="152" t="s">
        <v>937</v>
      </c>
      <c r="H752" s="153">
        <v>4</v>
      </c>
      <c r="L752" s="150"/>
      <c r="M752" s="154"/>
      <c r="N752" s="155"/>
      <c r="O752" s="155"/>
      <c r="P752" s="155"/>
      <c r="Q752" s="155"/>
      <c r="R752" s="155"/>
      <c r="S752" s="155"/>
      <c r="T752" s="156"/>
      <c r="AT752" s="151" t="s">
        <v>157</v>
      </c>
      <c r="AU752" s="151" t="s">
        <v>79</v>
      </c>
      <c r="AV752" s="13" t="s">
        <v>79</v>
      </c>
      <c r="AW752" s="13" t="s">
        <v>27</v>
      </c>
      <c r="AX752" s="13" t="s">
        <v>70</v>
      </c>
      <c r="AY752" s="151" t="s">
        <v>148</v>
      </c>
    </row>
    <row r="753" spans="2:65" s="1" customFormat="1" ht="36" customHeight="1">
      <c r="B753" s="130"/>
      <c r="C753" s="131" t="s">
        <v>938</v>
      </c>
      <c r="D753" s="131" t="s">
        <v>150</v>
      </c>
      <c r="E753" s="132" t="s">
        <v>939</v>
      </c>
      <c r="F753" s="133" t="s">
        <v>940</v>
      </c>
      <c r="G753" s="134" t="s">
        <v>162</v>
      </c>
      <c r="H753" s="135">
        <v>0.658</v>
      </c>
      <c r="I753" s="136"/>
      <c r="J753" s="136">
        <f>ROUND(I753*H753,2)</f>
        <v>0</v>
      </c>
      <c r="K753" s="133" t="s">
        <v>320</v>
      </c>
      <c r="L753" s="27"/>
      <c r="M753" s="137" t="s">
        <v>1</v>
      </c>
      <c r="N753" s="138" t="s">
        <v>35</v>
      </c>
      <c r="O753" s="139">
        <v>10.88</v>
      </c>
      <c r="P753" s="139">
        <f>O753*H753</f>
        <v>7.159040000000001</v>
      </c>
      <c r="Q753" s="139">
        <v>0</v>
      </c>
      <c r="R753" s="139">
        <f>Q753*H753</f>
        <v>0</v>
      </c>
      <c r="S753" s="139">
        <v>2.2</v>
      </c>
      <c r="T753" s="140">
        <f>S753*H753</f>
        <v>1.4476000000000002</v>
      </c>
      <c r="AR753" s="141" t="s">
        <v>155</v>
      </c>
      <c r="AT753" s="141" t="s">
        <v>150</v>
      </c>
      <c r="AU753" s="141" t="s">
        <v>79</v>
      </c>
      <c r="AY753" s="15" t="s">
        <v>148</v>
      </c>
      <c r="BE753" s="142">
        <f>IF(N753="základní",J753,0)</f>
        <v>0</v>
      </c>
      <c r="BF753" s="142">
        <f>IF(N753="snížená",J753,0)</f>
        <v>0</v>
      </c>
      <c r="BG753" s="142">
        <f>IF(N753="zákl. přenesená",J753,0)</f>
        <v>0</v>
      </c>
      <c r="BH753" s="142">
        <f>IF(N753="sníž. přenesená",J753,0)</f>
        <v>0</v>
      </c>
      <c r="BI753" s="142">
        <f>IF(N753="nulová",J753,0)</f>
        <v>0</v>
      </c>
      <c r="BJ753" s="15" t="s">
        <v>77</v>
      </c>
      <c r="BK753" s="142">
        <f>ROUND(I753*H753,2)</f>
        <v>0</v>
      </c>
      <c r="BL753" s="15" t="s">
        <v>155</v>
      </c>
      <c r="BM753" s="141" t="s">
        <v>941</v>
      </c>
    </row>
    <row r="754" spans="2:51" s="12" customFormat="1" ht="12">
      <c r="B754" s="143"/>
      <c r="D754" s="144" t="s">
        <v>157</v>
      </c>
      <c r="E754" s="145" t="s">
        <v>1</v>
      </c>
      <c r="F754" s="146" t="s">
        <v>358</v>
      </c>
      <c r="H754" s="145" t="s">
        <v>1</v>
      </c>
      <c r="L754" s="143"/>
      <c r="M754" s="147"/>
      <c r="N754" s="148"/>
      <c r="O754" s="148"/>
      <c r="P754" s="148"/>
      <c r="Q754" s="148"/>
      <c r="R754" s="148"/>
      <c r="S754" s="148"/>
      <c r="T754" s="149"/>
      <c r="AT754" s="145" t="s">
        <v>157</v>
      </c>
      <c r="AU754" s="145" t="s">
        <v>79</v>
      </c>
      <c r="AV754" s="12" t="s">
        <v>77</v>
      </c>
      <c r="AW754" s="12" t="s">
        <v>27</v>
      </c>
      <c r="AX754" s="12" t="s">
        <v>70</v>
      </c>
      <c r="AY754" s="145" t="s">
        <v>148</v>
      </c>
    </row>
    <row r="755" spans="2:51" s="13" customFormat="1" ht="12">
      <c r="B755" s="150"/>
      <c r="D755" s="144" t="s">
        <v>157</v>
      </c>
      <c r="E755" s="151" t="s">
        <v>1</v>
      </c>
      <c r="F755" s="152" t="s">
        <v>942</v>
      </c>
      <c r="H755" s="153">
        <v>0.153</v>
      </c>
      <c r="L755" s="150"/>
      <c r="M755" s="154"/>
      <c r="N755" s="155"/>
      <c r="O755" s="155"/>
      <c r="P755" s="155"/>
      <c r="Q755" s="155"/>
      <c r="R755" s="155"/>
      <c r="S755" s="155"/>
      <c r="T755" s="156"/>
      <c r="AT755" s="151" t="s">
        <v>157</v>
      </c>
      <c r="AU755" s="151" t="s">
        <v>79</v>
      </c>
      <c r="AV755" s="13" t="s">
        <v>79</v>
      </c>
      <c r="AW755" s="13" t="s">
        <v>27</v>
      </c>
      <c r="AX755" s="13" t="s">
        <v>70</v>
      </c>
      <c r="AY755" s="151" t="s">
        <v>148</v>
      </c>
    </row>
    <row r="756" spans="2:51" s="13" customFormat="1" ht="12">
      <c r="B756" s="150"/>
      <c r="D756" s="144" t="s">
        <v>157</v>
      </c>
      <c r="E756" s="151" t="s">
        <v>1</v>
      </c>
      <c r="F756" s="152" t="s">
        <v>943</v>
      </c>
      <c r="H756" s="153">
        <v>0.153</v>
      </c>
      <c r="L756" s="150"/>
      <c r="M756" s="154"/>
      <c r="N756" s="155"/>
      <c r="O756" s="155"/>
      <c r="P756" s="155"/>
      <c r="Q756" s="155"/>
      <c r="R756" s="155"/>
      <c r="S756" s="155"/>
      <c r="T756" s="156"/>
      <c r="AT756" s="151" t="s">
        <v>157</v>
      </c>
      <c r="AU756" s="151" t="s">
        <v>79</v>
      </c>
      <c r="AV756" s="13" t="s">
        <v>79</v>
      </c>
      <c r="AW756" s="13" t="s">
        <v>27</v>
      </c>
      <c r="AX756" s="13" t="s">
        <v>70</v>
      </c>
      <c r="AY756" s="151" t="s">
        <v>148</v>
      </c>
    </row>
    <row r="757" spans="2:51" s="13" customFormat="1" ht="20.4">
      <c r="B757" s="150"/>
      <c r="D757" s="144" t="s">
        <v>157</v>
      </c>
      <c r="E757" s="151" t="s">
        <v>1</v>
      </c>
      <c r="F757" s="152" t="s">
        <v>944</v>
      </c>
      <c r="H757" s="153">
        <v>0.352</v>
      </c>
      <c r="L757" s="150"/>
      <c r="M757" s="154"/>
      <c r="N757" s="155"/>
      <c r="O757" s="155"/>
      <c r="P757" s="155"/>
      <c r="Q757" s="155"/>
      <c r="R757" s="155"/>
      <c r="S757" s="155"/>
      <c r="T757" s="156"/>
      <c r="AT757" s="151" t="s">
        <v>157</v>
      </c>
      <c r="AU757" s="151" t="s">
        <v>79</v>
      </c>
      <c r="AV757" s="13" t="s">
        <v>79</v>
      </c>
      <c r="AW757" s="13" t="s">
        <v>27</v>
      </c>
      <c r="AX757" s="13" t="s">
        <v>70</v>
      </c>
      <c r="AY757" s="151" t="s">
        <v>148</v>
      </c>
    </row>
    <row r="758" spans="2:65" s="1" customFormat="1" ht="36" customHeight="1">
      <c r="B758" s="130"/>
      <c r="C758" s="131" t="s">
        <v>945</v>
      </c>
      <c r="D758" s="131" t="s">
        <v>150</v>
      </c>
      <c r="E758" s="132" t="s">
        <v>946</v>
      </c>
      <c r="F758" s="133" t="s">
        <v>947</v>
      </c>
      <c r="G758" s="134" t="s">
        <v>162</v>
      </c>
      <c r="H758" s="135">
        <v>28.275</v>
      </c>
      <c r="I758" s="136"/>
      <c r="J758" s="136">
        <f>ROUND(I758*H758,2)</f>
        <v>0</v>
      </c>
      <c r="K758" s="133" t="s">
        <v>320</v>
      </c>
      <c r="L758" s="27"/>
      <c r="M758" s="137" t="s">
        <v>1</v>
      </c>
      <c r="N758" s="138" t="s">
        <v>35</v>
      </c>
      <c r="O758" s="139">
        <v>7.195</v>
      </c>
      <c r="P758" s="139">
        <f>O758*H758</f>
        <v>203.438625</v>
      </c>
      <c r="Q758" s="139">
        <v>0</v>
      </c>
      <c r="R758" s="139">
        <f>Q758*H758</f>
        <v>0</v>
      </c>
      <c r="S758" s="139">
        <v>2.2</v>
      </c>
      <c r="T758" s="140">
        <f>S758*H758</f>
        <v>62.205000000000005</v>
      </c>
      <c r="AR758" s="141" t="s">
        <v>155</v>
      </c>
      <c r="AT758" s="141" t="s">
        <v>150</v>
      </c>
      <c r="AU758" s="141" t="s">
        <v>79</v>
      </c>
      <c r="AY758" s="15" t="s">
        <v>148</v>
      </c>
      <c r="BE758" s="142">
        <f>IF(N758="základní",J758,0)</f>
        <v>0</v>
      </c>
      <c r="BF758" s="142">
        <f>IF(N758="snížená",J758,0)</f>
        <v>0</v>
      </c>
      <c r="BG758" s="142">
        <f>IF(N758="zákl. přenesená",J758,0)</f>
        <v>0</v>
      </c>
      <c r="BH758" s="142">
        <f>IF(N758="sníž. přenesená",J758,0)</f>
        <v>0</v>
      </c>
      <c r="BI758" s="142">
        <f>IF(N758="nulová",J758,0)</f>
        <v>0</v>
      </c>
      <c r="BJ758" s="15" t="s">
        <v>77</v>
      </c>
      <c r="BK758" s="142">
        <f>ROUND(I758*H758,2)</f>
        <v>0</v>
      </c>
      <c r="BL758" s="15" t="s">
        <v>155</v>
      </c>
      <c r="BM758" s="141" t="s">
        <v>948</v>
      </c>
    </row>
    <row r="759" spans="2:51" s="13" customFormat="1" ht="20.4">
      <c r="B759" s="150"/>
      <c r="D759" s="144" t="s">
        <v>157</v>
      </c>
      <c r="E759" s="151" t="s">
        <v>1</v>
      </c>
      <c r="F759" s="152" t="s">
        <v>949</v>
      </c>
      <c r="H759" s="153">
        <v>28.275</v>
      </c>
      <c r="L759" s="150"/>
      <c r="M759" s="154"/>
      <c r="N759" s="155"/>
      <c r="O759" s="155"/>
      <c r="P759" s="155"/>
      <c r="Q759" s="155"/>
      <c r="R759" s="155"/>
      <c r="S759" s="155"/>
      <c r="T759" s="156"/>
      <c r="AT759" s="151" t="s">
        <v>157</v>
      </c>
      <c r="AU759" s="151" t="s">
        <v>79</v>
      </c>
      <c r="AV759" s="13" t="s">
        <v>79</v>
      </c>
      <c r="AW759" s="13" t="s">
        <v>27</v>
      </c>
      <c r="AX759" s="13" t="s">
        <v>70</v>
      </c>
      <c r="AY759" s="151" t="s">
        <v>148</v>
      </c>
    </row>
    <row r="760" spans="2:65" s="1" customFormat="1" ht="24" customHeight="1">
      <c r="B760" s="130"/>
      <c r="C760" s="131" t="s">
        <v>950</v>
      </c>
      <c r="D760" s="131" t="s">
        <v>150</v>
      </c>
      <c r="E760" s="132" t="s">
        <v>951</v>
      </c>
      <c r="F760" s="133" t="s">
        <v>952</v>
      </c>
      <c r="G760" s="134" t="s">
        <v>162</v>
      </c>
      <c r="H760" s="135">
        <v>28.275</v>
      </c>
      <c r="I760" s="136"/>
      <c r="J760" s="136">
        <f>ROUND(I760*H760,2)</f>
        <v>0</v>
      </c>
      <c r="K760" s="133" t="s">
        <v>320</v>
      </c>
      <c r="L760" s="27"/>
      <c r="M760" s="137" t="s">
        <v>1</v>
      </c>
      <c r="N760" s="138" t="s">
        <v>35</v>
      </c>
      <c r="O760" s="139">
        <v>1.257</v>
      </c>
      <c r="P760" s="139">
        <f>O760*H760</f>
        <v>35.541675</v>
      </c>
      <c r="Q760" s="139">
        <v>0</v>
      </c>
      <c r="R760" s="139">
        <f>Q760*H760</f>
        <v>0</v>
      </c>
      <c r="S760" s="139">
        <v>1.4</v>
      </c>
      <c r="T760" s="140">
        <f>S760*H760</f>
        <v>39.584999999999994</v>
      </c>
      <c r="AR760" s="141" t="s">
        <v>155</v>
      </c>
      <c r="AT760" s="141" t="s">
        <v>150</v>
      </c>
      <c r="AU760" s="141" t="s">
        <v>79</v>
      </c>
      <c r="AY760" s="15" t="s">
        <v>148</v>
      </c>
      <c r="BE760" s="142">
        <f>IF(N760="základní",J760,0)</f>
        <v>0</v>
      </c>
      <c r="BF760" s="142">
        <f>IF(N760="snížená",J760,0)</f>
        <v>0</v>
      </c>
      <c r="BG760" s="142">
        <f>IF(N760="zákl. přenesená",J760,0)</f>
        <v>0</v>
      </c>
      <c r="BH760" s="142">
        <f>IF(N760="sníž. přenesená",J760,0)</f>
        <v>0</v>
      </c>
      <c r="BI760" s="142">
        <f>IF(N760="nulová",J760,0)</f>
        <v>0</v>
      </c>
      <c r="BJ760" s="15" t="s">
        <v>77</v>
      </c>
      <c r="BK760" s="142">
        <f>ROUND(I760*H760,2)</f>
        <v>0</v>
      </c>
      <c r="BL760" s="15" t="s">
        <v>155</v>
      </c>
      <c r="BM760" s="141" t="s">
        <v>953</v>
      </c>
    </row>
    <row r="761" spans="2:51" s="13" customFormat="1" ht="20.4">
      <c r="B761" s="150"/>
      <c r="D761" s="144" t="s">
        <v>157</v>
      </c>
      <c r="E761" s="151" t="s">
        <v>1</v>
      </c>
      <c r="F761" s="152" t="s">
        <v>949</v>
      </c>
      <c r="H761" s="153">
        <v>28.275</v>
      </c>
      <c r="L761" s="150"/>
      <c r="M761" s="154"/>
      <c r="N761" s="155"/>
      <c r="O761" s="155"/>
      <c r="P761" s="155"/>
      <c r="Q761" s="155"/>
      <c r="R761" s="155"/>
      <c r="S761" s="155"/>
      <c r="T761" s="156"/>
      <c r="AT761" s="151" t="s">
        <v>157</v>
      </c>
      <c r="AU761" s="151" t="s">
        <v>79</v>
      </c>
      <c r="AV761" s="13" t="s">
        <v>79</v>
      </c>
      <c r="AW761" s="13" t="s">
        <v>27</v>
      </c>
      <c r="AX761" s="13" t="s">
        <v>70</v>
      </c>
      <c r="AY761" s="151" t="s">
        <v>148</v>
      </c>
    </row>
    <row r="762" spans="2:65" s="1" customFormat="1" ht="16.5" customHeight="1">
      <c r="B762" s="130"/>
      <c r="C762" s="131" t="s">
        <v>954</v>
      </c>
      <c r="D762" s="131" t="s">
        <v>150</v>
      </c>
      <c r="E762" s="132" t="s">
        <v>955</v>
      </c>
      <c r="F762" s="133" t="s">
        <v>956</v>
      </c>
      <c r="G762" s="134" t="s">
        <v>458</v>
      </c>
      <c r="H762" s="135">
        <v>164.16</v>
      </c>
      <c r="I762" s="136"/>
      <c r="J762" s="136">
        <f>ROUND(I762*H762,2)</f>
        <v>0</v>
      </c>
      <c r="K762" s="133" t="s">
        <v>320</v>
      </c>
      <c r="L762" s="27"/>
      <c r="M762" s="137" t="s">
        <v>1</v>
      </c>
      <c r="N762" s="138" t="s">
        <v>35</v>
      </c>
      <c r="O762" s="139">
        <v>0.945</v>
      </c>
      <c r="P762" s="139">
        <f>O762*H762</f>
        <v>155.13119999999998</v>
      </c>
      <c r="Q762" s="139">
        <v>0</v>
      </c>
      <c r="R762" s="139">
        <f>Q762*H762</f>
        <v>0</v>
      </c>
      <c r="S762" s="139">
        <v>0.058</v>
      </c>
      <c r="T762" s="140">
        <f>S762*H762</f>
        <v>9.52128</v>
      </c>
      <c r="AR762" s="141" t="s">
        <v>155</v>
      </c>
      <c r="AT762" s="141" t="s">
        <v>150</v>
      </c>
      <c r="AU762" s="141" t="s">
        <v>79</v>
      </c>
      <c r="AY762" s="15" t="s">
        <v>148</v>
      </c>
      <c r="BE762" s="142">
        <f>IF(N762="základní",J762,0)</f>
        <v>0</v>
      </c>
      <c r="BF762" s="142">
        <f>IF(N762="snížená",J762,0)</f>
        <v>0</v>
      </c>
      <c r="BG762" s="142">
        <f>IF(N762="zákl. přenesená",J762,0)</f>
        <v>0</v>
      </c>
      <c r="BH762" s="142">
        <f>IF(N762="sníž. přenesená",J762,0)</f>
        <v>0</v>
      </c>
      <c r="BI762" s="142">
        <f>IF(N762="nulová",J762,0)</f>
        <v>0</v>
      </c>
      <c r="BJ762" s="15" t="s">
        <v>77</v>
      </c>
      <c r="BK762" s="142">
        <f>ROUND(I762*H762,2)</f>
        <v>0</v>
      </c>
      <c r="BL762" s="15" t="s">
        <v>155</v>
      </c>
      <c r="BM762" s="141" t="s">
        <v>957</v>
      </c>
    </row>
    <row r="763" spans="2:51" s="12" customFormat="1" ht="12">
      <c r="B763" s="143"/>
      <c r="D763" s="144" t="s">
        <v>157</v>
      </c>
      <c r="E763" s="145" t="s">
        <v>1</v>
      </c>
      <c r="F763" s="146" t="s">
        <v>244</v>
      </c>
      <c r="H763" s="145" t="s">
        <v>1</v>
      </c>
      <c r="L763" s="143"/>
      <c r="M763" s="147"/>
      <c r="N763" s="148"/>
      <c r="O763" s="148"/>
      <c r="P763" s="148"/>
      <c r="Q763" s="148"/>
      <c r="R763" s="148"/>
      <c r="S763" s="148"/>
      <c r="T763" s="149"/>
      <c r="AT763" s="145" t="s">
        <v>157</v>
      </c>
      <c r="AU763" s="145" t="s">
        <v>79</v>
      </c>
      <c r="AV763" s="12" t="s">
        <v>77</v>
      </c>
      <c r="AW763" s="12" t="s">
        <v>27</v>
      </c>
      <c r="AX763" s="12" t="s">
        <v>70</v>
      </c>
      <c r="AY763" s="145" t="s">
        <v>148</v>
      </c>
    </row>
    <row r="764" spans="2:51" s="13" customFormat="1" ht="30.6">
      <c r="B764" s="150"/>
      <c r="D764" s="144" t="s">
        <v>157</v>
      </c>
      <c r="E764" s="151" t="s">
        <v>1</v>
      </c>
      <c r="F764" s="152" t="s">
        <v>958</v>
      </c>
      <c r="H764" s="153">
        <v>164.16</v>
      </c>
      <c r="L764" s="150"/>
      <c r="M764" s="154"/>
      <c r="N764" s="155"/>
      <c r="O764" s="155"/>
      <c r="P764" s="155"/>
      <c r="Q764" s="155"/>
      <c r="R764" s="155"/>
      <c r="S764" s="155"/>
      <c r="T764" s="156"/>
      <c r="AT764" s="151" t="s">
        <v>157</v>
      </c>
      <c r="AU764" s="151" t="s">
        <v>79</v>
      </c>
      <c r="AV764" s="13" t="s">
        <v>79</v>
      </c>
      <c r="AW764" s="13" t="s">
        <v>27</v>
      </c>
      <c r="AX764" s="13" t="s">
        <v>70</v>
      </c>
      <c r="AY764" s="151" t="s">
        <v>148</v>
      </c>
    </row>
    <row r="765" spans="2:65" s="1" customFormat="1" ht="16.5" customHeight="1">
      <c r="B765" s="130"/>
      <c r="C765" s="131" t="s">
        <v>959</v>
      </c>
      <c r="D765" s="131" t="s">
        <v>150</v>
      </c>
      <c r="E765" s="132" t="s">
        <v>960</v>
      </c>
      <c r="F765" s="133" t="s">
        <v>961</v>
      </c>
      <c r="G765" s="134" t="s">
        <v>458</v>
      </c>
      <c r="H765" s="135">
        <v>28.8</v>
      </c>
      <c r="I765" s="136"/>
      <c r="J765" s="136">
        <f>ROUND(I765*H765,2)</f>
        <v>0</v>
      </c>
      <c r="K765" s="133" t="s">
        <v>320</v>
      </c>
      <c r="L765" s="27"/>
      <c r="M765" s="137" t="s">
        <v>1</v>
      </c>
      <c r="N765" s="138" t="s">
        <v>35</v>
      </c>
      <c r="O765" s="139">
        <v>1.35</v>
      </c>
      <c r="P765" s="139">
        <f>O765*H765</f>
        <v>38.88</v>
      </c>
      <c r="Q765" s="139">
        <v>0</v>
      </c>
      <c r="R765" s="139">
        <f>Q765*H765</f>
        <v>0</v>
      </c>
      <c r="S765" s="139">
        <v>0.108</v>
      </c>
      <c r="T765" s="140">
        <f>S765*H765</f>
        <v>3.1104</v>
      </c>
      <c r="AR765" s="141" t="s">
        <v>155</v>
      </c>
      <c r="AT765" s="141" t="s">
        <v>150</v>
      </c>
      <c r="AU765" s="141" t="s">
        <v>79</v>
      </c>
      <c r="AY765" s="15" t="s">
        <v>148</v>
      </c>
      <c r="BE765" s="142">
        <f>IF(N765="základní",J765,0)</f>
        <v>0</v>
      </c>
      <c r="BF765" s="142">
        <f>IF(N765="snížená",J765,0)</f>
        <v>0</v>
      </c>
      <c r="BG765" s="142">
        <f>IF(N765="zákl. přenesená",J765,0)</f>
        <v>0</v>
      </c>
      <c r="BH765" s="142">
        <f>IF(N765="sníž. přenesená",J765,0)</f>
        <v>0</v>
      </c>
      <c r="BI765" s="142">
        <f>IF(N765="nulová",J765,0)</f>
        <v>0</v>
      </c>
      <c r="BJ765" s="15" t="s">
        <v>77</v>
      </c>
      <c r="BK765" s="142">
        <f>ROUND(I765*H765,2)</f>
        <v>0</v>
      </c>
      <c r="BL765" s="15" t="s">
        <v>155</v>
      </c>
      <c r="BM765" s="141" t="s">
        <v>962</v>
      </c>
    </row>
    <row r="766" spans="2:51" s="12" customFormat="1" ht="12">
      <c r="B766" s="143"/>
      <c r="D766" s="144" t="s">
        <v>157</v>
      </c>
      <c r="E766" s="145" t="s">
        <v>1</v>
      </c>
      <c r="F766" s="146" t="s">
        <v>665</v>
      </c>
      <c r="H766" s="145" t="s">
        <v>1</v>
      </c>
      <c r="L766" s="143"/>
      <c r="M766" s="147"/>
      <c r="N766" s="148"/>
      <c r="O766" s="148"/>
      <c r="P766" s="148"/>
      <c r="Q766" s="148"/>
      <c r="R766" s="148"/>
      <c r="S766" s="148"/>
      <c r="T766" s="149"/>
      <c r="AT766" s="145" t="s">
        <v>157</v>
      </c>
      <c r="AU766" s="145" t="s">
        <v>79</v>
      </c>
      <c r="AV766" s="12" t="s">
        <v>77</v>
      </c>
      <c r="AW766" s="12" t="s">
        <v>27</v>
      </c>
      <c r="AX766" s="12" t="s">
        <v>70</v>
      </c>
      <c r="AY766" s="145" t="s">
        <v>148</v>
      </c>
    </row>
    <row r="767" spans="2:51" s="13" customFormat="1" ht="12">
      <c r="B767" s="150"/>
      <c r="D767" s="144" t="s">
        <v>157</v>
      </c>
      <c r="E767" s="151" t="s">
        <v>1</v>
      </c>
      <c r="F767" s="152" t="s">
        <v>963</v>
      </c>
      <c r="H767" s="153">
        <v>28.8</v>
      </c>
      <c r="L767" s="150"/>
      <c r="M767" s="154"/>
      <c r="N767" s="155"/>
      <c r="O767" s="155"/>
      <c r="P767" s="155"/>
      <c r="Q767" s="155"/>
      <c r="R767" s="155"/>
      <c r="S767" s="155"/>
      <c r="T767" s="156"/>
      <c r="AT767" s="151" t="s">
        <v>157</v>
      </c>
      <c r="AU767" s="151" t="s">
        <v>79</v>
      </c>
      <c r="AV767" s="13" t="s">
        <v>79</v>
      </c>
      <c r="AW767" s="13" t="s">
        <v>27</v>
      </c>
      <c r="AX767" s="13" t="s">
        <v>70</v>
      </c>
      <c r="AY767" s="151" t="s">
        <v>148</v>
      </c>
    </row>
    <row r="768" spans="2:65" s="1" customFormat="1" ht="16.5" customHeight="1">
      <c r="B768" s="130"/>
      <c r="C768" s="131" t="s">
        <v>964</v>
      </c>
      <c r="D768" s="131" t="s">
        <v>150</v>
      </c>
      <c r="E768" s="132" t="s">
        <v>965</v>
      </c>
      <c r="F768" s="133" t="s">
        <v>966</v>
      </c>
      <c r="G768" s="134" t="s">
        <v>458</v>
      </c>
      <c r="H768" s="135">
        <v>3.3</v>
      </c>
      <c r="I768" s="136"/>
      <c r="J768" s="136">
        <f>ROUND(I768*H768,2)</f>
        <v>0</v>
      </c>
      <c r="K768" s="133" t="s">
        <v>320</v>
      </c>
      <c r="L768" s="27"/>
      <c r="M768" s="137" t="s">
        <v>1</v>
      </c>
      <c r="N768" s="138" t="s">
        <v>35</v>
      </c>
      <c r="O768" s="139">
        <v>1.836</v>
      </c>
      <c r="P768" s="139">
        <f>O768*H768</f>
        <v>6.0588</v>
      </c>
      <c r="Q768" s="139">
        <v>0</v>
      </c>
      <c r="R768" s="139">
        <f>Q768*H768</f>
        <v>0</v>
      </c>
      <c r="S768" s="139">
        <v>0.187</v>
      </c>
      <c r="T768" s="140">
        <f>S768*H768</f>
        <v>0.6171</v>
      </c>
      <c r="AR768" s="141" t="s">
        <v>155</v>
      </c>
      <c r="AT768" s="141" t="s">
        <v>150</v>
      </c>
      <c r="AU768" s="141" t="s">
        <v>79</v>
      </c>
      <c r="AY768" s="15" t="s">
        <v>148</v>
      </c>
      <c r="BE768" s="142">
        <f>IF(N768="základní",J768,0)</f>
        <v>0</v>
      </c>
      <c r="BF768" s="142">
        <f>IF(N768="snížená",J768,0)</f>
        <v>0</v>
      </c>
      <c r="BG768" s="142">
        <f>IF(N768="zákl. přenesená",J768,0)</f>
        <v>0</v>
      </c>
      <c r="BH768" s="142">
        <f>IF(N768="sníž. přenesená",J768,0)</f>
        <v>0</v>
      </c>
      <c r="BI768" s="142">
        <f>IF(N768="nulová",J768,0)</f>
        <v>0</v>
      </c>
      <c r="BJ768" s="15" t="s">
        <v>77</v>
      </c>
      <c r="BK768" s="142">
        <f>ROUND(I768*H768,2)</f>
        <v>0</v>
      </c>
      <c r="BL768" s="15" t="s">
        <v>155</v>
      </c>
      <c r="BM768" s="141" t="s">
        <v>967</v>
      </c>
    </row>
    <row r="769" spans="2:51" s="13" customFormat="1" ht="12">
      <c r="B769" s="150"/>
      <c r="D769" s="144" t="s">
        <v>157</v>
      </c>
      <c r="E769" s="151" t="s">
        <v>1</v>
      </c>
      <c r="F769" s="152" t="s">
        <v>968</v>
      </c>
      <c r="H769" s="153">
        <v>3.3</v>
      </c>
      <c r="L769" s="150"/>
      <c r="M769" s="154"/>
      <c r="N769" s="155"/>
      <c r="O769" s="155"/>
      <c r="P769" s="155"/>
      <c r="Q769" s="155"/>
      <c r="R769" s="155"/>
      <c r="S769" s="155"/>
      <c r="T769" s="156"/>
      <c r="AT769" s="151" t="s">
        <v>157</v>
      </c>
      <c r="AU769" s="151" t="s">
        <v>79</v>
      </c>
      <c r="AV769" s="13" t="s">
        <v>79</v>
      </c>
      <c r="AW769" s="13" t="s">
        <v>27</v>
      </c>
      <c r="AX769" s="13" t="s">
        <v>70</v>
      </c>
      <c r="AY769" s="151" t="s">
        <v>148</v>
      </c>
    </row>
    <row r="770" spans="2:65" s="1" customFormat="1" ht="24" customHeight="1">
      <c r="B770" s="130"/>
      <c r="C770" s="131" t="s">
        <v>969</v>
      </c>
      <c r="D770" s="131" t="s">
        <v>150</v>
      </c>
      <c r="E770" s="132" t="s">
        <v>970</v>
      </c>
      <c r="F770" s="133" t="s">
        <v>971</v>
      </c>
      <c r="G770" s="134" t="s">
        <v>153</v>
      </c>
      <c r="H770" s="135">
        <v>20.211</v>
      </c>
      <c r="I770" s="136"/>
      <c r="J770" s="136">
        <f>ROUND(I770*H770,2)</f>
        <v>0</v>
      </c>
      <c r="K770" s="133" t="s">
        <v>320</v>
      </c>
      <c r="L770" s="27"/>
      <c r="M770" s="137" t="s">
        <v>1</v>
      </c>
      <c r="N770" s="138" t="s">
        <v>35</v>
      </c>
      <c r="O770" s="139">
        <v>1.105</v>
      </c>
      <c r="P770" s="139">
        <f>O770*H770</f>
        <v>22.333154999999998</v>
      </c>
      <c r="Q770" s="139">
        <v>0</v>
      </c>
      <c r="R770" s="139">
        <f>Q770*H770</f>
        <v>0</v>
      </c>
      <c r="S770" s="139">
        <v>0.065</v>
      </c>
      <c r="T770" s="140">
        <f>S770*H770</f>
        <v>1.313715</v>
      </c>
      <c r="AR770" s="141" t="s">
        <v>155</v>
      </c>
      <c r="AT770" s="141" t="s">
        <v>150</v>
      </c>
      <c r="AU770" s="141" t="s">
        <v>79</v>
      </c>
      <c r="AY770" s="15" t="s">
        <v>148</v>
      </c>
      <c r="BE770" s="142">
        <f>IF(N770="základní",J770,0)</f>
        <v>0</v>
      </c>
      <c r="BF770" s="142">
        <f>IF(N770="snížená",J770,0)</f>
        <v>0</v>
      </c>
      <c r="BG770" s="142">
        <f>IF(N770="zákl. přenesená",J770,0)</f>
        <v>0</v>
      </c>
      <c r="BH770" s="142">
        <f>IF(N770="sníž. přenesená",J770,0)</f>
        <v>0</v>
      </c>
      <c r="BI770" s="142">
        <f>IF(N770="nulová",J770,0)</f>
        <v>0</v>
      </c>
      <c r="BJ770" s="15" t="s">
        <v>77</v>
      </c>
      <c r="BK770" s="142">
        <f>ROUND(I770*H770,2)</f>
        <v>0</v>
      </c>
      <c r="BL770" s="15" t="s">
        <v>155</v>
      </c>
      <c r="BM770" s="141" t="s">
        <v>972</v>
      </c>
    </row>
    <row r="771" spans="2:51" s="12" customFormat="1" ht="12">
      <c r="B771" s="143"/>
      <c r="D771" s="144" t="s">
        <v>157</v>
      </c>
      <c r="E771" s="145" t="s">
        <v>1</v>
      </c>
      <c r="F771" s="146" t="s">
        <v>158</v>
      </c>
      <c r="H771" s="145" t="s">
        <v>1</v>
      </c>
      <c r="L771" s="143"/>
      <c r="M771" s="147"/>
      <c r="N771" s="148"/>
      <c r="O771" s="148"/>
      <c r="P771" s="148"/>
      <c r="Q771" s="148"/>
      <c r="R771" s="148"/>
      <c r="S771" s="148"/>
      <c r="T771" s="149"/>
      <c r="AT771" s="145" t="s">
        <v>157</v>
      </c>
      <c r="AU771" s="145" t="s">
        <v>79</v>
      </c>
      <c r="AV771" s="12" t="s">
        <v>77</v>
      </c>
      <c r="AW771" s="12" t="s">
        <v>27</v>
      </c>
      <c r="AX771" s="12" t="s">
        <v>70</v>
      </c>
      <c r="AY771" s="145" t="s">
        <v>148</v>
      </c>
    </row>
    <row r="772" spans="2:51" s="13" customFormat="1" ht="30.6">
      <c r="B772" s="150"/>
      <c r="D772" s="144" t="s">
        <v>157</v>
      </c>
      <c r="E772" s="151" t="s">
        <v>1</v>
      </c>
      <c r="F772" s="152" t="s">
        <v>973</v>
      </c>
      <c r="H772" s="153">
        <v>20.211</v>
      </c>
      <c r="L772" s="150"/>
      <c r="M772" s="154"/>
      <c r="N772" s="155"/>
      <c r="O772" s="155"/>
      <c r="P772" s="155"/>
      <c r="Q772" s="155"/>
      <c r="R772" s="155"/>
      <c r="S772" s="155"/>
      <c r="T772" s="156"/>
      <c r="AT772" s="151" t="s">
        <v>157</v>
      </c>
      <c r="AU772" s="151" t="s">
        <v>79</v>
      </c>
      <c r="AV772" s="13" t="s">
        <v>79</v>
      </c>
      <c r="AW772" s="13" t="s">
        <v>27</v>
      </c>
      <c r="AX772" s="13" t="s">
        <v>70</v>
      </c>
      <c r="AY772" s="151" t="s">
        <v>148</v>
      </c>
    </row>
    <row r="773" spans="2:65" s="1" customFormat="1" ht="16.5" customHeight="1">
      <c r="B773" s="130"/>
      <c r="C773" s="131" t="s">
        <v>974</v>
      </c>
      <c r="D773" s="131" t="s">
        <v>150</v>
      </c>
      <c r="E773" s="132" t="s">
        <v>975</v>
      </c>
      <c r="F773" s="133" t="s">
        <v>976</v>
      </c>
      <c r="G773" s="134" t="s">
        <v>153</v>
      </c>
      <c r="H773" s="135">
        <v>16.2</v>
      </c>
      <c r="I773" s="136"/>
      <c r="J773" s="136">
        <f>ROUND(I773*H773,2)</f>
        <v>0</v>
      </c>
      <c r="K773" s="133" t="s">
        <v>320</v>
      </c>
      <c r="L773" s="27"/>
      <c r="M773" s="137" t="s">
        <v>1</v>
      </c>
      <c r="N773" s="138" t="s">
        <v>35</v>
      </c>
      <c r="O773" s="139">
        <v>0.939</v>
      </c>
      <c r="P773" s="139">
        <f>O773*H773</f>
        <v>15.211799999999998</v>
      </c>
      <c r="Q773" s="139">
        <v>0</v>
      </c>
      <c r="R773" s="139">
        <f>Q773*H773</f>
        <v>0</v>
      </c>
      <c r="S773" s="139">
        <v>0.076</v>
      </c>
      <c r="T773" s="140">
        <f>S773*H773</f>
        <v>1.2311999999999999</v>
      </c>
      <c r="AR773" s="141" t="s">
        <v>155</v>
      </c>
      <c r="AT773" s="141" t="s">
        <v>150</v>
      </c>
      <c r="AU773" s="141" t="s">
        <v>79</v>
      </c>
      <c r="AY773" s="15" t="s">
        <v>148</v>
      </c>
      <c r="BE773" s="142">
        <f>IF(N773="základní",J773,0)</f>
        <v>0</v>
      </c>
      <c r="BF773" s="142">
        <f>IF(N773="snížená",J773,0)</f>
        <v>0</v>
      </c>
      <c r="BG773" s="142">
        <f>IF(N773="zákl. přenesená",J773,0)</f>
        <v>0</v>
      </c>
      <c r="BH773" s="142">
        <f>IF(N773="sníž. přenesená",J773,0)</f>
        <v>0</v>
      </c>
      <c r="BI773" s="142">
        <f>IF(N773="nulová",J773,0)</f>
        <v>0</v>
      </c>
      <c r="BJ773" s="15" t="s">
        <v>77</v>
      </c>
      <c r="BK773" s="142">
        <f>ROUND(I773*H773,2)</f>
        <v>0</v>
      </c>
      <c r="BL773" s="15" t="s">
        <v>155</v>
      </c>
      <c r="BM773" s="141" t="s">
        <v>977</v>
      </c>
    </row>
    <row r="774" spans="2:51" s="13" customFormat="1" ht="12">
      <c r="B774" s="150"/>
      <c r="D774" s="144" t="s">
        <v>157</v>
      </c>
      <c r="E774" s="151" t="s">
        <v>1</v>
      </c>
      <c r="F774" s="152" t="s">
        <v>978</v>
      </c>
      <c r="H774" s="153">
        <v>14.4</v>
      </c>
      <c r="L774" s="150"/>
      <c r="M774" s="154"/>
      <c r="N774" s="155"/>
      <c r="O774" s="155"/>
      <c r="P774" s="155"/>
      <c r="Q774" s="155"/>
      <c r="R774" s="155"/>
      <c r="S774" s="155"/>
      <c r="T774" s="156"/>
      <c r="AT774" s="151" t="s">
        <v>157</v>
      </c>
      <c r="AU774" s="151" t="s">
        <v>79</v>
      </c>
      <c r="AV774" s="13" t="s">
        <v>79</v>
      </c>
      <c r="AW774" s="13" t="s">
        <v>27</v>
      </c>
      <c r="AX774" s="13" t="s">
        <v>70</v>
      </c>
      <c r="AY774" s="151" t="s">
        <v>148</v>
      </c>
    </row>
    <row r="775" spans="2:51" s="13" customFormat="1" ht="12">
      <c r="B775" s="150"/>
      <c r="D775" s="144" t="s">
        <v>157</v>
      </c>
      <c r="E775" s="151" t="s">
        <v>1</v>
      </c>
      <c r="F775" s="152" t="s">
        <v>979</v>
      </c>
      <c r="H775" s="153">
        <v>1.8</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 customFormat="1" ht="24" customHeight="1">
      <c r="B776" s="130"/>
      <c r="C776" s="131" t="s">
        <v>980</v>
      </c>
      <c r="D776" s="131" t="s">
        <v>150</v>
      </c>
      <c r="E776" s="132" t="s">
        <v>981</v>
      </c>
      <c r="F776" s="133" t="s">
        <v>982</v>
      </c>
      <c r="G776" s="134" t="s">
        <v>153</v>
      </c>
      <c r="H776" s="135">
        <v>439.611</v>
      </c>
      <c r="I776" s="136"/>
      <c r="J776" s="136">
        <f>ROUND(I776*H776,2)</f>
        <v>0</v>
      </c>
      <c r="K776" s="133" t="s">
        <v>320</v>
      </c>
      <c r="L776" s="27"/>
      <c r="M776" s="137" t="s">
        <v>1</v>
      </c>
      <c r="N776" s="138" t="s">
        <v>35</v>
      </c>
      <c r="O776" s="139">
        <v>0.1</v>
      </c>
      <c r="P776" s="139">
        <f>O776*H776</f>
        <v>43.9611</v>
      </c>
      <c r="Q776" s="139">
        <v>0</v>
      </c>
      <c r="R776" s="139">
        <f>Q776*H776</f>
        <v>0</v>
      </c>
      <c r="S776" s="139">
        <v>0.01</v>
      </c>
      <c r="T776" s="140">
        <f>S776*H776</f>
        <v>4.39611</v>
      </c>
      <c r="AR776" s="141" t="s">
        <v>155</v>
      </c>
      <c r="AT776" s="141" t="s">
        <v>150</v>
      </c>
      <c r="AU776" s="141" t="s">
        <v>79</v>
      </c>
      <c r="AY776" s="15" t="s">
        <v>148</v>
      </c>
      <c r="BE776" s="142">
        <f>IF(N776="základní",J776,0)</f>
        <v>0</v>
      </c>
      <c r="BF776" s="142">
        <f>IF(N776="snížená",J776,0)</f>
        <v>0</v>
      </c>
      <c r="BG776" s="142">
        <f>IF(N776="zákl. přenesená",J776,0)</f>
        <v>0</v>
      </c>
      <c r="BH776" s="142">
        <f>IF(N776="sníž. přenesená",J776,0)</f>
        <v>0</v>
      </c>
      <c r="BI776" s="142">
        <f>IF(N776="nulová",J776,0)</f>
        <v>0</v>
      </c>
      <c r="BJ776" s="15" t="s">
        <v>77</v>
      </c>
      <c r="BK776" s="142">
        <f>ROUND(I776*H776,2)</f>
        <v>0</v>
      </c>
      <c r="BL776" s="15" t="s">
        <v>155</v>
      </c>
      <c r="BM776" s="141" t="s">
        <v>983</v>
      </c>
    </row>
    <row r="777" spans="2:51" s="12" customFormat="1" ht="12">
      <c r="B777" s="143"/>
      <c r="D777" s="144" t="s">
        <v>157</v>
      </c>
      <c r="E777" s="145" t="s">
        <v>1</v>
      </c>
      <c r="F777" s="146" t="s">
        <v>302</v>
      </c>
      <c r="H777" s="145" t="s">
        <v>1</v>
      </c>
      <c r="L777" s="143"/>
      <c r="M777" s="147"/>
      <c r="N777" s="148"/>
      <c r="O777" s="148"/>
      <c r="P777" s="148"/>
      <c r="Q777" s="148"/>
      <c r="R777" s="148"/>
      <c r="S777" s="148"/>
      <c r="T777" s="149"/>
      <c r="AT777" s="145" t="s">
        <v>157</v>
      </c>
      <c r="AU777" s="145" t="s">
        <v>79</v>
      </c>
      <c r="AV777" s="12" t="s">
        <v>77</v>
      </c>
      <c r="AW777" s="12" t="s">
        <v>27</v>
      </c>
      <c r="AX777" s="12" t="s">
        <v>70</v>
      </c>
      <c r="AY777" s="145" t="s">
        <v>148</v>
      </c>
    </row>
    <row r="778" spans="2:51" s="12" customFormat="1" ht="12">
      <c r="B778" s="143"/>
      <c r="D778" s="144" t="s">
        <v>157</v>
      </c>
      <c r="E778" s="145" t="s">
        <v>1</v>
      </c>
      <c r="F778" s="146" t="s">
        <v>358</v>
      </c>
      <c r="H778" s="145" t="s">
        <v>1</v>
      </c>
      <c r="L778" s="143"/>
      <c r="M778" s="147"/>
      <c r="N778" s="148"/>
      <c r="O778" s="148"/>
      <c r="P778" s="148"/>
      <c r="Q778" s="148"/>
      <c r="R778" s="148"/>
      <c r="S778" s="148"/>
      <c r="T778" s="149"/>
      <c r="AT778" s="145" t="s">
        <v>157</v>
      </c>
      <c r="AU778" s="145" t="s">
        <v>79</v>
      </c>
      <c r="AV778" s="12" t="s">
        <v>77</v>
      </c>
      <c r="AW778" s="12" t="s">
        <v>27</v>
      </c>
      <c r="AX778" s="12" t="s">
        <v>70</v>
      </c>
      <c r="AY778" s="145" t="s">
        <v>148</v>
      </c>
    </row>
    <row r="779" spans="2:51" s="13" customFormat="1" ht="12">
      <c r="B779" s="150"/>
      <c r="D779" s="144" t="s">
        <v>157</v>
      </c>
      <c r="E779" s="151" t="s">
        <v>1</v>
      </c>
      <c r="F779" s="152" t="s">
        <v>865</v>
      </c>
      <c r="H779" s="153">
        <v>439.611</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 customFormat="1" ht="24" customHeight="1">
      <c r="B780" s="130"/>
      <c r="C780" s="131" t="s">
        <v>984</v>
      </c>
      <c r="D780" s="131" t="s">
        <v>150</v>
      </c>
      <c r="E780" s="132" t="s">
        <v>985</v>
      </c>
      <c r="F780" s="133" t="s">
        <v>986</v>
      </c>
      <c r="G780" s="134" t="s">
        <v>153</v>
      </c>
      <c r="H780" s="135">
        <v>5.302</v>
      </c>
      <c r="I780" s="136"/>
      <c r="J780" s="136">
        <f>ROUND(I780*H780,2)</f>
        <v>0</v>
      </c>
      <c r="K780" s="133" t="s">
        <v>320</v>
      </c>
      <c r="L780" s="27"/>
      <c r="M780" s="137" t="s">
        <v>1</v>
      </c>
      <c r="N780" s="138" t="s">
        <v>35</v>
      </c>
      <c r="O780" s="139">
        <v>0.462</v>
      </c>
      <c r="P780" s="139">
        <f>O780*H780</f>
        <v>2.449524</v>
      </c>
      <c r="Q780" s="139">
        <v>0</v>
      </c>
      <c r="R780" s="139">
        <f>Q780*H780</f>
        <v>0</v>
      </c>
      <c r="S780" s="139">
        <v>0.05</v>
      </c>
      <c r="T780" s="140">
        <f>S780*H780</f>
        <v>0.2651</v>
      </c>
      <c r="AR780" s="141" t="s">
        <v>155</v>
      </c>
      <c r="AT780" s="141" t="s">
        <v>150</v>
      </c>
      <c r="AU780" s="141" t="s">
        <v>79</v>
      </c>
      <c r="AY780" s="15" t="s">
        <v>148</v>
      </c>
      <c r="BE780" s="142">
        <f>IF(N780="základní",J780,0)</f>
        <v>0</v>
      </c>
      <c r="BF780" s="142">
        <f>IF(N780="snížená",J780,0)</f>
        <v>0</v>
      </c>
      <c r="BG780" s="142">
        <f>IF(N780="zákl. přenesená",J780,0)</f>
        <v>0</v>
      </c>
      <c r="BH780" s="142">
        <f>IF(N780="sníž. přenesená",J780,0)</f>
        <v>0</v>
      </c>
      <c r="BI780" s="142">
        <f>IF(N780="nulová",J780,0)</f>
        <v>0</v>
      </c>
      <c r="BJ780" s="15" t="s">
        <v>77</v>
      </c>
      <c r="BK780" s="142">
        <f>ROUND(I780*H780,2)</f>
        <v>0</v>
      </c>
      <c r="BL780" s="15" t="s">
        <v>155</v>
      </c>
      <c r="BM780" s="141" t="s">
        <v>987</v>
      </c>
    </row>
    <row r="781" spans="2:51" s="13" customFormat="1" ht="12">
      <c r="B781" s="150"/>
      <c r="D781" s="144" t="s">
        <v>157</v>
      </c>
      <c r="E781" s="151" t="s">
        <v>1</v>
      </c>
      <c r="F781" s="152" t="s">
        <v>988</v>
      </c>
      <c r="H781" s="153">
        <v>5.302</v>
      </c>
      <c r="L781" s="150"/>
      <c r="M781" s="154"/>
      <c r="N781" s="155"/>
      <c r="O781" s="155"/>
      <c r="P781" s="155"/>
      <c r="Q781" s="155"/>
      <c r="R781" s="155"/>
      <c r="S781" s="155"/>
      <c r="T781" s="156"/>
      <c r="AT781" s="151" t="s">
        <v>157</v>
      </c>
      <c r="AU781" s="151" t="s">
        <v>79</v>
      </c>
      <c r="AV781" s="13" t="s">
        <v>79</v>
      </c>
      <c r="AW781" s="13" t="s">
        <v>27</v>
      </c>
      <c r="AX781" s="13" t="s">
        <v>70</v>
      </c>
      <c r="AY781" s="151" t="s">
        <v>148</v>
      </c>
    </row>
    <row r="782" spans="2:65" s="1" customFormat="1" ht="24" customHeight="1">
      <c r="B782" s="130"/>
      <c r="C782" s="131" t="s">
        <v>989</v>
      </c>
      <c r="D782" s="131" t="s">
        <v>150</v>
      </c>
      <c r="E782" s="132" t="s">
        <v>990</v>
      </c>
      <c r="F782" s="133" t="s">
        <v>991</v>
      </c>
      <c r="G782" s="134" t="s">
        <v>153</v>
      </c>
      <c r="H782" s="135">
        <v>1242.235</v>
      </c>
      <c r="I782" s="136"/>
      <c r="J782" s="136">
        <f>ROUND(I782*H782,2)</f>
        <v>0</v>
      </c>
      <c r="K782" s="133" t="s">
        <v>320</v>
      </c>
      <c r="L782" s="27"/>
      <c r="M782" s="137" t="s">
        <v>1</v>
      </c>
      <c r="N782" s="138" t="s">
        <v>35</v>
      </c>
      <c r="O782" s="139">
        <v>0.02</v>
      </c>
      <c r="P782" s="139">
        <f>O782*H782</f>
        <v>24.8447</v>
      </c>
      <c r="Q782" s="139">
        <v>0</v>
      </c>
      <c r="R782" s="139">
        <f>Q782*H782</f>
        <v>0</v>
      </c>
      <c r="S782" s="139">
        <v>0.005</v>
      </c>
      <c r="T782" s="140">
        <f>S782*H782</f>
        <v>6.211175</v>
      </c>
      <c r="AR782" s="141" t="s">
        <v>155</v>
      </c>
      <c r="AT782" s="141" t="s">
        <v>150</v>
      </c>
      <c r="AU782" s="141" t="s">
        <v>79</v>
      </c>
      <c r="AY782" s="15" t="s">
        <v>148</v>
      </c>
      <c r="BE782" s="142">
        <f>IF(N782="základní",J782,0)</f>
        <v>0</v>
      </c>
      <c r="BF782" s="142">
        <f>IF(N782="snížená",J782,0)</f>
        <v>0</v>
      </c>
      <c r="BG782" s="142">
        <f>IF(N782="zákl. přenesená",J782,0)</f>
        <v>0</v>
      </c>
      <c r="BH782" s="142">
        <f>IF(N782="sníž. přenesená",J782,0)</f>
        <v>0</v>
      </c>
      <c r="BI782" s="142">
        <f>IF(N782="nulová",J782,0)</f>
        <v>0</v>
      </c>
      <c r="BJ782" s="15" t="s">
        <v>77</v>
      </c>
      <c r="BK782" s="142">
        <f>ROUND(I782*H782,2)</f>
        <v>0</v>
      </c>
      <c r="BL782" s="15" t="s">
        <v>155</v>
      </c>
      <c r="BM782" s="141" t="s">
        <v>992</v>
      </c>
    </row>
    <row r="783" spans="2:51" s="13" customFormat="1" ht="12">
      <c r="B783" s="150"/>
      <c r="D783" s="144" t="s">
        <v>157</v>
      </c>
      <c r="E783" s="151" t="s">
        <v>1</v>
      </c>
      <c r="F783" s="152" t="s">
        <v>448</v>
      </c>
      <c r="H783" s="153">
        <v>970.718</v>
      </c>
      <c r="L783" s="150"/>
      <c r="M783" s="154"/>
      <c r="N783" s="155"/>
      <c r="O783" s="155"/>
      <c r="P783" s="155"/>
      <c r="Q783" s="155"/>
      <c r="R783" s="155"/>
      <c r="S783" s="155"/>
      <c r="T783" s="156"/>
      <c r="AT783" s="151" t="s">
        <v>157</v>
      </c>
      <c r="AU783" s="151" t="s">
        <v>79</v>
      </c>
      <c r="AV783" s="13" t="s">
        <v>79</v>
      </c>
      <c r="AW783" s="13" t="s">
        <v>27</v>
      </c>
      <c r="AX783" s="13" t="s">
        <v>70</v>
      </c>
      <c r="AY783" s="151" t="s">
        <v>148</v>
      </c>
    </row>
    <row r="784" spans="2:51" s="13" customFormat="1" ht="12">
      <c r="B784" s="150"/>
      <c r="D784" s="144" t="s">
        <v>157</v>
      </c>
      <c r="E784" s="151" t="s">
        <v>1</v>
      </c>
      <c r="F784" s="152" t="s">
        <v>446</v>
      </c>
      <c r="H784" s="153">
        <v>271.517</v>
      </c>
      <c r="L784" s="150"/>
      <c r="M784" s="154"/>
      <c r="N784" s="155"/>
      <c r="O784" s="155"/>
      <c r="P784" s="155"/>
      <c r="Q784" s="155"/>
      <c r="R784" s="155"/>
      <c r="S784" s="155"/>
      <c r="T784" s="156"/>
      <c r="AT784" s="151" t="s">
        <v>157</v>
      </c>
      <c r="AU784" s="151" t="s">
        <v>79</v>
      </c>
      <c r="AV784" s="13" t="s">
        <v>79</v>
      </c>
      <c r="AW784" s="13" t="s">
        <v>27</v>
      </c>
      <c r="AX784" s="13" t="s">
        <v>70</v>
      </c>
      <c r="AY784" s="151" t="s">
        <v>148</v>
      </c>
    </row>
    <row r="785" spans="2:65" s="1" customFormat="1" ht="24" customHeight="1">
      <c r="B785" s="130"/>
      <c r="C785" s="131" t="s">
        <v>993</v>
      </c>
      <c r="D785" s="131" t="s">
        <v>150</v>
      </c>
      <c r="E785" s="132" t="s">
        <v>994</v>
      </c>
      <c r="F785" s="133" t="s">
        <v>995</v>
      </c>
      <c r="G785" s="134" t="s">
        <v>153</v>
      </c>
      <c r="H785" s="135">
        <v>3.06</v>
      </c>
      <c r="I785" s="136"/>
      <c r="J785" s="136">
        <f>ROUND(I785*H785,2)</f>
        <v>0</v>
      </c>
      <c r="K785" s="133" t="s">
        <v>320</v>
      </c>
      <c r="L785" s="27"/>
      <c r="M785" s="137" t="s">
        <v>1</v>
      </c>
      <c r="N785" s="138" t="s">
        <v>35</v>
      </c>
      <c r="O785" s="139">
        <v>0.14</v>
      </c>
      <c r="P785" s="139">
        <f>O785*H785</f>
        <v>0.42840000000000006</v>
      </c>
      <c r="Q785" s="139">
        <v>0</v>
      </c>
      <c r="R785" s="139">
        <f>Q785*H785</f>
        <v>0</v>
      </c>
      <c r="S785" s="139">
        <v>0.037</v>
      </c>
      <c r="T785" s="140">
        <f>S785*H785</f>
        <v>0.11322</v>
      </c>
      <c r="AR785" s="141" t="s">
        <v>155</v>
      </c>
      <c r="AT785" s="141" t="s">
        <v>150</v>
      </c>
      <c r="AU785" s="141" t="s">
        <v>79</v>
      </c>
      <c r="AY785" s="15" t="s">
        <v>148</v>
      </c>
      <c r="BE785" s="142">
        <f>IF(N785="základní",J785,0)</f>
        <v>0</v>
      </c>
      <c r="BF785" s="142">
        <f>IF(N785="snížená",J785,0)</f>
        <v>0</v>
      </c>
      <c r="BG785" s="142">
        <f>IF(N785="zákl. přenesená",J785,0)</f>
        <v>0</v>
      </c>
      <c r="BH785" s="142">
        <f>IF(N785="sníž. přenesená",J785,0)</f>
        <v>0</v>
      </c>
      <c r="BI785" s="142">
        <f>IF(N785="nulová",J785,0)</f>
        <v>0</v>
      </c>
      <c r="BJ785" s="15" t="s">
        <v>77</v>
      </c>
      <c r="BK785" s="142">
        <f>ROUND(I785*H785,2)</f>
        <v>0</v>
      </c>
      <c r="BL785" s="15" t="s">
        <v>155</v>
      </c>
      <c r="BM785" s="141" t="s">
        <v>996</v>
      </c>
    </row>
    <row r="786" spans="2:51" s="12" customFormat="1" ht="12">
      <c r="B786" s="143"/>
      <c r="D786" s="144" t="s">
        <v>157</v>
      </c>
      <c r="E786" s="145" t="s">
        <v>1</v>
      </c>
      <c r="F786" s="146" t="s">
        <v>358</v>
      </c>
      <c r="H786" s="145" t="s">
        <v>1</v>
      </c>
      <c r="L786" s="143"/>
      <c r="M786" s="147"/>
      <c r="N786" s="148"/>
      <c r="O786" s="148"/>
      <c r="P786" s="148"/>
      <c r="Q786" s="148"/>
      <c r="R786" s="148"/>
      <c r="S786" s="148"/>
      <c r="T786" s="149"/>
      <c r="AT786" s="145" t="s">
        <v>157</v>
      </c>
      <c r="AU786" s="145" t="s">
        <v>79</v>
      </c>
      <c r="AV786" s="12" t="s">
        <v>77</v>
      </c>
      <c r="AW786" s="12" t="s">
        <v>27</v>
      </c>
      <c r="AX786" s="12" t="s">
        <v>70</v>
      </c>
      <c r="AY786" s="145" t="s">
        <v>148</v>
      </c>
    </row>
    <row r="787" spans="2:51" s="13" customFormat="1" ht="12">
      <c r="B787" s="150"/>
      <c r="D787" s="144" t="s">
        <v>157</v>
      </c>
      <c r="E787" s="151" t="s">
        <v>1</v>
      </c>
      <c r="F787" s="152" t="s">
        <v>359</v>
      </c>
      <c r="H787" s="153">
        <v>1.53</v>
      </c>
      <c r="L787" s="150"/>
      <c r="M787" s="154"/>
      <c r="N787" s="155"/>
      <c r="O787" s="155"/>
      <c r="P787" s="155"/>
      <c r="Q787" s="155"/>
      <c r="R787" s="155"/>
      <c r="S787" s="155"/>
      <c r="T787" s="156"/>
      <c r="AT787" s="151" t="s">
        <v>157</v>
      </c>
      <c r="AU787" s="151" t="s">
        <v>79</v>
      </c>
      <c r="AV787" s="13" t="s">
        <v>79</v>
      </c>
      <c r="AW787" s="13" t="s">
        <v>27</v>
      </c>
      <c r="AX787" s="13" t="s">
        <v>70</v>
      </c>
      <c r="AY787" s="151" t="s">
        <v>148</v>
      </c>
    </row>
    <row r="788" spans="2:51" s="13" customFormat="1" ht="12">
      <c r="B788" s="150"/>
      <c r="D788" s="144" t="s">
        <v>157</v>
      </c>
      <c r="E788" s="151" t="s">
        <v>1</v>
      </c>
      <c r="F788" s="152" t="s">
        <v>360</v>
      </c>
      <c r="H788" s="153">
        <v>1.53</v>
      </c>
      <c r="L788" s="150"/>
      <c r="M788" s="154"/>
      <c r="N788" s="155"/>
      <c r="O788" s="155"/>
      <c r="P788" s="155"/>
      <c r="Q788" s="155"/>
      <c r="R788" s="155"/>
      <c r="S788" s="155"/>
      <c r="T788" s="156"/>
      <c r="AT788" s="151" t="s">
        <v>157</v>
      </c>
      <c r="AU788" s="151" t="s">
        <v>79</v>
      </c>
      <c r="AV788" s="13" t="s">
        <v>79</v>
      </c>
      <c r="AW788" s="13" t="s">
        <v>27</v>
      </c>
      <c r="AX788" s="13" t="s">
        <v>70</v>
      </c>
      <c r="AY788" s="151" t="s">
        <v>148</v>
      </c>
    </row>
    <row r="789" spans="2:63" s="11" customFormat="1" ht="22.8" customHeight="1">
      <c r="B789" s="118"/>
      <c r="D789" s="119" t="s">
        <v>69</v>
      </c>
      <c r="E789" s="128" t="s">
        <v>997</v>
      </c>
      <c r="F789" s="128" t="s">
        <v>998</v>
      </c>
      <c r="J789" s="129">
        <f>BK789</f>
        <v>0</v>
      </c>
      <c r="L789" s="118"/>
      <c r="M789" s="122"/>
      <c r="N789" s="123"/>
      <c r="O789" s="123"/>
      <c r="P789" s="124">
        <f>SUM(P790:P802)</f>
        <v>564.117418</v>
      </c>
      <c r="Q789" s="123"/>
      <c r="R789" s="124">
        <f>SUM(R790:R802)</f>
        <v>0</v>
      </c>
      <c r="S789" s="123"/>
      <c r="T789" s="125">
        <f>SUM(T790:T802)</f>
        <v>0</v>
      </c>
      <c r="AR789" s="119" t="s">
        <v>77</v>
      </c>
      <c r="AT789" s="126" t="s">
        <v>69</v>
      </c>
      <c r="AU789" s="126" t="s">
        <v>77</v>
      </c>
      <c r="AY789" s="119" t="s">
        <v>148</v>
      </c>
      <c r="BK789" s="127">
        <f>SUM(BK790:BK802)</f>
        <v>0</v>
      </c>
    </row>
    <row r="790" spans="2:65" s="1" customFormat="1" ht="16.5" customHeight="1">
      <c r="B790" s="130"/>
      <c r="C790" s="131" t="s">
        <v>999</v>
      </c>
      <c r="D790" s="131" t="s">
        <v>150</v>
      </c>
      <c r="E790" s="132" t="s">
        <v>1000</v>
      </c>
      <c r="F790" s="133" t="s">
        <v>1001</v>
      </c>
      <c r="G790" s="134" t="s">
        <v>203</v>
      </c>
      <c r="H790" s="135">
        <v>193.694</v>
      </c>
      <c r="I790" s="136"/>
      <c r="J790" s="136">
        <f>ROUND(I790*H790,2)</f>
        <v>0</v>
      </c>
      <c r="K790" s="133" t="s">
        <v>154</v>
      </c>
      <c r="L790" s="27"/>
      <c r="M790" s="137" t="s">
        <v>1</v>
      </c>
      <c r="N790" s="138" t="s">
        <v>35</v>
      </c>
      <c r="O790" s="139">
        <v>0.136</v>
      </c>
      <c r="P790" s="139">
        <f>O790*H790</f>
        <v>26.342384</v>
      </c>
      <c r="Q790" s="139">
        <v>0</v>
      </c>
      <c r="R790" s="139">
        <f>Q790*H790</f>
        <v>0</v>
      </c>
      <c r="S790" s="139">
        <v>0</v>
      </c>
      <c r="T790" s="140">
        <f>S790*H790</f>
        <v>0</v>
      </c>
      <c r="AR790" s="141" t="s">
        <v>155</v>
      </c>
      <c r="AT790" s="141" t="s">
        <v>150</v>
      </c>
      <c r="AU790" s="141" t="s">
        <v>79</v>
      </c>
      <c r="AY790" s="15" t="s">
        <v>148</v>
      </c>
      <c r="BE790" s="142">
        <f>IF(N790="základní",J790,0)</f>
        <v>0</v>
      </c>
      <c r="BF790" s="142">
        <f>IF(N790="snížená",J790,0)</f>
        <v>0</v>
      </c>
      <c r="BG790" s="142">
        <f>IF(N790="zákl. přenesená",J790,0)</f>
        <v>0</v>
      </c>
      <c r="BH790" s="142">
        <f>IF(N790="sníž. přenesená",J790,0)</f>
        <v>0</v>
      </c>
      <c r="BI790" s="142">
        <f>IF(N790="nulová",J790,0)</f>
        <v>0</v>
      </c>
      <c r="BJ790" s="15" t="s">
        <v>77</v>
      </c>
      <c r="BK790" s="142">
        <f>ROUND(I790*H790,2)</f>
        <v>0</v>
      </c>
      <c r="BL790" s="15" t="s">
        <v>155</v>
      </c>
      <c r="BM790" s="141" t="s">
        <v>1002</v>
      </c>
    </row>
    <row r="791" spans="2:65" s="1" customFormat="1" ht="24" customHeight="1">
      <c r="B791" s="130"/>
      <c r="C791" s="131" t="s">
        <v>1003</v>
      </c>
      <c r="D791" s="131" t="s">
        <v>150</v>
      </c>
      <c r="E791" s="132" t="s">
        <v>1004</v>
      </c>
      <c r="F791" s="133" t="s">
        <v>1005</v>
      </c>
      <c r="G791" s="134" t="s">
        <v>203</v>
      </c>
      <c r="H791" s="135">
        <v>193.694</v>
      </c>
      <c r="I791" s="136"/>
      <c r="J791" s="136">
        <f>ROUND(I791*H791,2)</f>
        <v>0</v>
      </c>
      <c r="K791" s="133" t="s">
        <v>154</v>
      </c>
      <c r="L791" s="27"/>
      <c r="M791" s="137" t="s">
        <v>1</v>
      </c>
      <c r="N791" s="138" t="s">
        <v>35</v>
      </c>
      <c r="O791" s="139">
        <v>2.42</v>
      </c>
      <c r="P791" s="139">
        <f>O791*H791</f>
        <v>468.73947999999996</v>
      </c>
      <c r="Q791" s="139">
        <v>0</v>
      </c>
      <c r="R791" s="139">
        <f>Q791*H791</f>
        <v>0</v>
      </c>
      <c r="S791" s="139">
        <v>0</v>
      </c>
      <c r="T791" s="140">
        <f>S791*H791</f>
        <v>0</v>
      </c>
      <c r="AR791" s="141" t="s">
        <v>155</v>
      </c>
      <c r="AT791" s="141" t="s">
        <v>150</v>
      </c>
      <c r="AU791" s="141" t="s">
        <v>79</v>
      </c>
      <c r="AY791" s="15" t="s">
        <v>148</v>
      </c>
      <c r="BE791" s="142">
        <f>IF(N791="základní",J791,0)</f>
        <v>0</v>
      </c>
      <c r="BF791" s="142">
        <f>IF(N791="snížená",J791,0)</f>
        <v>0</v>
      </c>
      <c r="BG791" s="142">
        <f>IF(N791="zákl. přenesená",J791,0)</f>
        <v>0</v>
      </c>
      <c r="BH791" s="142">
        <f>IF(N791="sníž. přenesená",J791,0)</f>
        <v>0</v>
      </c>
      <c r="BI791" s="142">
        <f>IF(N791="nulová",J791,0)</f>
        <v>0</v>
      </c>
      <c r="BJ791" s="15" t="s">
        <v>77</v>
      </c>
      <c r="BK791" s="142">
        <f>ROUND(I791*H791,2)</f>
        <v>0</v>
      </c>
      <c r="BL791" s="15" t="s">
        <v>155</v>
      </c>
      <c r="BM791" s="141" t="s">
        <v>1006</v>
      </c>
    </row>
    <row r="792" spans="2:65" s="1" customFormat="1" ht="16.5" customHeight="1">
      <c r="B792" s="130"/>
      <c r="C792" s="131" t="s">
        <v>1007</v>
      </c>
      <c r="D792" s="131" t="s">
        <v>150</v>
      </c>
      <c r="E792" s="132" t="s">
        <v>1008</v>
      </c>
      <c r="F792" s="133" t="s">
        <v>1009</v>
      </c>
      <c r="G792" s="134" t="s">
        <v>458</v>
      </c>
      <c r="H792" s="135">
        <v>24</v>
      </c>
      <c r="I792" s="136"/>
      <c r="J792" s="136">
        <f>ROUND(I792*H792,2)</f>
        <v>0</v>
      </c>
      <c r="K792" s="133" t="s">
        <v>154</v>
      </c>
      <c r="L792" s="27"/>
      <c r="M792" s="137" t="s">
        <v>1</v>
      </c>
      <c r="N792" s="138" t="s">
        <v>35</v>
      </c>
      <c r="O792" s="139">
        <v>1.335</v>
      </c>
      <c r="P792" s="139">
        <f>O792*H792</f>
        <v>32.04</v>
      </c>
      <c r="Q792" s="139">
        <v>0</v>
      </c>
      <c r="R792" s="139">
        <f>Q792*H792</f>
        <v>0</v>
      </c>
      <c r="S792" s="139">
        <v>0</v>
      </c>
      <c r="T792" s="140">
        <f>S792*H792</f>
        <v>0</v>
      </c>
      <c r="AR792" s="141" t="s">
        <v>155</v>
      </c>
      <c r="AT792" s="141" t="s">
        <v>150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155</v>
      </c>
      <c r="BM792" s="141" t="s">
        <v>1010</v>
      </c>
    </row>
    <row r="793" spans="2:51" s="13" customFormat="1" ht="12">
      <c r="B793" s="150"/>
      <c r="D793" s="144" t="s">
        <v>157</v>
      </c>
      <c r="E793" s="151" t="s">
        <v>1</v>
      </c>
      <c r="F793" s="152" t="s">
        <v>1011</v>
      </c>
      <c r="H793" s="153">
        <v>24</v>
      </c>
      <c r="L793" s="150"/>
      <c r="M793" s="154"/>
      <c r="N793" s="155"/>
      <c r="O793" s="155"/>
      <c r="P793" s="155"/>
      <c r="Q793" s="155"/>
      <c r="R793" s="155"/>
      <c r="S793" s="155"/>
      <c r="T793" s="156"/>
      <c r="AT793" s="151" t="s">
        <v>157</v>
      </c>
      <c r="AU793" s="151" t="s">
        <v>79</v>
      </c>
      <c r="AV793" s="13" t="s">
        <v>79</v>
      </c>
      <c r="AW793" s="13" t="s">
        <v>27</v>
      </c>
      <c r="AX793" s="13" t="s">
        <v>70</v>
      </c>
      <c r="AY793" s="151" t="s">
        <v>148</v>
      </c>
    </row>
    <row r="794" spans="2:65" s="1" customFormat="1" ht="24" customHeight="1">
      <c r="B794" s="130"/>
      <c r="C794" s="131" t="s">
        <v>1012</v>
      </c>
      <c r="D794" s="131" t="s">
        <v>150</v>
      </c>
      <c r="E794" s="132" t="s">
        <v>1013</v>
      </c>
      <c r="F794" s="133" t="s">
        <v>1014</v>
      </c>
      <c r="G794" s="134" t="s">
        <v>458</v>
      </c>
      <c r="H794" s="135">
        <v>240</v>
      </c>
      <c r="I794" s="136"/>
      <c r="J794" s="136">
        <f>ROUND(I794*H794,2)</f>
        <v>0</v>
      </c>
      <c r="K794" s="133" t="s">
        <v>154</v>
      </c>
      <c r="L794" s="27"/>
      <c r="M794" s="137" t="s">
        <v>1</v>
      </c>
      <c r="N794" s="138" t="s">
        <v>35</v>
      </c>
      <c r="O794" s="139">
        <v>0</v>
      </c>
      <c r="P794" s="139">
        <f>O794*H794</f>
        <v>0</v>
      </c>
      <c r="Q794" s="139">
        <v>0</v>
      </c>
      <c r="R794" s="139">
        <f>Q794*H794</f>
        <v>0</v>
      </c>
      <c r="S794" s="139">
        <v>0</v>
      </c>
      <c r="T794" s="140">
        <f>S794*H794</f>
        <v>0</v>
      </c>
      <c r="AR794" s="141" t="s">
        <v>155</v>
      </c>
      <c r="AT794" s="141" t="s">
        <v>150</v>
      </c>
      <c r="AU794" s="141" t="s">
        <v>79</v>
      </c>
      <c r="AY794" s="15" t="s">
        <v>148</v>
      </c>
      <c r="BE794" s="142">
        <f>IF(N794="základní",J794,0)</f>
        <v>0</v>
      </c>
      <c r="BF794" s="142">
        <f>IF(N794="snížená",J794,0)</f>
        <v>0</v>
      </c>
      <c r="BG794" s="142">
        <f>IF(N794="zákl. přenesená",J794,0)</f>
        <v>0</v>
      </c>
      <c r="BH794" s="142">
        <f>IF(N794="sníž. přenesená",J794,0)</f>
        <v>0</v>
      </c>
      <c r="BI794" s="142">
        <f>IF(N794="nulová",J794,0)</f>
        <v>0</v>
      </c>
      <c r="BJ794" s="15" t="s">
        <v>77</v>
      </c>
      <c r="BK794" s="142">
        <f>ROUND(I794*H794,2)</f>
        <v>0</v>
      </c>
      <c r="BL794" s="15" t="s">
        <v>155</v>
      </c>
      <c r="BM794" s="141" t="s">
        <v>1015</v>
      </c>
    </row>
    <row r="795" spans="2:51" s="13" customFormat="1" ht="12">
      <c r="B795" s="150"/>
      <c r="D795" s="144" t="s">
        <v>157</v>
      </c>
      <c r="E795" s="151" t="s">
        <v>1</v>
      </c>
      <c r="F795" s="152" t="s">
        <v>1016</v>
      </c>
      <c r="H795" s="153">
        <v>240</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24" customHeight="1">
      <c r="B796" s="130"/>
      <c r="C796" s="131" t="s">
        <v>1017</v>
      </c>
      <c r="D796" s="131" t="s">
        <v>150</v>
      </c>
      <c r="E796" s="132" t="s">
        <v>1018</v>
      </c>
      <c r="F796" s="133" t="s">
        <v>1019</v>
      </c>
      <c r="G796" s="134" t="s">
        <v>203</v>
      </c>
      <c r="H796" s="135">
        <v>193.694</v>
      </c>
      <c r="I796" s="136"/>
      <c r="J796" s="136">
        <f>ROUND(I796*H796,2)</f>
        <v>0</v>
      </c>
      <c r="K796" s="133" t="s">
        <v>154</v>
      </c>
      <c r="L796" s="27"/>
      <c r="M796" s="137" t="s">
        <v>1</v>
      </c>
      <c r="N796" s="138" t="s">
        <v>35</v>
      </c>
      <c r="O796" s="139">
        <v>0.125</v>
      </c>
      <c r="P796" s="139">
        <f>O796*H796</f>
        <v>24.21175</v>
      </c>
      <c r="Q796" s="139">
        <v>0</v>
      </c>
      <c r="R796" s="139">
        <f>Q796*H796</f>
        <v>0</v>
      </c>
      <c r="S796" s="139">
        <v>0</v>
      </c>
      <c r="T796" s="140">
        <f>S796*H796</f>
        <v>0</v>
      </c>
      <c r="AR796" s="141" t="s">
        <v>155</v>
      </c>
      <c r="AT796" s="141" t="s">
        <v>150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155</v>
      </c>
      <c r="BM796" s="141" t="s">
        <v>1020</v>
      </c>
    </row>
    <row r="797" spans="2:65" s="1" customFormat="1" ht="24" customHeight="1">
      <c r="B797" s="130"/>
      <c r="C797" s="131" t="s">
        <v>1021</v>
      </c>
      <c r="D797" s="131" t="s">
        <v>150</v>
      </c>
      <c r="E797" s="132" t="s">
        <v>1022</v>
      </c>
      <c r="F797" s="133" t="s">
        <v>1023</v>
      </c>
      <c r="G797" s="134" t="s">
        <v>203</v>
      </c>
      <c r="H797" s="135">
        <v>2130.634</v>
      </c>
      <c r="I797" s="136"/>
      <c r="J797" s="136">
        <f>ROUND(I797*H797,2)</f>
        <v>0</v>
      </c>
      <c r="K797" s="133" t="s">
        <v>154</v>
      </c>
      <c r="L797" s="27"/>
      <c r="M797" s="137" t="s">
        <v>1</v>
      </c>
      <c r="N797" s="138" t="s">
        <v>35</v>
      </c>
      <c r="O797" s="139">
        <v>0.006</v>
      </c>
      <c r="P797" s="139">
        <f>O797*H797</f>
        <v>12.783804</v>
      </c>
      <c r="Q797" s="139">
        <v>0</v>
      </c>
      <c r="R797" s="139">
        <f>Q797*H797</f>
        <v>0</v>
      </c>
      <c r="S797" s="139">
        <v>0</v>
      </c>
      <c r="T797" s="140">
        <f>S797*H797</f>
        <v>0</v>
      </c>
      <c r="AR797" s="141" t="s">
        <v>155</v>
      </c>
      <c r="AT797" s="141" t="s">
        <v>150</v>
      </c>
      <c r="AU797" s="141" t="s">
        <v>79</v>
      </c>
      <c r="AY797" s="15" t="s">
        <v>148</v>
      </c>
      <c r="BE797" s="142">
        <f>IF(N797="základní",J797,0)</f>
        <v>0</v>
      </c>
      <c r="BF797" s="142">
        <f>IF(N797="snížená",J797,0)</f>
        <v>0</v>
      </c>
      <c r="BG797" s="142">
        <f>IF(N797="zákl. přenesená",J797,0)</f>
        <v>0</v>
      </c>
      <c r="BH797" s="142">
        <f>IF(N797="sníž. přenesená",J797,0)</f>
        <v>0</v>
      </c>
      <c r="BI797" s="142">
        <f>IF(N797="nulová",J797,0)</f>
        <v>0</v>
      </c>
      <c r="BJ797" s="15" t="s">
        <v>77</v>
      </c>
      <c r="BK797" s="142">
        <f>ROUND(I797*H797,2)</f>
        <v>0</v>
      </c>
      <c r="BL797" s="15" t="s">
        <v>155</v>
      </c>
      <c r="BM797" s="141" t="s">
        <v>1024</v>
      </c>
    </row>
    <row r="798" spans="2:51" s="13" customFormat="1" ht="12">
      <c r="B798" s="150"/>
      <c r="D798" s="144" t="s">
        <v>157</v>
      </c>
      <c r="F798" s="152" t="s">
        <v>1025</v>
      </c>
      <c r="H798" s="153">
        <v>2130.634</v>
      </c>
      <c r="L798" s="150"/>
      <c r="M798" s="154"/>
      <c r="N798" s="155"/>
      <c r="O798" s="155"/>
      <c r="P798" s="155"/>
      <c r="Q798" s="155"/>
      <c r="R798" s="155"/>
      <c r="S798" s="155"/>
      <c r="T798" s="156"/>
      <c r="AT798" s="151" t="s">
        <v>157</v>
      </c>
      <c r="AU798" s="151" t="s">
        <v>79</v>
      </c>
      <c r="AV798" s="13" t="s">
        <v>79</v>
      </c>
      <c r="AW798" s="13" t="s">
        <v>3</v>
      </c>
      <c r="AX798" s="13" t="s">
        <v>77</v>
      </c>
      <c r="AY798" s="151" t="s">
        <v>148</v>
      </c>
    </row>
    <row r="799" spans="2:65" s="1" customFormat="1" ht="24" customHeight="1">
      <c r="B799" s="130"/>
      <c r="C799" s="131" t="s">
        <v>1026</v>
      </c>
      <c r="D799" s="131" t="s">
        <v>150</v>
      </c>
      <c r="E799" s="132" t="s">
        <v>1027</v>
      </c>
      <c r="F799" s="133" t="s">
        <v>1028</v>
      </c>
      <c r="G799" s="134" t="s">
        <v>203</v>
      </c>
      <c r="H799" s="135">
        <v>170.874</v>
      </c>
      <c r="I799" s="136"/>
      <c r="J799" s="136">
        <f>ROUND(I799*H799,2)</f>
        <v>0</v>
      </c>
      <c r="K799" s="133" t="s">
        <v>154</v>
      </c>
      <c r="L799" s="27"/>
      <c r="M799" s="137" t="s">
        <v>1</v>
      </c>
      <c r="N799" s="138" t="s">
        <v>35</v>
      </c>
      <c r="O799" s="139">
        <v>0</v>
      </c>
      <c r="P799" s="139">
        <f>O799*H799</f>
        <v>0</v>
      </c>
      <c r="Q799" s="139">
        <v>0</v>
      </c>
      <c r="R799" s="139">
        <f>Q799*H799</f>
        <v>0</v>
      </c>
      <c r="S799" s="139">
        <v>0</v>
      </c>
      <c r="T799" s="140">
        <f>S799*H799</f>
        <v>0</v>
      </c>
      <c r="AR799" s="141" t="s">
        <v>155</v>
      </c>
      <c r="AT799" s="141" t="s">
        <v>150</v>
      </c>
      <c r="AU799" s="141" t="s">
        <v>79</v>
      </c>
      <c r="AY799" s="15" t="s">
        <v>148</v>
      </c>
      <c r="BE799" s="142">
        <f>IF(N799="základní",J799,0)</f>
        <v>0</v>
      </c>
      <c r="BF799" s="142">
        <f>IF(N799="snížená",J799,0)</f>
        <v>0</v>
      </c>
      <c r="BG799" s="142">
        <f>IF(N799="zákl. přenesená",J799,0)</f>
        <v>0</v>
      </c>
      <c r="BH799" s="142">
        <f>IF(N799="sníž. přenesená",J799,0)</f>
        <v>0</v>
      </c>
      <c r="BI799" s="142">
        <f>IF(N799="nulová",J799,0)</f>
        <v>0</v>
      </c>
      <c r="BJ799" s="15" t="s">
        <v>77</v>
      </c>
      <c r="BK799" s="142">
        <f>ROUND(I799*H799,2)</f>
        <v>0</v>
      </c>
      <c r="BL799" s="15" t="s">
        <v>155</v>
      </c>
      <c r="BM799" s="141" t="s">
        <v>1029</v>
      </c>
    </row>
    <row r="800" spans="2:51" s="13" customFormat="1" ht="12">
      <c r="B800" s="150"/>
      <c r="D800" s="144" t="s">
        <v>157</v>
      </c>
      <c r="E800" s="151" t="s">
        <v>1</v>
      </c>
      <c r="F800" s="152" t="s">
        <v>1030</v>
      </c>
      <c r="H800" s="153">
        <v>170.874</v>
      </c>
      <c r="L800" s="150"/>
      <c r="M800" s="154"/>
      <c r="N800" s="155"/>
      <c r="O800" s="155"/>
      <c r="P800" s="155"/>
      <c r="Q800" s="155"/>
      <c r="R800" s="155"/>
      <c r="S800" s="155"/>
      <c r="T800" s="156"/>
      <c r="AT800" s="151" t="s">
        <v>157</v>
      </c>
      <c r="AU800" s="151" t="s">
        <v>79</v>
      </c>
      <c r="AV800" s="13" t="s">
        <v>79</v>
      </c>
      <c r="AW800" s="13" t="s">
        <v>27</v>
      </c>
      <c r="AX800" s="13" t="s">
        <v>70</v>
      </c>
      <c r="AY800" s="151" t="s">
        <v>148</v>
      </c>
    </row>
    <row r="801" spans="2:65" s="1" customFormat="1" ht="24" customHeight="1">
      <c r="B801" s="130"/>
      <c r="C801" s="131" t="s">
        <v>1031</v>
      </c>
      <c r="D801" s="131" t="s">
        <v>150</v>
      </c>
      <c r="E801" s="132" t="s">
        <v>1032</v>
      </c>
      <c r="F801" s="133" t="s">
        <v>1033</v>
      </c>
      <c r="G801" s="134" t="s">
        <v>203</v>
      </c>
      <c r="H801" s="135">
        <v>8.547</v>
      </c>
      <c r="I801" s="136"/>
      <c r="J801" s="136">
        <f>ROUND(I801*H801,2)</f>
        <v>0</v>
      </c>
      <c r="K801" s="133" t="s">
        <v>154</v>
      </c>
      <c r="L801" s="27"/>
      <c r="M801" s="137" t="s">
        <v>1</v>
      </c>
      <c r="N801" s="138" t="s">
        <v>35</v>
      </c>
      <c r="O801" s="139">
        <v>0</v>
      </c>
      <c r="P801" s="139">
        <f>O801*H801</f>
        <v>0</v>
      </c>
      <c r="Q801" s="139">
        <v>0</v>
      </c>
      <c r="R801" s="139">
        <f>Q801*H801</f>
        <v>0</v>
      </c>
      <c r="S801" s="139">
        <v>0</v>
      </c>
      <c r="T801" s="140">
        <f>S801*H801</f>
        <v>0</v>
      </c>
      <c r="AR801" s="141" t="s">
        <v>155</v>
      </c>
      <c r="AT801" s="141" t="s">
        <v>150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155</v>
      </c>
      <c r="BM801" s="141" t="s">
        <v>1034</v>
      </c>
    </row>
    <row r="802" spans="2:51" s="13" customFormat="1" ht="12">
      <c r="B802" s="150"/>
      <c r="D802" s="144" t="s">
        <v>157</v>
      </c>
      <c r="E802" s="151" t="s">
        <v>1</v>
      </c>
      <c r="F802" s="152" t="s">
        <v>1035</v>
      </c>
      <c r="H802" s="153">
        <v>8.547</v>
      </c>
      <c r="L802" s="150"/>
      <c r="M802" s="154"/>
      <c r="N802" s="155"/>
      <c r="O802" s="155"/>
      <c r="P802" s="155"/>
      <c r="Q802" s="155"/>
      <c r="R802" s="155"/>
      <c r="S802" s="155"/>
      <c r="T802" s="156"/>
      <c r="AT802" s="151" t="s">
        <v>157</v>
      </c>
      <c r="AU802" s="151" t="s">
        <v>79</v>
      </c>
      <c r="AV802" s="13" t="s">
        <v>79</v>
      </c>
      <c r="AW802" s="13" t="s">
        <v>27</v>
      </c>
      <c r="AX802" s="13" t="s">
        <v>70</v>
      </c>
      <c r="AY802" s="151" t="s">
        <v>148</v>
      </c>
    </row>
    <row r="803" spans="2:63" s="11" customFormat="1" ht="22.8" customHeight="1">
      <c r="B803" s="118"/>
      <c r="D803" s="119" t="s">
        <v>69</v>
      </c>
      <c r="E803" s="128" t="s">
        <v>1036</v>
      </c>
      <c r="F803" s="128" t="s">
        <v>1037</v>
      </c>
      <c r="J803" s="129">
        <f>BK803</f>
        <v>0</v>
      </c>
      <c r="L803" s="118"/>
      <c r="M803" s="122"/>
      <c r="N803" s="123"/>
      <c r="O803" s="123"/>
      <c r="P803" s="124">
        <f>P804</f>
        <v>456.825157</v>
      </c>
      <c r="Q803" s="123"/>
      <c r="R803" s="124">
        <f>R804</f>
        <v>0</v>
      </c>
      <c r="S803" s="123"/>
      <c r="T803" s="125">
        <f>T804</f>
        <v>0</v>
      </c>
      <c r="AR803" s="119" t="s">
        <v>77</v>
      </c>
      <c r="AT803" s="126" t="s">
        <v>69</v>
      </c>
      <c r="AU803" s="126" t="s">
        <v>77</v>
      </c>
      <c r="AY803" s="119" t="s">
        <v>148</v>
      </c>
      <c r="BK803" s="127">
        <f>BK804</f>
        <v>0</v>
      </c>
    </row>
    <row r="804" spans="2:65" s="1" customFormat="1" ht="24" customHeight="1">
      <c r="B804" s="130"/>
      <c r="C804" s="131" t="s">
        <v>1038</v>
      </c>
      <c r="D804" s="131" t="s">
        <v>150</v>
      </c>
      <c r="E804" s="132" t="s">
        <v>1039</v>
      </c>
      <c r="F804" s="133" t="s">
        <v>1040</v>
      </c>
      <c r="G804" s="134" t="s">
        <v>203</v>
      </c>
      <c r="H804" s="135">
        <v>182.657</v>
      </c>
      <c r="I804" s="136"/>
      <c r="J804" s="136">
        <f>ROUND(I804*H804,2)</f>
        <v>0</v>
      </c>
      <c r="K804" s="133" t="s">
        <v>154</v>
      </c>
      <c r="L804" s="27"/>
      <c r="M804" s="137" t="s">
        <v>1</v>
      </c>
      <c r="N804" s="138" t="s">
        <v>35</v>
      </c>
      <c r="O804" s="139">
        <v>2.501</v>
      </c>
      <c r="P804" s="139">
        <f>O804*H804</f>
        <v>456.825157</v>
      </c>
      <c r="Q804" s="139">
        <v>0</v>
      </c>
      <c r="R804" s="139">
        <f>Q804*H804</f>
        <v>0</v>
      </c>
      <c r="S804" s="139">
        <v>0</v>
      </c>
      <c r="T804" s="140">
        <f>S804*H804</f>
        <v>0</v>
      </c>
      <c r="AR804" s="141" t="s">
        <v>155</v>
      </c>
      <c r="AT804" s="141" t="s">
        <v>150</v>
      </c>
      <c r="AU804" s="141" t="s">
        <v>79</v>
      </c>
      <c r="AY804" s="15" t="s">
        <v>148</v>
      </c>
      <c r="BE804" s="142">
        <f>IF(N804="základní",J804,0)</f>
        <v>0</v>
      </c>
      <c r="BF804" s="142">
        <f>IF(N804="snížená",J804,0)</f>
        <v>0</v>
      </c>
      <c r="BG804" s="142">
        <f>IF(N804="zákl. přenesená",J804,0)</f>
        <v>0</v>
      </c>
      <c r="BH804" s="142">
        <f>IF(N804="sníž. přenesená",J804,0)</f>
        <v>0</v>
      </c>
      <c r="BI804" s="142">
        <f>IF(N804="nulová",J804,0)</f>
        <v>0</v>
      </c>
      <c r="BJ804" s="15" t="s">
        <v>77</v>
      </c>
      <c r="BK804" s="142">
        <f>ROUND(I804*H804,2)</f>
        <v>0</v>
      </c>
      <c r="BL804" s="15" t="s">
        <v>155</v>
      </c>
      <c r="BM804" s="141" t="s">
        <v>1041</v>
      </c>
    </row>
    <row r="805" spans="2:63" s="11" customFormat="1" ht="25.95" customHeight="1">
      <c r="B805" s="118"/>
      <c r="D805" s="119" t="s">
        <v>69</v>
      </c>
      <c r="E805" s="120" t="s">
        <v>1042</v>
      </c>
      <c r="F805" s="120" t="s">
        <v>1043</v>
      </c>
      <c r="J805" s="121">
        <f>BK805</f>
        <v>0</v>
      </c>
      <c r="L805" s="118"/>
      <c r="M805" s="122"/>
      <c r="N805" s="123"/>
      <c r="O805" s="123"/>
      <c r="P805" s="124">
        <f>P806+P848+P893+P931+P966+P974+P1041+P1083+P1148+P1191+P1367+P1391+P1410+P1424</f>
        <v>4083.558782</v>
      </c>
      <c r="Q805" s="123"/>
      <c r="R805" s="124">
        <f>R806+R848+R893+R931+R966+R974+R1041+R1083+R1148+R1191+R1367+R1391+R1410+R1424</f>
        <v>36.451722014999994</v>
      </c>
      <c r="S805" s="123"/>
      <c r="T805" s="125">
        <f>T806+T848+T893+T931+T966+T974+T1041+T1083+T1148+T1191+T1367+T1391+T1410+T1424</f>
        <v>21.681463</v>
      </c>
      <c r="AR805" s="119" t="s">
        <v>79</v>
      </c>
      <c r="AT805" s="126" t="s">
        <v>69</v>
      </c>
      <c r="AU805" s="126" t="s">
        <v>70</v>
      </c>
      <c r="AY805" s="119" t="s">
        <v>148</v>
      </c>
      <c r="BK805" s="127">
        <f>BK806+BK848+BK893+BK931+BK966+BK974+BK1041+BK1083+BK1148+BK1191+BK1367+BK1391+BK1410+BK1424</f>
        <v>0</v>
      </c>
    </row>
    <row r="806" spans="2:63" s="11" customFormat="1" ht="22.8" customHeight="1">
      <c r="B806" s="118"/>
      <c r="D806" s="119" t="s">
        <v>69</v>
      </c>
      <c r="E806" s="128" t="s">
        <v>1044</v>
      </c>
      <c r="F806" s="128" t="s">
        <v>1045</v>
      </c>
      <c r="J806" s="129">
        <f>BK806</f>
        <v>0</v>
      </c>
      <c r="L806" s="118"/>
      <c r="M806" s="122"/>
      <c r="N806" s="123"/>
      <c r="O806" s="123"/>
      <c r="P806" s="124">
        <f>SUM(P807:P847)</f>
        <v>287.893856</v>
      </c>
      <c r="Q806" s="123"/>
      <c r="R806" s="124">
        <f>SUM(R807:R847)</f>
        <v>5.265551480000001</v>
      </c>
      <c r="S806" s="123"/>
      <c r="T806" s="125">
        <f>SUM(T807:T847)</f>
        <v>0</v>
      </c>
      <c r="AR806" s="119" t="s">
        <v>79</v>
      </c>
      <c r="AT806" s="126" t="s">
        <v>69</v>
      </c>
      <c r="AU806" s="126" t="s">
        <v>77</v>
      </c>
      <c r="AY806" s="119" t="s">
        <v>148</v>
      </c>
      <c r="BK806" s="127">
        <f>SUM(BK807:BK847)</f>
        <v>0</v>
      </c>
    </row>
    <row r="807" spans="2:65" s="1" customFormat="1" ht="24" customHeight="1">
      <c r="B807" s="130"/>
      <c r="C807" s="131" t="s">
        <v>1046</v>
      </c>
      <c r="D807" s="131" t="s">
        <v>150</v>
      </c>
      <c r="E807" s="132" t="s">
        <v>1047</v>
      </c>
      <c r="F807" s="133" t="s">
        <v>1048</v>
      </c>
      <c r="G807" s="134" t="s">
        <v>153</v>
      </c>
      <c r="H807" s="135">
        <v>579.715</v>
      </c>
      <c r="I807" s="136"/>
      <c r="J807" s="136">
        <f>ROUND(I807*H807,2)</f>
        <v>0</v>
      </c>
      <c r="K807" s="133" t="s">
        <v>154</v>
      </c>
      <c r="L807" s="27"/>
      <c r="M807" s="137" t="s">
        <v>1</v>
      </c>
      <c r="N807" s="138" t="s">
        <v>35</v>
      </c>
      <c r="O807" s="139">
        <v>0.024</v>
      </c>
      <c r="P807" s="139">
        <f>O807*H807</f>
        <v>13.913160000000001</v>
      </c>
      <c r="Q807" s="139">
        <v>0</v>
      </c>
      <c r="R807" s="139">
        <f>Q807*H807</f>
        <v>0</v>
      </c>
      <c r="S807" s="139">
        <v>0</v>
      </c>
      <c r="T807" s="140">
        <f>S807*H807</f>
        <v>0</v>
      </c>
      <c r="AR807" s="141" t="s">
        <v>231</v>
      </c>
      <c r="AT807" s="141" t="s">
        <v>150</v>
      </c>
      <c r="AU807" s="141" t="s">
        <v>79</v>
      </c>
      <c r="AY807" s="15" t="s">
        <v>148</v>
      </c>
      <c r="BE807" s="142">
        <f>IF(N807="základní",J807,0)</f>
        <v>0</v>
      </c>
      <c r="BF807" s="142">
        <f>IF(N807="snížená",J807,0)</f>
        <v>0</v>
      </c>
      <c r="BG807" s="142">
        <f>IF(N807="zákl. přenesená",J807,0)</f>
        <v>0</v>
      </c>
      <c r="BH807" s="142">
        <f>IF(N807="sníž. přenesená",J807,0)</f>
        <v>0</v>
      </c>
      <c r="BI807" s="142">
        <f>IF(N807="nulová",J807,0)</f>
        <v>0</v>
      </c>
      <c r="BJ807" s="15" t="s">
        <v>77</v>
      </c>
      <c r="BK807" s="142">
        <f>ROUND(I807*H807,2)</f>
        <v>0</v>
      </c>
      <c r="BL807" s="15" t="s">
        <v>231</v>
      </c>
      <c r="BM807" s="141" t="s">
        <v>1049</v>
      </c>
    </row>
    <row r="808" spans="2:51" s="13" customFormat="1" ht="12">
      <c r="B808" s="150"/>
      <c r="D808" s="144" t="s">
        <v>157</v>
      </c>
      <c r="E808" s="151" t="s">
        <v>1</v>
      </c>
      <c r="F808" s="152" t="s">
        <v>1050</v>
      </c>
      <c r="H808" s="153">
        <v>10.695</v>
      </c>
      <c r="L808" s="150"/>
      <c r="M808" s="154"/>
      <c r="N808" s="155"/>
      <c r="O808" s="155"/>
      <c r="P808" s="155"/>
      <c r="Q808" s="155"/>
      <c r="R808" s="155"/>
      <c r="S808" s="155"/>
      <c r="T808" s="156"/>
      <c r="AT808" s="151" t="s">
        <v>157</v>
      </c>
      <c r="AU808" s="151" t="s">
        <v>79</v>
      </c>
      <c r="AV808" s="13" t="s">
        <v>79</v>
      </c>
      <c r="AW808" s="13" t="s">
        <v>27</v>
      </c>
      <c r="AX808" s="13" t="s">
        <v>70</v>
      </c>
      <c r="AY808" s="151" t="s">
        <v>148</v>
      </c>
    </row>
    <row r="809" spans="2:51" s="13" customFormat="1" ht="20.4">
      <c r="B809" s="150"/>
      <c r="D809" s="144" t="s">
        <v>157</v>
      </c>
      <c r="E809" s="151" t="s">
        <v>1</v>
      </c>
      <c r="F809" s="152" t="s">
        <v>867</v>
      </c>
      <c r="H809" s="153">
        <v>565.5</v>
      </c>
      <c r="L809" s="150"/>
      <c r="M809" s="154"/>
      <c r="N809" s="155"/>
      <c r="O809" s="155"/>
      <c r="P809" s="155"/>
      <c r="Q809" s="155"/>
      <c r="R809" s="155"/>
      <c r="S809" s="155"/>
      <c r="T809" s="156"/>
      <c r="AT809" s="151" t="s">
        <v>157</v>
      </c>
      <c r="AU809" s="151" t="s">
        <v>79</v>
      </c>
      <c r="AV809" s="13" t="s">
        <v>79</v>
      </c>
      <c r="AW809" s="13" t="s">
        <v>27</v>
      </c>
      <c r="AX809" s="13" t="s">
        <v>70</v>
      </c>
      <c r="AY809" s="151" t="s">
        <v>148</v>
      </c>
    </row>
    <row r="810" spans="2:51" s="13" customFormat="1" ht="12">
      <c r="B810" s="150"/>
      <c r="D810" s="144" t="s">
        <v>157</v>
      </c>
      <c r="E810" s="151" t="s">
        <v>1</v>
      </c>
      <c r="F810" s="152" t="s">
        <v>1051</v>
      </c>
      <c r="H810" s="153">
        <v>3.52</v>
      </c>
      <c r="L810" s="150"/>
      <c r="M810" s="154"/>
      <c r="N810" s="155"/>
      <c r="O810" s="155"/>
      <c r="P810" s="155"/>
      <c r="Q810" s="155"/>
      <c r="R810" s="155"/>
      <c r="S810" s="155"/>
      <c r="T810" s="156"/>
      <c r="AT810" s="151" t="s">
        <v>157</v>
      </c>
      <c r="AU810" s="151" t="s">
        <v>79</v>
      </c>
      <c r="AV810" s="13" t="s">
        <v>79</v>
      </c>
      <c r="AW810" s="13" t="s">
        <v>27</v>
      </c>
      <c r="AX810" s="13" t="s">
        <v>70</v>
      </c>
      <c r="AY810" s="151" t="s">
        <v>148</v>
      </c>
    </row>
    <row r="811" spans="2:65" s="1" customFormat="1" ht="24" customHeight="1">
      <c r="B811" s="130"/>
      <c r="C811" s="131" t="s">
        <v>1052</v>
      </c>
      <c r="D811" s="131" t="s">
        <v>150</v>
      </c>
      <c r="E811" s="132" t="s">
        <v>1053</v>
      </c>
      <c r="F811" s="133" t="s">
        <v>1054</v>
      </c>
      <c r="G811" s="134" t="s">
        <v>153</v>
      </c>
      <c r="H811" s="135">
        <v>311.957</v>
      </c>
      <c r="I811" s="136"/>
      <c r="J811" s="136">
        <f>ROUND(I811*H811,2)</f>
        <v>0</v>
      </c>
      <c r="K811" s="133" t="s">
        <v>154</v>
      </c>
      <c r="L811" s="27"/>
      <c r="M811" s="137" t="s">
        <v>1</v>
      </c>
      <c r="N811" s="138" t="s">
        <v>35</v>
      </c>
      <c r="O811" s="139">
        <v>0.054</v>
      </c>
      <c r="P811" s="139">
        <f>O811*H811</f>
        <v>16.845678</v>
      </c>
      <c r="Q811" s="139">
        <v>0</v>
      </c>
      <c r="R811" s="139">
        <f>Q811*H811</f>
        <v>0</v>
      </c>
      <c r="S811" s="139">
        <v>0</v>
      </c>
      <c r="T811" s="140">
        <f>S811*H811</f>
        <v>0</v>
      </c>
      <c r="AR811" s="141" t="s">
        <v>231</v>
      </c>
      <c r="AT811" s="141" t="s">
        <v>150</v>
      </c>
      <c r="AU811" s="141" t="s">
        <v>79</v>
      </c>
      <c r="AY811" s="15" t="s">
        <v>148</v>
      </c>
      <c r="BE811" s="142">
        <f>IF(N811="základní",J811,0)</f>
        <v>0</v>
      </c>
      <c r="BF811" s="142">
        <f>IF(N811="snížená",J811,0)</f>
        <v>0</v>
      </c>
      <c r="BG811" s="142">
        <f>IF(N811="zákl. přenesená",J811,0)</f>
        <v>0</v>
      </c>
      <c r="BH811" s="142">
        <f>IF(N811="sníž. přenesená",J811,0)</f>
        <v>0</v>
      </c>
      <c r="BI811" s="142">
        <f>IF(N811="nulová",J811,0)</f>
        <v>0</v>
      </c>
      <c r="BJ811" s="15" t="s">
        <v>77</v>
      </c>
      <c r="BK811" s="142">
        <f>ROUND(I811*H811,2)</f>
        <v>0</v>
      </c>
      <c r="BL811" s="15" t="s">
        <v>231</v>
      </c>
      <c r="BM811" s="141" t="s">
        <v>1055</v>
      </c>
    </row>
    <row r="812" spans="2:51" s="12" customFormat="1" ht="12">
      <c r="B812" s="143"/>
      <c r="D812" s="144" t="s">
        <v>157</v>
      </c>
      <c r="E812" s="145" t="s">
        <v>1</v>
      </c>
      <c r="F812" s="146" t="s">
        <v>1056</v>
      </c>
      <c r="H812" s="145" t="s">
        <v>1</v>
      </c>
      <c r="L812" s="143"/>
      <c r="M812" s="147"/>
      <c r="N812" s="148"/>
      <c r="O812" s="148"/>
      <c r="P812" s="148"/>
      <c r="Q812" s="148"/>
      <c r="R812" s="148"/>
      <c r="S812" s="148"/>
      <c r="T812" s="149"/>
      <c r="AT812" s="145" t="s">
        <v>157</v>
      </c>
      <c r="AU812" s="145" t="s">
        <v>79</v>
      </c>
      <c r="AV812" s="12" t="s">
        <v>77</v>
      </c>
      <c r="AW812" s="12" t="s">
        <v>27</v>
      </c>
      <c r="AX812" s="12" t="s">
        <v>70</v>
      </c>
      <c r="AY812" s="145" t="s">
        <v>148</v>
      </c>
    </row>
    <row r="813" spans="2:51" s="13" customFormat="1" ht="12">
      <c r="B813" s="150"/>
      <c r="D813" s="144" t="s">
        <v>157</v>
      </c>
      <c r="E813" s="151" t="s">
        <v>1</v>
      </c>
      <c r="F813" s="152" t="s">
        <v>1057</v>
      </c>
      <c r="H813" s="153">
        <v>40.264</v>
      </c>
      <c r="L813" s="150"/>
      <c r="M813" s="154"/>
      <c r="N813" s="155"/>
      <c r="O813" s="155"/>
      <c r="P813" s="155"/>
      <c r="Q813" s="155"/>
      <c r="R813" s="155"/>
      <c r="S813" s="155"/>
      <c r="T813" s="156"/>
      <c r="AT813" s="151" t="s">
        <v>157</v>
      </c>
      <c r="AU813" s="151" t="s">
        <v>79</v>
      </c>
      <c r="AV813" s="13" t="s">
        <v>79</v>
      </c>
      <c r="AW813" s="13" t="s">
        <v>27</v>
      </c>
      <c r="AX813" s="13" t="s">
        <v>70</v>
      </c>
      <c r="AY813" s="151" t="s">
        <v>148</v>
      </c>
    </row>
    <row r="814" spans="2:51" s="13" customFormat="1" ht="12">
      <c r="B814" s="150"/>
      <c r="D814" s="144" t="s">
        <v>157</v>
      </c>
      <c r="E814" s="151" t="s">
        <v>1</v>
      </c>
      <c r="F814" s="152" t="s">
        <v>1058</v>
      </c>
      <c r="H814" s="153">
        <v>27.84</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51" s="13" customFormat="1" ht="12">
      <c r="B815" s="150"/>
      <c r="D815" s="144" t="s">
        <v>157</v>
      </c>
      <c r="E815" s="151" t="s">
        <v>1</v>
      </c>
      <c r="F815" s="152" t="s">
        <v>1059</v>
      </c>
      <c r="H815" s="153">
        <v>40.296</v>
      </c>
      <c r="L815" s="150"/>
      <c r="M815" s="154"/>
      <c r="N815" s="155"/>
      <c r="O815" s="155"/>
      <c r="P815" s="155"/>
      <c r="Q815" s="155"/>
      <c r="R815" s="155"/>
      <c r="S815" s="155"/>
      <c r="T815" s="156"/>
      <c r="AT815" s="151" t="s">
        <v>157</v>
      </c>
      <c r="AU815" s="151" t="s">
        <v>79</v>
      </c>
      <c r="AV815" s="13" t="s">
        <v>79</v>
      </c>
      <c r="AW815" s="13" t="s">
        <v>27</v>
      </c>
      <c r="AX815" s="13" t="s">
        <v>70</v>
      </c>
      <c r="AY815" s="151" t="s">
        <v>148</v>
      </c>
    </row>
    <row r="816" spans="2:51" s="13" customFormat="1" ht="12">
      <c r="B816" s="150"/>
      <c r="D816" s="144" t="s">
        <v>157</v>
      </c>
      <c r="E816" s="151" t="s">
        <v>1</v>
      </c>
      <c r="F816" s="152" t="s">
        <v>1060</v>
      </c>
      <c r="H816" s="153">
        <v>26.08</v>
      </c>
      <c r="L816" s="150"/>
      <c r="M816" s="154"/>
      <c r="N816" s="155"/>
      <c r="O816" s="155"/>
      <c r="P816" s="155"/>
      <c r="Q816" s="155"/>
      <c r="R816" s="155"/>
      <c r="S816" s="155"/>
      <c r="T816" s="156"/>
      <c r="AT816" s="151" t="s">
        <v>157</v>
      </c>
      <c r="AU816" s="151" t="s">
        <v>79</v>
      </c>
      <c r="AV816" s="13" t="s">
        <v>79</v>
      </c>
      <c r="AW816" s="13" t="s">
        <v>27</v>
      </c>
      <c r="AX816" s="13" t="s">
        <v>70</v>
      </c>
      <c r="AY816" s="151" t="s">
        <v>148</v>
      </c>
    </row>
    <row r="817" spans="2:51" s="12" customFormat="1" ht="12">
      <c r="B817" s="143"/>
      <c r="D817" s="144" t="s">
        <v>157</v>
      </c>
      <c r="E817" s="145" t="s">
        <v>1</v>
      </c>
      <c r="F817" s="146" t="s">
        <v>665</v>
      </c>
      <c r="H817" s="145" t="s">
        <v>1</v>
      </c>
      <c r="L817" s="143"/>
      <c r="M817" s="147"/>
      <c r="N817" s="148"/>
      <c r="O817" s="148"/>
      <c r="P817" s="148"/>
      <c r="Q817" s="148"/>
      <c r="R817" s="148"/>
      <c r="S817" s="148"/>
      <c r="T817" s="149"/>
      <c r="AT817" s="145" t="s">
        <v>157</v>
      </c>
      <c r="AU817" s="145" t="s">
        <v>79</v>
      </c>
      <c r="AV817" s="12" t="s">
        <v>77</v>
      </c>
      <c r="AW817" s="12" t="s">
        <v>27</v>
      </c>
      <c r="AX817" s="12" t="s">
        <v>70</v>
      </c>
      <c r="AY817" s="145" t="s">
        <v>148</v>
      </c>
    </row>
    <row r="818" spans="2:51" s="13" customFormat="1" ht="30.6">
      <c r="B818" s="150"/>
      <c r="D818" s="144" t="s">
        <v>157</v>
      </c>
      <c r="E818" s="151" t="s">
        <v>1</v>
      </c>
      <c r="F818" s="152" t="s">
        <v>666</v>
      </c>
      <c r="H818" s="153">
        <v>140.427</v>
      </c>
      <c r="L818" s="150"/>
      <c r="M818" s="154"/>
      <c r="N818" s="155"/>
      <c r="O818" s="155"/>
      <c r="P818" s="155"/>
      <c r="Q818" s="155"/>
      <c r="R818" s="155"/>
      <c r="S818" s="155"/>
      <c r="T818" s="156"/>
      <c r="AT818" s="151" t="s">
        <v>157</v>
      </c>
      <c r="AU818" s="151" t="s">
        <v>79</v>
      </c>
      <c r="AV818" s="13" t="s">
        <v>79</v>
      </c>
      <c r="AW818" s="13" t="s">
        <v>27</v>
      </c>
      <c r="AX818" s="13" t="s">
        <v>70</v>
      </c>
      <c r="AY818" s="151" t="s">
        <v>148</v>
      </c>
    </row>
    <row r="819" spans="2:51" s="12" customFormat="1" ht="12">
      <c r="B819" s="143"/>
      <c r="D819" s="144" t="s">
        <v>157</v>
      </c>
      <c r="E819" s="145" t="s">
        <v>1</v>
      </c>
      <c r="F819" s="146" t="s">
        <v>331</v>
      </c>
      <c r="H819" s="145" t="s">
        <v>1</v>
      </c>
      <c r="L819" s="143"/>
      <c r="M819" s="147"/>
      <c r="N819" s="148"/>
      <c r="O819" s="148"/>
      <c r="P819" s="148"/>
      <c r="Q819" s="148"/>
      <c r="R819" s="148"/>
      <c r="S819" s="148"/>
      <c r="T819" s="149"/>
      <c r="AT819" s="145" t="s">
        <v>157</v>
      </c>
      <c r="AU819" s="145" t="s">
        <v>79</v>
      </c>
      <c r="AV819" s="12" t="s">
        <v>77</v>
      </c>
      <c r="AW819" s="12" t="s">
        <v>27</v>
      </c>
      <c r="AX819" s="12" t="s">
        <v>70</v>
      </c>
      <c r="AY819" s="145" t="s">
        <v>148</v>
      </c>
    </row>
    <row r="820" spans="2:51" s="13" customFormat="1" ht="12">
      <c r="B820" s="150"/>
      <c r="D820" s="144" t="s">
        <v>157</v>
      </c>
      <c r="E820" s="151" t="s">
        <v>1</v>
      </c>
      <c r="F820" s="152" t="s">
        <v>1061</v>
      </c>
      <c r="H820" s="153">
        <v>37.05</v>
      </c>
      <c r="L820" s="150"/>
      <c r="M820" s="154"/>
      <c r="N820" s="155"/>
      <c r="O820" s="155"/>
      <c r="P820" s="155"/>
      <c r="Q820" s="155"/>
      <c r="R820" s="155"/>
      <c r="S820" s="155"/>
      <c r="T820" s="156"/>
      <c r="AT820" s="151" t="s">
        <v>157</v>
      </c>
      <c r="AU820" s="151" t="s">
        <v>79</v>
      </c>
      <c r="AV820" s="13" t="s">
        <v>79</v>
      </c>
      <c r="AW820" s="13" t="s">
        <v>27</v>
      </c>
      <c r="AX820" s="13" t="s">
        <v>70</v>
      </c>
      <c r="AY820" s="151" t="s">
        <v>148</v>
      </c>
    </row>
    <row r="821" spans="2:65" s="1" customFormat="1" ht="16.5" customHeight="1">
      <c r="B821" s="130"/>
      <c r="C821" s="157" t="s">
        <v>1062</v>
      </c>
      <c r="D821" s="157" t="s">
        <v>80</v>
      </c>
      <c r="E821" s="158" t="s">
        <v>1063</v>
      </c>
      <c r="F821" s="159" t="s">
        <v>1064</v>
      </c>
      <c r="G821" s="160" t="s">
        <v>203</v>
      </c>
      <c r="H821" s="161">
        <v>0.268</v>
      </c>
      <c r="I821" s="162"/>
      <c r="J821" s="162">
        <f>ROUND(I821*H821,2)</f>
        <v>0</v>
      </c>
      <c r="K821" s="159" t="s">
        <v>154</v>
      </c>
      <c r="L821" s="163"/>
      <c r="M821" s="164" t="s">
        <v>1</v>
      </c>
      <c r="N821" s="165" t="s">
        <v>35</v>
      </c>
      <c r="O821" s="139">
        <v>0</v>
      </c>
      <c r="P821" s="139">
        <f>O821*H821</f>
        <v>0</v>
      </c>
      <c r="Q821" s="139">
        <v>1</v>
      </c>
      <c r="R821" s="139">
        <f>Q821*H821</f>
        <v>0.268</v>
      </c>
      <c r="S821" s="139">
        <v>0</v>
      </c>
      <c r="T821" s="140">
        <f>S821*H821</f>
        <v>0</v>
      </c>
      <c r="AR821" s="141" t="s">
        <v>325</v>
      </c>
      <c r="AT821" s="141" t="s">
        <v>80</v>
      </c>
      <c r="AU821" s="141" t="s">
        <v>79</v>
      </c>
      <c r="AY821" s="15" t="s">
        <v>148</v>
      </c>
      <c r="BE821" s="142">
        <f>IF(N821="základní",J821,0)</f>
        <v>0</v>
      </c>
      <c r="BF821" s="142">
        <f>IF(N821="snížená",J821,0)</f>
        <v>0</v>
      </c>
      <c r="BG821" s="142">
        <f>IF(N821="zákl. přenesená",J821,0)</f>
        <v>0</v>
      </c>
      <c r="BH821" s="142">
        <f>IF(N821="sníž. přenesená",J821,0)</f>
        <v>0</v>
      </c>
      <c r="BI821" s="142">
        <f>IF(N821="nulová",J821,0)</f>
        <v>0</v>
      </c>
      <c r="BJ821" s="15" t="s">
        <v>77</v>
      </c>
      <c r="BK821" s="142">
        <f>ROUND(I821*H821,2)</f>
        <v>0</v>
      </c>
      <c r="BL821" s="15" t="s">
        <v>231</v>
      </c>
      <c r="BM821" s="141" t="s">
        <v>1065</v>
      </c>
    </row>
    <row r="822" spans="2:47" s="1" customFormat="1" ht="19.2">
      <c r="B822" s="27"/>
      <c r="D822" s="144" t="s">
        <v>277</v>
      </c>
      <c r="F822" s="166" t="s">
        <v>1066</v>
      </c>
      <c r="L822" s="27"/>
      <c r="M822" s="167"/>
      <c r="N822" s="50"/>
      <c r="O822" s="50"/>
      <c r="P822" s="50"/>
      <c r="Q822" s="50"/>
      <c r="R822" s="50"/>
      <c r="S822" s="50"/>
      <c r="T822" s="51"/>
      <c r="AT822" s="15" t="s">
        <v>277</v>
      </c>
      <c r="AU822" s="15" t="s">
        <v>79</v>
      </c>
    </row>
    <row r="823" spans="2:51" s="13" customFormat="1" ht="12">
      <c r="B823" s="150"/>
      <c r="D823" s="144" t="s">
        <v>157</v>
      </c>
      <c r="E823" s="151" t="s">
        <v>1</v>
      </c>
      <c r="F823" s="152" t="s">
        <v>1067</v>
      </c>
      <c r="H823" s="153">
        <v>579.715</v>
      </c>
      <c r="L823" s="150"/>
      <c r="M823" s="154"/>
      <c r="N823" s="155"/>
      <c r="O823" s="155"/>
      <c r="P823" s="155"/>
      <c r="Q823" s="155"/>
      <c r="R823" s="155"/>
      <c r="S823" s="155"/>
      <c r="T823" s="156"/>
      <c r="AT823" s="151" t="s">
        <v>157</v>
      </c>
      <c r="AU823" s="151" t="s">
        <v>79</v>
      </c>
      <c r="AV823" s="13" t="s">
        <v>79</v>
      </c>
      <c r="AW823" s="13" t="s">
        <v>27</v>
      </c>
      <c r="AX823" s="13" t="s">
        <v>70</v>
      </c>
      <c r="AY823" s="151" t="s">
        <v>148</v>
      </c>
    </row>
    <row r="824" spans="2:51" s="13" customFormat="1" ht="12">
      <c r="B824" s="150"/>
      <c r="D824" s="144" t="s">
        <v>157</v>
      </c>
      <c r="E824" s="151" t="s">
        <v>1</v>
      </c>
      <c r="F824" s="152" t="s">
        <v>1068</v>
      </c>
      <c r="H824" s="153">
        <v>311.957</v>
      </c>
      <c r="L824" s="150"/>
      <c r="M824" s="154"/>
      <c r="N824" s="155"/>
      <c r="O824" s="155"/>
      <c r="P824" s="155"/>
      <c r="Q824" s="155"/>
      <c r="R824" s="155"/>
      <c r="S824" s="155"/>
      <c r="T824" s="156"/>
      <c r="AT824" s="151" t="s">
        <v>157</v>
      </c>
      <c r="AU824" s="151" t="s">
        <v>79</v>
      </c>
      <c r="AV824" s="13" t="s">
        <v>79</v>
      </c>
      <c r="AW824" s="13" t="s">
        <v>27</v>
      </c>
      <c r="AX824" s="13" t="s">
        <v>70</v>
      </c>
      <c r="AY824" s="151" t="s">
        <v>148</v>
      </c>
    </row>
    <row r="825" spans="2:51" s="13" customFormat="1" ht="12">
      <c r="B825" s="150"/>
      <c r="D825" s="144" t="s">
        <v>157</v>
      </c>
      <c r="F825" s="152" t="s">
        <v>1069</v>
      </c>
      <c r="H825" s="153">
        <v>0.268</v>
      </c>
      <c r="L825" s="150"/>
      <c r="M825" s="154"/>
      <c r="N825" s="155"/>
      <c r="O825" s="155"/>
      <c r="P825" s="155"/>
      <c r="Q825" s="155"/>
      <c r="R825" s="155"/>
      <c r="S825" s="155"/>
      <c r="T825" s="156"/>
      <c r="AT825" s="151" t="s">
        <v>157</v>
      </c>
      <c r="AU825" s="151" t="s">
        <v>79</v>
      </c>
      <c r="AV825" s="13" t="s">
        <v>79</v>
      </c>
      <c r="AW825" s="13" t="s">
        <v>3</v>
      </c>
      <c r="AX825" s="13" t="s">
        <v>77</v>
      </c>
      <c r="AY825" s="151" t="s">
        <v>148</v>
      </c>
    </row>
    <row r="826" spans="2:65" s="1" customFormat="1" ht="24" customHeight="1">
      <c r="B826" s="130"/>
      <c r="C826" s="131" t="s">
        <v>1070</v>
      </c>
      <c r="D826" s="131" t="s">
        <v>150</v>
      </c>
      <c r="E826" s="132" t="s">
        <v>1071</v>
      </c>
      <c r="F826" s="133" t="s">
        <v>1072</v>
      </c>
      <c r="G826" s="134" t="s">
        <v>153</v>
      </c>
      <c r="H826" s="135">
        <v>441.4</v>
      </c>
      <c r="I826" s="136"/>
      <c r="J826" s="136">
        <f>ROUND(I826*H826,2)</f>
        <v>0</v>
      </c>
      <c r="K826" s="133" t="s">
        <v>320</v>
      </c>
      <c r="L826" s="27"/>
      <c r="M826" s="137" t="s">
        <v>1</v>
      </c>
      <c r="N826" s="138" t="s">
        <v>35</v>
      </c>
      <c r="O826" s="139">
        <v>0.033</v>
      </c>
      <c r="P826" s="139">
        <f>O826*H826</f>
        <v>14.5662</v>
      </c>
      <c r="Q826" s="139">
        <v>0</v>
      </c>
      <c r="R826" s="139">
        <f>Q826*H826</f>
        <v>0</v>
      </c>
      <c r="S826" s="139">
        <v>0</v>
      </c>
      <c r="T826" s="140">
        <f>S826*H826</f>
        <v>0</v>
      </c>
      <c r="AR826" s="141" t="s">
        <v>231</v>
      </c>
      <c r="AT826" s="141" t="s">
        <v>150</v>
      </c>
      <c r="AU826" s="141" t="s">
        <v>79</v>
      </c>
      <c r="AY826" s="15" t="s">
        <v>148</v>
      </c>
      <c r="BE826" s="142">
        <f>IF(N826="základní",J826,0)</f>
        <v>0</v>
      </c>
      <c r="BF826" s="142">
        <f>IF(N826="snížená",J826,0)</f>
        <v>0</v>
      </c>
      <c r="BG826" s="142">
        <f>IF(N826="zákl. přenesená",J826,0)</f>
        <v>0</v>
      </c>
      <c r="BH826" s="142">
        <f>IF(N826="sníž. přenesená",J826,0)</f>
        <v>0</v>
      </c>
      <c r="BI826" s="142">
        <f>IF(N826="nulová",J826,0)</f>
        <v>0</v>
      </c>
      <c r="BJ826" s="15" t="s">
        <v>77</v>
      </c>
      <c r="BK826" s="142">
        <f>ROUND(I826*H826,2)</f>
        <v>0</v>
      </c>
      <c r="BL826" s="15" t="s">
        <v>231</v>
      </c>
      <c r="BM826" s="141" t="s">
        <v>1073</v>
      </c>
    </row>
    <row r="827" spans="2:51" s="13" customFormat="1" ht="12">
      <c r="B827" s="150"/>
      <c r="D827" s="144" t="s">
        <v>157</v>
      </c>
      <c r="E827" s="151" t="s">
        <v>1</v>
      </c>
      <c r="F827" s="152" t="s">
        <v>1074</v>
      </c>
      <c r="H827" s="153">
        <v>441.4</v>
      </c>
      <c r="L827" s="150"/>
      <c r="M827" s="154"/>
      <c r="N827" s="155"/>
      <c r="O827" s="155"/>
      <c r="P827" s="155"/>
      <c r="Q827" s="155"/>
      <c r="R827" s="155"/>
      <c r="S827" s="155"/>
      <c r="T827" s="156"/>
      <c r="AT827" s="151" t="s">
        <v>157</v>
      </c>
      <c r="AU827" s="151" t="s">
        <v>79</v>
      </c>
      <c r="AV827" s="13" t="s">
        <v>79</v>
      </c>
      <c r="AW827" s="13" t="s">
        <v>27</v>
      </c>
      <c r="AX827" s="13" t="s">
        <v>70</v>
      </c>
      <c r="AY827" s="151" t="s">
        <v>148</v>
      </c>
    </row>
    <row r="828" spans="2:65" s="1" customFormat="1" ht="16.5" customHeight="1">
      <c r="B828" s="130"/>
      <c r="C828" s="157" t="s">
        <v>1075</v>
      </c>
      <c r="D828" s="157" t="s">
        <v>80</v>
      </c>
      <c r="E828" s="158" t="s">
        <v>1076</v>
      </c>
      <c r="F828" s="159" t="s">
        <v>1077</v>
      </c>
      <c r="G828" s="160" t="s">
        <v>153</v>
      </c>
      <c r="H828" s="161">
        <v>507.61</v>
      </c>
      <c r="I828" s="162"/>
      <c r="J828" s="162">
        <f>ROUND(I828*H828,2)</f>
        <v>0</v>
      </c>
      <c r="K828" s="159" t="s">
        <v>320</v>
      </c>
      <c r="L828" s="163"/>
      <c r="M828" s="164" t="s">
        <v>1</v>
      </c>
      <c r="N828" s="165" t="s">
        <v>35</v>
      </c>
      <c r="O828" s="139">
        <v>0</v>
      </c>
      <c r="P828" s="139">
        <f>O828*H828</f>
        <v>0</v>
      </c>
      <c r="Q828" s="139">
        <v>0.00064</v>
      </c>
      <c r="R828" s="139">
        <f>Q828*H828</f>
        <v>0.32487040000000006</v>
      </c>
      <c r="S828" s="139">
        <v>0</v>
      </c>
      <c r="T828" s="140">
        <f>S828*H828</f>
        <v>0</v>
      </c>
      <c r="AR828" s="141" t="s">
        <v>325</v>
      </c>
      <c r="AT828" s="141" t="s">
        <v>80</v>
      </c>
      <c r="AU828" s="141" t="s">
        <v>79</v>
      </c>
      <c r="AY828" s="15" t="s">
        <v>148</v>
      </c>
      <c r="BE828" s="142">
        <f>IF(N828="základní",J828,0)</f>
        <v>0</v>
      </c>
      <c r="BF828" s="142">
        <f>IF(N828="snížená",J828,0)</f>
        <v>0</v>
      </c>
      <c r="BG828" s="142">
        <f>IF(N828="zákl. přenesená",J828,0)</f>
        <v>0</v>
      </c>
      <c r="BH828" s="142">
        <f>IF(N828="sníž. přenesená",J828,0)</f>
        <v>0</v>
      </c>
      <c r="BI828" s="142">
        <f>IF(N828="nulová",J828,0)</f>
        <v>0</v>
      </c>
      <c r="BJ828" s="15" t="s">
        <v>77</v>
      </c>
      <c r="BK828" s="142">
        <f>ROUND(I828*H828,2)</f>
        <v>0</v>
      </c>
      <c r="BL828" s="15" t="s">
        <v>231</v>
      </c>
      <c r="BM828" s="141" t="s">
        <v>1078</v>
      </c>
    </row>
    <row r="829" spans="2:51" s="13" customFormat="1" ht="12">
      <c r="B829" s="150"/>
      <c r="D829" s="144" t="s">
        <v>157</v>
      </c>
      <c r="F829" s="152" t="s">
        <v>1079</v>
      </c>
      <c r="H829" s="153">
        <v>507.61</v>
      </c>
      <c r="L829" s="150"/>
      <c r="M829" s="154"/>
      <c r="N829" s="155"/>
      <c r="O829" s="155"/>
      <c r="P829" s="155"/>
      <c r="Q829" s="155"/>
      <c r="R829" s="155"/>
      <c r="S829" s="155"/>
      <c r="T829" s="156"/>
      <c r="AT829" s="151" t="s">
        <v>157</v>
      </c>
      <c r="AU829" s="151" t="s">
        <v>79</v>
      </c>
      <c r="AV829" s="13" t="s">
        <v>79</v>
      </c>
      <c r="AW829" s="13" t="s">
        <v>3</v>
      </c>
      <c r="AX829" s="13" t="s">
        <v>77</v>
      </c>
      <c r="AY829" s="151" t="s">
        <v>148</v>
      </c>
    </row>
    <row r="830" spans="2:65" s="1" customFormat="1" ht="24" customHeight="1">
      <c r="B830" s="130"/>
      <c r="C830" s="131" t="s">
        <v>1080</v>
      </c>
      <c r="D830" s="131" t="s">
        <v>150</v>
      </c>
      <c r="E830" s="132" t="s">
        <v>1081</v>
      </c>
      <c r="F830" s="133" t="s">
        <v>1082</v>
      </c>
      <c r="G830" s="134" t="s">
        <v>153</v>
      </c>
      <c r="H830" s="135">
        <v>579.715</v>
      </c>
      <c r="I830" s="136"/>
      <c r="J830" s="136">
        <f>ROUND(I830*H830,2)</f>
        <v>0</v>
      </c>
      <c r="K830" s="133" t="s">
        <v>154</v>
      </c>
      <c r="L830" s="27"/>
      <c r="M830" s="137" t="s">
        <v>1</v>
      </c>
      <c r="N830" s="138" t="s">
        <v>35</v>
      </c>
      <c r="O830" s="139">
        <v>0.222</v>
      </c>
      <c r="P830" s="139">
        <f>O830*H830</f>
        <v>128.69673</v>
      </c>
      <c r="Q830" s="139">
        <v>0.0004</v>
      </c>
      <c r="R830" s="139">
        <f>Q830*H830</f>
        <v>0.23188600000000004</v>
      </c>
      <c r="S830" s="139">
        <v>0</v>
      </c>
      <c r="T830" s="140">
        <f>S830*H830</f>
        <v>0</v>
      </c>
      <c r="AR830" s="141" t="s">
        <v>231</v>
      </c>
      <c r="AT830" s="141" t="s">
        <v>150</v>
      </c>
      <c r="AU830" s="141" t="s">
        <v>79</v>
      </c>
      <c r="AY830" s="15" t="s">
        <v>148</v>
      </c>
      <c r="BE830" s="142">
        <f>IF(N830="základní",J830,0)</f>
        <v>0</v>
      </c>
      <c r="BF830" s="142">
        <f>IF(N830="snížená",J830,0)</f>
        <v>0</v>
      </c>
      <c r="BG830" s="142">
        <f>IF(N830="zákl. přenesená",J830,0)</f>
        <v>0</v>
      </c>
      <c r="BH830" s="142">
        <f>IF(N830="sníž. přenesená",J830,0)</f>
        <v>0</v>
      </c>
      <c r="BI830" s="142">
        <f>IF(N830="nulová",J830,0)</f>
        <v>0</v>
      </c>
      <c r="BJ830" s="15" t="s">
        <v>77</v>
      </c>
      <c r="BK830" s="142">
        <f>ROUND(I830*H830,2)</f>
        <v>0</v>
      </c>
      <c r="BL830" s="15" t="s">
        <v>231</v>
      </c>
      <c r="BM830" s="141" t="s">
        <v>1083</v>
      </c>
    </row>
    <row r="831" spans="2:51" s="13" customFormat="1" ht="12">
      <c r="B831" s="150"/>
      <c r="D831" s="144" t="s">
        <v>157</v>
      </c>
      <c r="E831" s="151" t="s">
        <v>1</v>
      </c>
      <c r="F831" s="152" t="s">
        <v>1067</v>
      </c>
      <c r="H831" s="153">
        <v>579.715</v>
      </c>
      <c r="L831" s="150"/>
      <c r="M831" s="154"/>
      <c r="N831" s="155"/>
      <c r="O831" s="155"/>
      <c r="P831" s="155"/>
      <c r="Q831" s="155"/>
      <c r="R831" s="155"/>
      <c r="S831" s="155"/>
      <c r="T831" s="156"/>
      <c r="AT831" s="151" t="s">
        <v>157</v>
      </c>
      <c r="AU831" s="151" t="s">
        <v>79</v>
      </c>
      <c r="AV831" s="13" t="s">
        <v>79</v>
      </c>
      <c r="AW831" s="13" t="s">
        <v>27</v>
      </c>
      <c r="AX831" s="13" t="s">
        <v>70</v>
      </c>
      <c r="AY831" s="151" t="s">
        <v>148</v>
      </c>
    </row>
    <row r="832" spans="2:65" s="1" customFormat="1" ht="24" customHeight="1">
      <c r="B832" s="130"/>
      <c r="C832" s="131" t="s">
        <v>1084</v>
      </c>
      <c r="D832" s="131" t="s">
        <v>150</v>
      </c>
      <c r="E832" s="132" t="s">
        <v>1085</v>
      </c>
      <c r="F832" s="133" t="s">
        <v>1086</v>
      </c>
      <c r="G832" s="134" t="s">
        <v>153</v>
      </c>
      <c r="H832" s="135">
        <v>311.957</v>
      </c>
      <c r="I832" s="136"/>
      <c r="J832" s="136">
        <f>ROUND(I832*H832,2)</f>
        <v>0</v>
      </c>
      <c r="K832" s="133" t="s">
        <v>320</v>
      </c>
      <c r="L832" s="27"/>
      <c r="M832" s="137" t="s">
        <v>1</v>
      </c>
      <c r="N832" s="138" t="s">
        <v>35</v>
      </c>
      <c r="O832" s="139">
        <v>0.26</v>
      </c>
      <c r="P832" s="139">
        <f>O832*H832</f>
        <v>81.10882</v>
      </c>
      <c r="Q832" s="139">
        <v>0.0004</v>
      </c>
      <c r="R832" s="139">
        <f>Q832*H832</f>
        <v>0.1247828</v>
      </c>
      <c r="S832" s="139">
        <v>0</v>
      </c>
      <c r="T832" s="140">
        <f>S832*H832</f>
        <v>0</v>
      </c>
      <c r="AR832" s="141" t="s">
        <v>231</v>
      </c>
      <c r="AT832" s="141" t="s">
        <v>150</v>
      </c>
      <c r="AU832" s="141" t="s">
        <v>79</v>
      </c>
      <c r="AY832" s="15" t="s">
        <v>148</v>
      </c>
      <c r="BE832" s="142">
        <f>IF(N832="základní",J832,0)</f>
        <v>0</v>
      </c>
      <c r="BF832" s="142">
        <f>IF(N832="snížená",J832,0)</f>
        <v>0</v>
      </c>
      <c r="BG832" s="142">
        <f>IF(N832="zákl. přenesená",J832,0)</f>
        <v>0</v>
      </c>
      <c r="BH832" s="142">
        <f>IF(N832="sníž. přenesená",J832,0)</f>
        <v>0</v>
      </c>
      <c r="BI832" s="142">
        <f>IF(N832="nulová",J832,0)</f>
        <v>0</v>
      </c>
      <c r="BJ832" s="15" t="s">
        <v>77</v>
      </c>
      <c r="BK832" s="142">
        <f>ROUND(I832*H832,2)</f>
        <v>0</v>
      </c>
      <c r="BL832" s="15" t="s">
        <v>231</v>
      </c>
      <c r="BM832" s="141" t="s">
        <v>1087</v>
      </c>
    </row>
    <row r="833" spans="2:51" s="13" customFormat="1" ht="12">
      <c r="B833" s="150"/>
      <c r="D833" s="144" t="s">
        <v>157</v>
      </c>
      <c r="E833" s="151" t="s">
        <v>1</v>
      </c>
      <c r="F833" s="152" t="s">
        <v>1068</v>
      </c>
      <c r="H833" s="153">
        <v>311.957</v>
      </c>
      <c r="L833" s="150"/>
      <c r="M833" s="154"/>
      <c r="N833" s="155"/>
      <c r="O833" s="155"/>
      <c r="P833" s="155"/>
      <c r="Q833" s="155"/>
      <c r="R833" s="155"/>
      <c r="S833" s="155"/>
      <c r="T833" s="156"/>
      <c r="AT833" s="151" t="s">
        <v>157</v>
      </c>
      <c r="AU833" s="151" t="s">
        <v>79</v>
      </c>
      <c r="AV833" s="13" t="s">
        <v>79</v>
      </c>
      <c r="AW833" s="13" t="s">
        <v>27</v>
      </c>
      <c r="AX833" s="13" t="s">
        <v>70</v>
      </c>
      <c r="AY833" s="151" t="s">
        <v>148</v>
      </c>
    </row>
    <row r="834" spans="2:65" s="1" customFormat="1" ht="16.5" customHeight="1">
      <c r="B834" s="130"/>
      <c r="C834" s="157" t="s">
        <v>1088</v>
      </c>
      <c r="D834" s="157" t="s">
        <v>80</v>
      </c>
      <c r="E834" s="158" t="s">
        <v>1089</v>
      </c>
      <c r="F834" s="159" t="s">
        <v>1090</v>
      </c>
      <c r="G834" s="160" t="s">
        <v>153</v>
      </c>
      <c r="H834" s="161">
        <v>1070.006</v>
      </c>
      <c r="I834" s="162"/>
      <c r="J834" s="162">
        <f>ROUND(I834*H834,2)</f>
        <v>0</v>
      </c>
      <c r="K834" s="159" t="s">
        <v>154</v>
      </c>
      <c r="L834" s="163"/>
      <c r="M834" s="164" t="s">
        <v>1</v>
      </c>
      <c r="N834" s="165" t="s">
        <v>35</v>
      </c>
      <c r="O834" s="139">
        <v>0</v>
      </c>
      <c r="P834" s="139">
        <f>O834*H834</f>
        <v>0</v>
      </c>
      <c r="Q834" s="139">
        <v>0.00388</v>
      </c>
      <c r="R834" s="139">
        <f>Q834*H834</f>
        <v>4.151623280000001</v>
      </c>
      <c r="S834" s="139">
        <v>0</v>
      </c>
      <c r="T834" s="140">
        <f>S834*H834</f>
        <v>0</v>
      </c>
      <c r="AR834" s="141" t="s">
        <v>325</v>
      </c>
      <c r="AT834" s="141" t="s">
        <v>80</v>
      </c>
      <c r="AU834" s="141" t="s">
        <v>79</v>
      </c>
      <c r="AY834" s="15" t="s">
        <v>148</v>
      </c>
      <c r="BE834" s="142">
        <f>IF(N834="základní",J834,0)</f>
        <v>0</v>
      </c>
      <c r="BF834" s="142">
        <f>IF(N834="snížená",J834,0)</f>
        <v>0</v>
      </c>
      <c r="BG834" s="142">
        <f>IF(N834="zákl. přenesená",J834,0)</f>
        <v>0</v>
      </c>
      <c r="BH834" s="142">
        <f>IF(N834="sníž. přenesená",J834,0)</f>
        <v>0</v>
      </c>
      <c r="BI834" s="142">
        <f>IF(N834="nulová",J834,0)</f>
        <v>0</v>
      </c>
      <c r="BJ834" s="15" t="s">
        <v>77</v>
      </c>
      <c r="BK834" s="142">
        <f>ROUND(I834*H834,2)</f>
        <v>0</v>
      </c>
      <c r="BL834" s="15" t="s">
        <v>231</v>
      </c>
      <c r="BM834" s="141" t="s">
        <v>1091</v>
      </c>
    </row>
    <row r="835" spans="2:51" s="13" customFormat="1" ht="12">
      <c r="B835" s="150"/>
      <c r="D835" s="144" t="s">
        <v>157</v>
      </c>
      <c r="E835" s="151" t="s">
        <v>1</v>
      </c>
      <c r="F835" s="152" t="s">
        <v>1067</v>
      </c>
      <c r="H835" s="153">
        <v>579.715</v>
      </c>
      <c r="L835" s="150"/>
      <c r="M835" s="154"/>
      <c r="N835" s="155"/>
      <c r="O835" s="155"/>
      <c r="P835" s="155"/>
      <c r="Q835" s="155"/>
      <c r="R835" s="155"/>
      <c r="S835" s="155"/>
      <c r="T835" s="156"/>
      <c r="AT835" s="151" t="s">
        <v>157</v>
      </c>
      <c r="AU835" s="151" t="s">
        <v>79</v>
      </c>
      <c r="AV835" s="13" t="s">
        <v>79</v>
      </c>
      <c r="AW835" s="13" t="s">
        <v>27</v>
      </c>
      <c r="AX835" s="13" t="s">
        <v>70</v>
      </c>
      <c r="AY835" s="151" t="s">
        <v>148</v>
      </c>
    </row>
    <row r="836" spans="2:51" s="13" customFormat="1" ht="12">
      <c r="B836" s="150"/>
      <c r="D836" s="144" t="s">
        <v>157</v>
      </c>
      <c r="E836" s="151" t="s">
        <v>1</v>
      </c>
      <c r="F836" s="152" t="s">
        <v>1068</v>
      </c>
      <c r="H836" s="153">
        <v>311.957</v>
      </c>
      <c r="L836" s="150"/>
      <c r="M836" s="154"/>
      <c r="N836" s="155"/>
      <c r="O836" s="155"/>
      <c r="P836" s="155"/>
      <c r="Q836" s="155"/>
      <c r="R836" s="155"/>
      <c r="S836" s="155"/>
      <c r="T836" s="156"/>
      <c r="AT836" s="151" t="s">
        <v>157</v>
      </c>
      <c r="AU836" s="151" t="s">
        <v>79</v>
      </c>
      <c r="AV836" s="13" t="s">
        <v>79</v>
      </c>
      <c r="AW836" s="13" t="s">
        <v>27</v>
      </c>
      <c r="AX836" s="13" t="s">
        <v>70</v>
      </c>
      <c r="AY836" s="151" t="s">
        <v>148</v>
      </c>
    </row>
    <row r="837" spans="2:51" s="13" customFormat="1" ht="12">
      <c r="B837" s="150"/>
      <c r="D837" s="144" t="s">
        <v>157</v>
      </c>
      <c r="F837" s="152" t="s">
        <v>1092</v>
      </c>
      <c r="H837" s="153">
        <v>1070.006</v>
      </c>
      <c r="L837" s="150"/>
      <c r="M837" s="154"/>
      <c r="N837" s="155"/>
      <c r="O837" s="155"/>
      <c r="P837" s="155"/>
      <c r="Q837" s="155"/>
      <c r="R837" s="155"/>
      <c r="S837" s="155"/>
      <c r="T837" s="156"/>
      <c r="AT837" s="151" t="s">
        <v>157</v>
      </c>
      <c r="AU837" s="151" t="s">
        <v>79</v>
      </c>
      <c r="AV837" s="13" t="s">
        <v>79</v>
      </c>
      <c r="AW837" s="13" t="s">
        <v>3</v>
      </c>
      <c r="AX837" s="13" t="s">
        <v>77</v>
      </c>
      <c r="AY837" s="151" t="s">
        <v>148</v>
      </c>
    </row>
    <row r="838" spans="2:65" s="1" customFormat="1" ht="24" customHeight="1">
      <c r="B838" s="130"/>
      <c r="C838" s="131" t="s">
        <v>1093</v>
      </c>
      <c r="D838" s="131" t="s">
        <v>150</v>
      </c>
      <c r="E838" s="132" t="s">
        <v>1094</v>
      </c>
      <c r="F838" s="133" t="s">
        <v>1095</v>
      </c>
      <c r="G838" s="134" t="s">
        <v>153</v>
      </c>
      <c r="H838" s="135">
        <v>168.1</v>
      </c>
      <c r="I838" s="136"/>
      <c r="J838" s="136">
        <f>ROUND(I838*H838,2)</f>
        <v>0</v>
      </c>
      <c r="K838" s="133" t="s">
        <v>320</v>
      </c>
      <c r="L838" s="27"/>
      <c r="M838" s="137" t="s">
        <v>1</v>
      </c>
      <c r="N838" s="138" t="s">
        <v>35</v>
      </c>
      <c r="O838" s="139">
        <v>0.097</v>
      </c>
      <c r="P838" s="139">
        <f>O838*H838</f>
        <v>16.3057</v>
      </c>
      <c r="Q838" s="139">
        <v>0.00071</v>
      </c>
      <c r="R838" s="139">
        <f>Q838*H838</f>
        <v>0.119351</v>
      </c>
      <c r="S838" s="139">
        <v>0</v>
      </c>
      <c r="T838" s="140">
        <f>S838*H838</f>
        <v>0</v>
      </c>
      <c r="AR838" s="141" t="s">
        <v>231</v>
      </c>
      <c r="AT838" s="141" t="s">
        <v>150</v>
      </c>
      <c r="AU838" s="141" t="s">
        <v>79</v>
      </c>
      <c r="AY838" s="15" t="s">
        <v>148</v>
      </c>
      <c r="BE838" s="142">
        <f>IF(N838="základní",J838,0)</f>
        <v>0</v>
      </c>
      <c r="BF838" s="142">
        <f>IF(N838="snížená",J838,0)</f>
        <v>0</v>
      </c>
      <c r="BG838" s="142">
        <f>IF(N838="zákl. přenesená",J838,0)</f>
        <v>0</v>
      </c>
      <c r="BH838" s="142">
        <f>IF(N838="sníž. přenesená",J838,0)</f>
        <v>0</v>
      </c>
      <c r="BI838" s="142">
        <f>IF(N838="nulová",J838,0)</f>
        <v>0</v>
      </c>
      <c r="BJ838" s="15" t="s">
        <v>77</v>
      </c>
      <c r="BK838" s="142">
        <f>ROUND(I838*H838,2)</f>
        <v>0</v>
      </c>
      <c r="BL838" s="15" t="s">
        <v>231</v>
      </c>
      <c r="BM838" s="141" t="s">
        <v>1096</v>
      </c>
    </row>
    <row r="839" spans="2:51" s="12" customFormat="1" ht="12">
      <c r="B839" s="143"/>
      <c r="D839" s="144" t="s">
        <v>157</v>
      </c>
      <c r="E839" s="145" t="s">
        <v>1</v>
      </c>
      <c r="F839" s="146" t="s">
        <v>1056</v>
      </c>
      <c r="H839" s="145" t="s">
        <v>1</v>
      </c>
      <c r="L839" s="143"/>
      <c r="M839" s="147"/>
      <c r="N839" s="148"/>
      <c r="O839" s="148"/>
      <c r="P839" s="148"/>
      <c r="Q839" s="148"/>
      <c r="R839" s="148"/>
      <c r="S839" s="148"/>
      <c r="T839" s="149"/>
      <c r="AT839" s="145" t="s">
        <v>157</v>
      </c>
      <c r="AU839" s="145" t="s">
        <v>79</v>
      </c>
      <c r="AV839" s="12" t="s">
        <v>77</v>
      </c>
      <c r="AW839" s="12" t="s">
        <v>27</v>
      </c>
      <c r="AX839" s="12" t="s">
        <v>70</v>
      </c>
      <c r="AY839" s="145" t="s">
        <v>148</v>
      </c>
    </row>
    <row r="840" spans="2:51" s="13" customFormat="1" ht="12">
      <c r="B840" s="150"/>
      <c r="D840" s="144" t="s">
        <v>157</v>
      </c>
      <c r="E840" s="151" t="s">
        <v>1</v>
      </c>
      <c r="F840" s="152" t="s">
        <v>1097</v>
      </c>
      <c r="H840" s="153">
        <v>50.33</v>
      </c>
      <c r="L840" s="150"/>
      <c r="M840" s="154"/>
      <c r="N840" s="155"/>
      <c r="O840" s="155"/>
      <c r="P840" s="155"/>
      <c r="Q840" s="155"/>
      <c r="R840" s="155"/>
      <c r="S840" s="155"/>
      <c r="T840" s="156"/>
      <c r="AT840" s="151" t="s">
        <v>157</v>
      </c>
      <c r="AU840" s="151" t="s">
        <v>79</v>
      </c>
      <c r="AV840" s="13" t="s">
        <v>79</v>
      </c>
      <c r="AW840" s="13" t="s">
        <v>27</v>
      </c>
      <c r="AX840" s="13" t="s">
        <v>70</v>
      </c>
      <c r="AY840" s="151" t="s">
        <v>148</v>
      </c>
    </row>
    <row r="841" spans="2:51" s="13" customFormat="1" ht="12">
      <c r="B841" s="150"/>
      <c r="D841" s="144" t="s">
        <v>157</v>
      </c>
      <c r="E841" s="151" t="s">
        <v>1</v>
      </c>
      <c r="F841" s="152" t="s">
        <v>1098</v>
      </c>
      <c r="H841" s="153">
        <v>34.8</v>
      </c>
      <c r="L841" s="150"/>
      <c r="M841" s="154"/>
      <c r="N841" s="155"/>
      <c r="O841" s="155"/>
      <c r="P841" s="155"/>
      <c r="Q841" s="155"/>
      <c r="R841" s="155"/>
      <c r="S841" s="155"/>
      <c r="T841" s="156"/>
      <c r="AT841" s="151" t="s">
        <v>157</v>
      </c>
      <c r="AU841" s="151" t="s">
        <v>79</v>
      </c>
      <c r="AV841" s="13" t="s">
        <v>79</v>
      </c>
      <c r="AW841" s="13" t="s">
        <v>27</v>
      </c>
      <c r="AX841" s="13" t="s">
        <v>70</v>
      </c>
      <c r="AY841" s="151" t="s">
        <v>148</v>
      </c>
    </row>
    <row r="842" spans="2:51" s="13" customFormat="1" ht="12">
      <c r="B842" s="150"/>
      <c r="D842" s="144" t="s">
        <v>157</v>
      </c>
      <c r="E842" s="151" t="s">
        <v>1</v>
      </c>
      <c r="F842" s="152" t="s">
        <v>1099</v>
      </c>
      <c r="H842" s="153">
        <v>50.37</v>
      </c>
      <c r="L842" s="150"/>
      <c r="M842" s="154"/>
      <c r="N842" s="155"/>
      <c r="O842" s="155"/>
      <c r="P842" s="155"/>
      <c r="Q842" s="155"/>
      <c r="R842" s="155"/>
      <c r="S842" s="155"/>
      <c r="T842" s="156"/>
      <c r="AT842" s="151" t="s">
        <v>157</v>
      </c>
      <c r="AU842" s="151" t="s">
        <v>79</v>
      </c>
      <c r="AV842" s="13" t="s">
        <v>79</v>
      </c>
      <c r="AW842" s="13" t="s">
        <v>27</v>
      </c>
      <c r="AX842" s="13" t="s">
        <v>70</v>
      </c>
      <c r="AY842" s="151" t="s">
        <v>148</v>
      </c>
    </row>
    <row r="843" spans="2:51" s="13" customFormat="1" ht="12">
      <c r="B843" s="150"/>
      <c r="D843" s="144" t="s">
        <v>157</v>
      </c>
      <c r="E843" s="151" t="s">
        <v>1</v>
      </c>
      <c r="F843" s="152" t="s">
        <v>1100</v>
      </c>
      <c r="H843" s="153">
        <v>32.6</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65" s="1" customFormat="1" ht="24" customHeight="1">
      <c r="B844" s="130"/>
      <c r="C844" s="131" t="s">
        <v>1101</v>
      </c>
      <c r="D844" s="131" t="s">
        <v>150</v>
      </c>
      <c r="E844" s="132" t="s">
        <v>1102</v>
      </c>
      <c r="F844" s="133" t="s">
        <v>1103</v>
      </c>
      <c r="G844" s="134" t="s">
        <v>458</v>
      </c>
      <c r="H844" s="135">
        <v>160.85</v>
      </c>
      <c r="I844" s="136"/>
      <c r="J844" s="136">
        <f>ROUND(I844*H844,2)</f>
        <v>0</v>
      </c>
      <c r="K844" s="133" t="s">
        <v>320</v>
      </c>
      <c r="L844" s="27"/>
      <c r="M844" s="137" t="s">
        <v>1</v>
      </c>
      <c r="N844" s="138" t="s">
        <v>35</v>
      </c>
      <c r="O844" s="139">
        <v>0.05</v>
      </c>
      <c r="P844" s="139">
        <f>O844*H844</f>
        <v>8.0425</v>
      </c>
      <c r="Q844" s="139">
        <v>0.00028</v>
      </c>
      <c r="R844" s="139">
        <f>Q844*H844</f>
        <v>0.045037999999999995</v>
      </c>
      <c r="S844" s="139">
        <v>0</v>
      </c>
      <c r="T844" s="140">
        <f>S844*H844</f>
        <v>0</v>
      </c>
      <c r="AR844" s="141" t="s">
        <v>231</v>
      </c>
      <c r="AT844" s="141" t="s">
        <v>150</v>
      </c>
      <c r="AU844" s="141" t="s">
        <v>79</v>
      </c>
      <c r="AY844" s="15" t="s">
        <v>148</v>
      </c>
      <c r="BE844" s="142">
        <f>IF(N844="základní",J844,0)</f>
        <v>0</v>
      </c>
      <c r="BF844" s="142">
        <f>IF(N844="snížená",J844,0)</f>
        <v>0</v>
      </c>
      <c r="BG844" s="142">
        <f>IF(N844="zákl. přenesená",J844,0)</f>
        <v>0</v>
      </c>
      <c r="BH844" s="142">
        <f>IF(N844="sníž. přenesená",J844,0)</f>
        <v>0</v>
      </c>
      <c r="BI844" s="142">
        <f>IF(N844="nulová",J844,0)</f>
        <v>0</v>
      </c>
      <c r="BJ844" s="15" t="s">
        <v>77</v>
      </c>
      <c r="BK844" s="142">
        <f>ROUND(I844*H844,2)</f>
        <v>0</v>
      </c>
      <c r="BL844" s="15" t="s">
        <v>231</v>
      </c>
      <c r="BM844" s="141" t="s">
        <v>1104</v>
      </c>
    </row>
    <row r="845" spans="2:51" s="12" customFormat="1" ht="12">
      <c r="B845" s="143"/>
      <c r="D845" s="144" t="s">
        <v>157</v>
      </c>
      <c r="E845" s="145" t="s">
        <v>1</v>
      </c>
      <c r="F845" s="146" t="s">
        <v>158</v>
      </c>
      <c r="H845" s="145" t="s">
        <v>1</v>
      </c>
      <c r="L845" s="143"/>
      <c r="M845" s="147"/>
      <c r="N845" s="148"/>
      <c r="O845" s="148"/>
      <c r="P845" s="148"/>
      <c r="Q845" s="148"/>
      <c r="R845" s="148"/>
      <c r="S845" s="148"/>
      <c r="T845" s="149"/>
      <c r="AT845" s="145" t="s">
        <v>157</v>
      </c>
      <c r="AU845" s="145" t="s">
        <v>79</v>
      </c>
      <c r="AV845" s="12" t="s">
        <v>77</v>
      </c>
      <c r="AW845" s="12" t="s">
        <v>27</v>
      </c>
      <c r="AX845" s="12" t="s">
        <v>70</v>
      </c>
      <c r="AY845" s="145" t="s">
        <v>148</v>
      </c>
    </row>
    <row r="846" spans="2:51" s="13" customFormat="1" ht="30.6">
      <c r="B846" s="150"/>
      <c r="D846" s="144" t="s">
        <v>157</v>
      </c>
      <c r="E846" s="151" t="s">
        <v>1</v>
      </c>
      <c r="F846" s="152" t="s">
        <v>1105</v>
      </c>
      <c r="H846" s="153">
        <v>160.85</v>
      </c>
      <c r="L846" s="150"/>
      <c r="M846" s="154"/>
      <c r="N846" s="155"/>
      <c r="O846" s="155"/>
      <c r="P846" s="155"/>
      <c r="Q846" s="155"/>
      <c r="R846" s="155"/>
      <c r="S846" s="155"/>
      <c r="T846" s="156"/>
      <c r="AT846" s="151" t="s">
        <v>157</v>
      </c>
      <c r="AU846" s="151" t="s">
        <v>79</v>
      </c>
      <c r="AV846" s="13" t="s">
        <v>79</v>
      </c>
      <c r="AW846" s="13" t="s">
        <v>27</v>
      </c>
      <c r="AX846" s="13" t="s">
        <v>70</v>
      </c>
      <c r="AY846" s="151" t="s">
        <v>148</v>
      </c>
    </row>
    <row r="847" spans="2:65" s="1" customFormat="1" ht="24" customHeight="1">
      <c r="B847" s="130"/>
      <c r="C847" s="131" t="s">
        <v>1106</v>
      </c>
      <c r="D847" s="131" t="s">
        <v>150</v>
      </c>
      <c r="E847" s="132" t="s">
        <v>1107</v>
      </c>
      <c r="F847" s="133" t="s">
        <v>1108</v>
      </c>
      <c r="G847" s="134" t="s">
        <v>203</v>
      </c>
      <c r="H847" s="135">
        <v>5.266</v>
      </c>
      <c r="I847" s="136"/>
      <c r="J847" s="136">
        <f>ROUND(I847*H847,2)</f>
        <v>0</v>
      </c>
      <c r="K847" s="133" t="s">
        <v>154</v>
      </c>
      <c r="L847" s="27"/>
      <c r="M847" s="137" t="s">
        <v>1</v>
      </c>
      <c r="N847" s="138" t="s">
        <v>35</v>
      </c>
      <c r="O847" s="139">
        <v>1.598</v>
      </c>
      <c r="P847" s="139">
        <f>O847*H847</f>
        <v>8.415068</v>
      </c>
      <c r="Q847" s="139">
        <v>0</v>
      </c>
      <c r="R847" s="139">
        <f>Q847*H847</f>
        <v>0</v>
      </c>
      <c r="S847" s="139">
        <v>0</v>
      </c>
      <c r="T847" s="140">
        <f>S847*H847</f>
        <v>0</v>
      </c>
      <c r="AR847" s="141" t="s">
        <v>231</v>
      </c>
      <c r="AT847" s="141" t="s">
        <v>150</v>
      </c>
      <c r="AU847" s="141" t="s">
        <v>79</v>
      </c>
      <c r="AY847" s="15" t="s">
        <v>148</v>
      </c>
      <c r="BE847" s="142">
        <f>IF(N847="základní",J847,0)</f>
        <v>0</v>
      </c>
      <c r="BF847" s="142">
        <f>IF(N847="snížená",J847,0)</f>
        <v>0</v>
      </c>
      <c r="BG847" s="142">
        <f>IF(N847="zákl. přenesená",J847,0)</f>
        <v>0</v>
      </c>
      <c r="BH847" s="142">
        <f>IF(N847="sníž. přenesená",J847,0)</f>
        <v>0</v>
      </c>
      <c r="BI847" s="142">
        <f>IF(N847="nulová",J847,0)</f>
        <v>0</v>
      </c>
      <c r="BJ847" s="15" t="s">
        <v>77</v>
      </c>
      <c r="BK847" s="142">
        <f>ROUND(I847*H847,2)</f>
        <v>0</v>
      </c>
      <c r="BL847" s="15" t="s">
        <v>231</v>
      </c>
      <c r="BM847" s="141" t="s">
        <v>1109</v>
      </c>
    </row>
    <row r="848" spans="2:63" s="11" customFormat="1" ht="22.8" customHeight="1">
      <c r="B848" s="118"/>
      <c r="D848" s="119" t="s">
        <v>69</v>
      </c>
      <c r="E848" s="128" t="s">
        <v>1110</v>
      </c>
      <c r="F848" s="128" t="s">
        <v>1111</v>
      </c>
      <c r="J848" s="129">
        <f>BK848</f>
        <v>0</v>
      </c>
      <c r="L848" s="118"/>
      <c r="M848" s="122"/>
      <c r="N848" s="123"/>
      <c r="O848" s="123"/>
      <c r="P848" s="124">
        <f>SUM(P849:P892)</f>
        <v>7.184974</v>
      </c>
      <c r="Q848" s="123"/>
      <c r="R848" s="124">
        <f>SUM(R849:R892)</f>
        <v>0.049534440000000006</v>
      </c>
      <c r="S848" s="123"/>
      <c r="T848" s="125">
        <f>SUM(T849:T892)</f>
        <v>0</v>
      </c>
      <c r="AR848" s="119" t="s">
        <v>79</v>
      </c>
      <c r="AT848" s="126" t="s">
        <v>69</v>
      </c>
      <c r="AU848" s="126" t="s">
        <v>77</v>
      </c>
      <c r="AY848" s="119" t="s">
        <v>148</v>
      </c>
      <c r="BK848" s="127">
        <f>SUM(BK849:BK892)</f>
        <v>0</v>
      </c>
    </row>
    <row r="849" spans="2:65" s="1" customFormat="1" ht="24" customHeight="1">
      <c r="B849" s="130"/>
      <c r="C849" s="131" t="s">
        <v>1112</v>
      </c>
      <c r="D849" s="131" t="s">
        <v>150</v>
      </c>
      <c r="E849" s="132" t="s">
        <v>1113</v>
      </c>
      <c r="F849" s="133" t="s">
        <v>1114</v>
      </c>
      <c r="G849" s="134" t="s">
        <v>153</v>
      </c>
      <c r="H849" s="135">
        <v>4.11</v>
      </c>
      <c r="I849" s="136"/>
      <c r="J849" s="136">
        <f>ROUND(I849*H849,2)</f>
        <v>0</v>
      </c>
      <c r="K849" s="133" t="s">
        <v>320</v>
      </c>
      <c r="L849" s="27"/>
      <c r="M849" s="137" t="s">
        <v>1</v>
      </c>
      <c r="N849" s="138" t="s">
        <v>35</v>
      </c>
      <c r="O849" s="139">
        <v>0.3</v>
      </c>
      <c r="P849" s="139">
        <f>O849*H849</f>
        <v>1.233</v>
      </c>
      <c r="Q849" s="139">
        <v>0</v>
      </c>
      <c r="R849" s="139">
        <f>Q849*H849</f>
        <v>0</v>
      </c>
      <c r="S849" s="139">
        <v>0</v>
      </c>
      <c r="T849" s="140">
        <f>S849*H849</f>
        <v>0</v>
      </c>
      <c r="AR849" s="141" t="s">
        <v>231</v>
      </c>
      <c r="AT849" s="141" t="s">
        <v>150</v>
      </c>
      <c r="AU849" s="141" t="s">
        <v>79</v>
      </c>
      <c r="AY849" s="15" t="s">
        <v>148</v>
      </c>
      <c r="BE849" s="142">
        <f>IF(N849="základní",J849,0)</f>
        <v>0</v>
      </c>
      <c r="BF849" s="142">
        <f>IF(N849="snížená",J849,0)</f>
        <v>0</v>
      </c>
      <c r="BG849" s="142">
        <f>IF(N849="zákl. přenesená",J849,0)</f>
        <v>0</v>
      </c>
      <c r="BH849" s="142">
        <f>IF(N849="sníž. přenesená",J849,0)</f>
        <v>0</v>
      </c>
      <c r="BI849" s="142">
        <f>IF(N849="nulová",J849,0)</f>
        <v>0</v>
      </c>
      <c r="BJ849" s="15" t="s">
        <v>77</v>
      </c>
      <c r="BK849" s="142">
        <f>ROUND(I849*H849,2)</f>
        <v>0</v>
      </c>
      <c r="BL849" s="15" t="s">
        <v>231</v>
      </c>
      <c r="BM849" s="141" t="s">
        <v>1115</v>
      </c>
    </row>
    <row r="850" spans="2:51" s="12" customFormat="1" ht="12">
      <c r="B850" s="143"/>
      <c r="D850" s="144" t="s">
        <v>157</v>
      </c>
      <c r="E850" s="145" t="s">
        <v>1</v>
      </c>
      <c r="F850" s="146" t="s">
        <v>358</v>
      </c>
      <c r="H850" s="145" t="s">
        <v>1</v>
      </c>
      <c r="L850" s="143"/>
      <c r="M850" s="147"/>
      <c r="N850" s="148"/>
      <c r="O850" s="148"/>
      <c r="P850" s="148"/>
      <c r="Q850" s="148"/>
      <c r="R850" s="148"/>
      <c r="S850" s="148"/>
      <c r="T850" s="149"/>
      <c r="AT850" s="145" t="s">
        <v>157</v>
      </c>
      <c r="AU850" s="145" t="s">
        <v>79</v>
      </c>
      <c r="AV850" s="12" t="s">
        <v>77</v>
      </c>
      <c r="AW850" s="12" t="s">
        <v>27</v>
      </c>
      <c r="AX850" s="12" t="s">
        <v>70</v>
      </c>
      <c r="AY850" s="145" t="s">
        <v>148</v>
      </c>
    </row>
    <row r="851" spans="2:51" s="13" customFormat="1" ht="12">
      <c r="B851" s="150"/>
      <c r="D851" s="144" t="s">
        <v>157</v>
      </c>
      <c r="E851" s="151" t="s">
        <v>1</v>
      </c>
      <c r="F851" s="152" t="s">
        <v>1116</v>
      </c>
      <c r="H851" s="153">
        <v>2.055</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51" s="13" customFormat="1" ht="12">
      <c r="B852" s="150"/>
      <c r="D852" s="144" t="s">
        <v>157</v>
      </c>
      <c r="E852" s="151" t="s">
        <v>1</v>
      </c>
      <c r="F852" s="152" t="s">
        <v>1117</v>
      </c>
      <c r="H852" s="153">
        <v>2.055</v>
      </c>
      <c r="L852" s="150"/>
      <c r="M852" s="154"/>
      <c r="N852" s="155"/>
      <c r="O852" s="155"/>
      <c r="P852" s="155"/>
      <c r="Q852" s="155"/>
      <c r="R852" s="155"/>
      <c r="S852" s="155"/>
      <c r="T852" s="156"/>
      <c r="AT852" s="151" t="s">
        <v>157</v>
      </c>
      <c r="AU852" s="151" t="s">
        <v>79</v>
      </c>
      <c r="AV852" s="13" t="s">
        <v>79</v>
      </c>
      <c r="AW852" s="13" t="s">
        <v>27</v>
      </c>
      <c r="AX852" s="13" t="s">
        <v>70</v>
      </c>
      <c r="AY852" s="151" t="s">
        <v>148</v>
      </c>
    </row>
    <row r="853" spans="2:65" s="1" customFormat="1" ht="16.5" customHeight="1">
      <c r="B853" s="130"/>
      <c r="C853" s="157" t="s">
        <v>1118</v>
      </c>
      <c r="D853" s="157" t="s">
        <v>80</v>
      </c>
      <c r="E853" s="158" t="s">
        <v>1119</v>
      </c>
      <c r="F853" s="159" t="s">
        <v>1120</v>
      </c>
      <c r="G853" s="160" t="s">
        <v>153</v>
      </c>
      <c r="H853" s="161">
        <v>4.727</v>
      </c>
      <c r="I853" s="162"/>
      <c r="J853" s="162">
        <f>ROUND(I853*H853,2)</f>
        <v>0</v>
      </c>
      <c r="K853" s="159" t="s">
        <v>320</v>
      </c>
      <c r="L853" s="163"/>
      <c r="M853" s="164" t="s">
        <v>1</v>
      </c>
      <c r="N853" s="165" t="s">
        <v>35</v>
      </c>
      <c r="O853" s="139">
        <v>0</v>
      </c>
      <c r="P853" s="139">
        <f>O853*H853</f>
        <v>0</v>
      </c>
      <c r="Q853" s="139">
        <v>0.00254</v>
      </c>
      <c r="R853" s="139">
        <f>Q853*H853</f>
        <v>0.012006580000000001</v>
      </c>
      <c r="S853" s="139">
        <v>0</v>
      </c>
      <c r="T853" s="140">
        <f>S853*H853</f>
        <v>0</v>
      </c>
      <c r="AR853" s="141" t="s">
        <v>325</v>
      </c>
      <c r="AT853" s="141" t="s">
        <v>80</v>
      </c>
      <c r="AU853" s="141" t="s">
        <v>79</v>
      </c>
      <c r="AY853" s="15" t="s">
        <v>148</v>
      </c>
      <c r="BE853" s="142">
        <f>IF(N853="základní",J853,0)</f>
        <v>0</v>
      </c>
      <c r="BF853" s="142">
        <f>IF(N853="snížená",J853,0)</f>
        <v>0</v>
      </c>
      <c r="BG853" s="142">
        <f>IF(N853="zákl. přenesená",J853,0)</f>
        <v>0</v>
      </c>
      <c r="BH853" s="142">
        <f>IF(N853="sníž. přenesená",J853,0)</f>
        <v>0</v>
      </c>
      <c r="BI853" s="142">
        <f>IF(N853="nulová",J853,0)</f>
        <v>0</v>
      </c>
      <c r="BJ853" s="15" t="s">
        <v>77</v>
      </c>
      <c r="BK853" s="142">
        <f>ROUND(I853*H853,2)</f>
        <v>0</v>
      </c>
      <c r="BL853" s="15" t="s">
        <v>231</v>
      </c>
      <c r="BM853" s="141" t="s">
        <v>1121</v>
      </c>
    </row>
    <row r="854" spans="2:51" s="13" customFormat="1" ht="12">
      <c r="B854" s="150"/>
      <c r="D854" s="144" t="s">
        <v>157</v>
      </c>
      <c r="F854" s="152" t="s">
        <v>1122</v>
      </c>
      <c r="H854" s="153">
        <v>4.727</v>
      </c>
      <c r="L854" s="150"/>
      <c r="M854" s="154"/>
      <c r="N854" s="155"/>
      <c r="O854" s="155"/>
      <c r="P854" s="155"/>
      <c r="Q854" s="155"/>
      <c r="R854" s="155"/>
      <c r="S854" s="155"/>
      <c r="T854" s="156"/>
      <c r="AT854" s="151" t="s">
        <v>157</v>
      </c>
      <c r="AU854" s="151" t="s">
        <v>79</v>
      </c>
      <c r="AV854" s="13" t="s">
        <v>79</v>
      </c>
      <c r="AW854" s="13" t="s">
        <v>3</v>
      </c>
      <c r="AX854" s="13" t="s">
        <v>77</v>
      </c>
      <c r="AY854" s="151" t="s">
        <v>148</v>
      </c>
    </row>
    <row r="855" spans="2:65" s="1" customFormat="1" ht="24" customHeight="1">
      <c r="B855" s="130"/>
      <c r="C855" s="131" t="s">
        <v>1123</v>
      </c>
      <c r="D855" s="131" t="s">
        <v>150</v>
      </c>
      <c r="E855" s="132" t="s">
        <v>1124</v>
      </c>
      <c r="F855" s="133" t="s">
        <v>1125</v>
      </c>
      <c r="G855" s="134" t="s">
        <v>319</v>
      </c>
      <c r="H855" s="135">
        <v>7</v>
      </c>
      <c r="I855" s="136"/>
      <c r="J855" s="136">
        <f>ROUND(I855*H855,2)</f>
        <v>0</v>
      </c>
      <c r="K855" s="133" t="s">
        <v>320</v>
      </c>
      <c r="L855" s="27"/>
      <c r="M855" s="137" t="s">
        <v>1</v>
      </c>
      <c r="N855" s="138" t="s">
        <v>35</v>
      </c>
      <c r="O855" s="139">
        <v>0.083</v>
      </c>
      <c r="P855" s="139">
        <f>O855*H855</f>
        <v>0.5810000000000001</v>
      </c>
      <c r="Q855" s="139">
        <v>0.00056</v>
      </c>
      <c r="R855" s="139">
        <f>Q855*H855</f>
        <v>0.00392</v>
      </c>
      <c r="S855" s="139">
        <v>0</v>
      </c>
      <c r="T855" s="140">
        <f>S855*H855</f>
        <v>0</v>
      </c>
      <c r="AR855" s="141" t="s">
        <v>155</v>
      </c>
      <c r="AT855" s="141" t="s">
        <v>150</v>
      </c>
      <c r="AU855" s="141" t="s">
        <v>79</v>
      </c>
      <c r="AY855" s="15" t="s">
        <v>148</v>
      </c>
      <c r="BE855" s="142">
        <f>IF(N855="základní",J855,0)</f>
        <v>0</v>
      </c>
      <c r="BF855" s="142">
        <f>IF(N855="snížená",J855,0)</f>
        <v>0</v>
      </c>
      <c r="BG855" s="142">
        <f>IF(N855="zákl. přenesená",J855,0)</f>
        <v>0</v>
      </c>
      <c r="BH855" s="142">
        <f>IF(N855="sníž. přenesená",J855,0)</f>
        <v>0</v>
      </c>
      <c r="BI855" s="142">
        <f>IF(N855="nulová",J855,0)</f>
        <v>0</v>
      </c>
      <c r="BJ855" s="15" t="s">
        <v>77</v>
      </c>
      <c r="BK855" s="142">
        <f>ROUND(I855*H855,2)</f>
        <v>0</v>
      </c>
      <c r="BL855" s="15" t="s">
        <v>155</v>
      </c>
      <c r="BM855" s="141" t="s">
        <v>1126</v>
      </c>
    </row>
    <row r="856" spans="2:51" s="12" customFormat="1" ht="12">
      <c r="B856" s="143"/>
      <c r="D856" s="144" t="s">
        <v>157</v>
      </c>
      <c r="E856" s="145" t="s">
        <v>1</v>
      </c>
      <c r="F856" s="146" t="s">
        <v>358</v>
      </c>
      <c r="H856" s="145" t="s">
        <v>1</v>
      </c>
      <c r="L856" s="143"/>
      <c r="M856" s="147"/>
      <c r="N856" s="148"/>
      <c r="O856" s="148"/>
      <c r="P856" s="148"/>
      <c r="Q856" s="148"/>
      <c r="R856" s="148"/>
      <c r="S856" s="148"/>
      <c r="T856" s="149"/>
      <c r="AT856" s="145" t="s">
        <v>157</v>
      </c>
      <c r="AU856" s="145" t="s">
        <v>79</v>
      </c>
      <c r="AV856" s="12" t="s">
        <v>77</v>
      </c>
      <c r="AW856" s="12" t="s">
        <v>27</v>
      </c>
      <c r="AX856" s="12" t="s">
        <v>70</v>
      </c>
      <c r="AY856" s="145" t="s">
        <v>148</v>
      </c>
    </row>
    <row r="857" spans="2:51" s="13" customFormat="1" ht="12">
      <c r="B857" s="150"/>
      <c r="D857" s="144" t="s">
        <v>157</v>
      </c>
      <c r="E857" s="151" t="s">
        <v>1</v>
      </c>
      <c r="F857" s="152" t="s">
        <v>1127</v>
      </c>
      <c r="H857" s="153">
        <v>3.5</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51" s="13" customFormat="1" ht="12">
      <c r="B858" s="150"/>
      <c r="D858" s="144" t="s">
        <v>157</v>
      </c>
      <c r="E858" s="151" t="s">
        <v>1</v>
      </c>
      <c r="F858" s="152" t="s">
        <v>1128</v>
      </c>
      <c r="H858" s="153">
        <v>3.5</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65" s="1" customFormat="1" ht="24" customHeight="1">
      <c r="B859" s="130"/>
      <c r="C859" s="131" t="s">
        <v>1129</v>
      </c>
      <c r="D859" s="131" t="s">
        <v>150</v>
      </c>
      <c r="E859" s="132" t="s">
        <v>1130</v>
      </c>
      <c r="F859" s="133" t="s">
        <v>1131</v>
      </c>
      <c r="G859" s="134" t="s">
        <v>319</v>
      </c>
      <c r="H859" s="135">
        <v>7</v>
      </c>
      <c r="I859" s="136"/>
      <c r="J859" s="136">
        <f>ROUND(I859*H859,2)</f>
        <v>0</v>
      </c>
      <c r="K859" s="133" t="s">
        <v>320</v>
      </c>
      <c r="L859" s="27"/>
      <c r="M859" s="137" t="s">
        <v>1</v>
      </c>
      <c r="N859" s="138" t="s">
        <v>35</v>
      </c>
      <c r="O859" s="139">
        <v>0.03</v>
      </c>
      <c r="P859" s="139">
        <f>O859*H859</f>
        <v>0.21</v>
      </c>
      <c r="Q859" s="139">
        <v>0.00111</v>
      </c>
      <c r="R859" s="139">
        <f>Q859*H859</f>
        <v>0.007770000000000001</v>
      </c>
      <c r="S859" s="139">
        <v>0</v>
      </c>
      <c r="T859" s="140">
        <f>S859*H859</f>
        <v>0</v>
      </c>
      <c r="AR859" s="141" t="s">
        <v>231</v>
      </c>
      <c r="AT859" s="141" t="s">
        <v>150</v>
      </c>
      <c r="AU859" s="141" t="s">
        <v>79</v>
      </c>
      <c r="AY859" s="15" t="s">
        <v>148</v>
      </c>
      <c r="BE859" s="142">
        <f>IF(N859="základní",J859,0)</f>
        <v>0</v>
      </c>
      <c r="BF859" s="142">
        <f>IF(N859="snížená",J859,0)</f>
        <v>0</v>
      </c>
      <c r="BG859" s="142">
        <f>IF(N859="zákl. přenesená",J859,0)</f>
        <v>0</v>
      </c>
      <c r="BH859" s="142">
        <f>IF(N859="sníž. přenesená",J859,0)</f>
        <v>0</v>
      </c>
      <c r="BI859" s="142">
        <f>IF(N859="nulová",J859,0)</f>
        <v>0</v>
      </c>
      <c r="BJ859" s="15" t="s">
        <v>77</v>
      </c>
      <c r="BK859" s="142">
        <f>ROUND(I859*H859,2)</f>
        <v>0</v>
      </c>
      <c r="BL859" s="15" t="s">
        <v>231</v>
      </c>
      <c r="BM859" s="141" t="s">
        <v>1132</v>
      </c>
    </row>
    <row r="860" spans="2:51" s="12" customFormat="1" ht="12">
      <c r="B860" s="143"/>
      <c r="D860" s="144" t="s">
        <v>157</v>
      </c>
      <c r="E860" s="145" t="s">
        <v>1</v>
      </c>
      <c r="F860" s="146" t="s">
        <v>358</v>
      </c>
      <c r="H860" s="145" t="s">
        <v>1</v>
      </c>
      <c r="L860" s="143"/>
      <c r="M860" s="147"/>
      <c r="N860" s="148"/>
      <c r="O860" s="148"/>
      <c r="P860" s="148"/>
      <c r="Q860" s="148"/>
      <c r="R860" s="148"/>
      <c r="S860" s="148"/>
      <c r="T860" s="149"/>
      <c r="AT860" s="145" t="s">
        <v>157</v>
      </c>
      <c r="AU860" s="145" t="s">
        <v>79</v>
      </c>
      <c r="AV860" s="12" t="s">
        <v>77</v>
      </c>
      <c r="AW860" s="12" t="s">
        <v>27</v>
      </c>
      <c r="AX860" s="12" t="s">
        <v>70</v>
      </c>
      <c r="AY860" s="145" t="s">
        <v>148</v>
      </c>
    </row>
    <row r="861" spans="2:51" s="13" customFormat="1" ht="12">
      <c r="B861" s="150"/>
      <c r="D861" s="144" t="s">
        <v>157</v>
      </c>
      <c r="E861" s="151" t="s">
        <v>1</v>
      </c>
      <c r="F861" s="152" t="s">
        <v>1127</v>
      </c>
      <c r="H861" s="153">
        <v>3.5</v>
      </c>
      <c r="L861" s="150"/>
      <c r="M861" s="154"/>
      <c r="N861" s="155"/>
      <c r="O861" s="155"/>
      <c r="P861" s="155"/>
      <c r="Q861" s="155"/>
      <c r="R861" s="155"/>
      <c r="S861" s="155"/>
      <c r="T861" s="156"/>
      <c r="AT861" s="151" t="s">
        <v>157</v>
      </c>
      <c r="AU861" s="151" t="s">
        <v>79</v>
      </c>
      <c r="AV861" s="13" t="s">
        <v>79</v>
      </c>
      <c r="AW861" s="13" t="s">
        <v>27</v>
      </c>
      <c r="AX861" s="13" t="s">
        <v>70</v>
      </c>
      <c r="AY861" s="151" t="s">
        <v>148</v>
      </c>
    </row>
    <row r="862" spans="2:51" s="13" customFormat="1" ht="12">
      <c r="B862" s="150"/>
      <c r="D862" s="144" t="s">
        <v>157</v>
      </c>
      <c r="E862" s="151" t="s">
        <v>1</v>
      </c>
      <c r="F862" s="152" t="s">
        <v>1128</v>
      </c>
      <c r="H862" s="153">
        <v>3.5</v>
      </c>
      <c r="L862" s="150"/>
      <c r="M862" s="154"/>
      <c r="N862" s="155"/>
      <c r="O862" s="155"/>
      <c r="P862" s="155"/>
      <c r="Q862" s="155"/>
      <c r="R862" s="155"/>
      <c r="S862" s="155"/>
      <c r="T862" s="156"/>
      <c r="AT862" s="151" t="s">
        <v>157</v>
      </c>
      <c r="AU862" s="151" t="s">
        <v>79</v>
      </c>
      <c r="AV862" s="13" t="s">
        <v>79</v>
      </c>
      <c r="AW862" s="13" t="s">
        <v>27</v>
      </c>
      <c r="AX862" s="13" t="s">
        <v>70</v>
      </c>
      <c r="AY862" s="151" t="s">
        <v>148</v>
      </c>
    </row>
    <row r="863" spans="2:65" s="1" customFormat="1" ht="36" customHeight="1">
      <c r="B863" s="130"/>
      <c r="C863" s="131" t="s">
        <v>1133</v>
      </c>
      <c r="D863" s="131" t="s">
        <v>150</v>
      </c>
      <c r="E863" s="132" t="s">
        <v>1134</v>
      </c>
      <c r="F863" s="133" t="s">
        <v>1135</v>
      </c>
      <c r="G863" s="134" t="s">
        <v>319</v>
      </c>
      <c r="H863" s="135">
        <v>7</v>
      </c>
      <c r="I863" s="136"/>
      <c r="J863" s="136">
        <f>ROUND(I863*H863,2)</f>
        <v>0</v>
      </c>
      <c r="K863" s="133" t="s">
        <v>320</v>
      </c>
      <c r="L863" s="27"/>
      <c r="M863" s="137" t="s">
        <v>1</v>
      </c>
      <c r="N863" s="138" t="s">
        <v>35</v>
      </c>
      <c r="O863" s="139">
        <v>0.2</v>
      </c>
      <c r="P863" s="139">
        <f>O863*H863</f>
        <v>1.4000000000000001</v>
      </c>
      <c r="Q863" s="139">
        <v>0.00079</v>
      </c>
      <c r="R863" s="139">
        <f>Q863*H863</f>
        <v>0.00553</v>
      </c>
      <c r="S863" s="139">
        <v>0</v>
      </c>
      <c r="T863" s="140">
        <f>S863*H863</f>
        <v>0</v>
      </c>
      <c r="AR863" s="141" t="s">
        <v>231</v>
      </c>
      <c r="AT863" s="141" t="s">
        <v>150</v>
      </c>
      <c r="AU863" s="141" t="s">
        <v>79</v>
      </c>
      <c r="AY863" s="15" t="s">
        <v>148</v>
      </c>
      <c r="BE863" s="142">
        <f>IF(N863="základní",J863,0)</f>
        <v>0</v>
      </c>
      <c r="BF863" s="142">
        <f>IF(N863="snížená",J863,0)</f>
        <v>0</v>
      </c>
      <c r="BG863" s="142">
        <f>IF(N863="zákl. přenesená",J863,0)</f>
        <v>0</v>
      </c>
      <c r="BH863" s="142">
        <f>IF(N863="sníž. přenesená",J863,0)</f>
        <v>0</v>
      </c>
      <c r="BI863" s="142">
        <f>IF(N863="nulová",J863,0)</f>
        <v>0</v>
      </c>
      <c r="BJ863" s="15" t="s">
        <v>77</v>
      </c>
      <c r="BK863" s="142">
        <f>ROUND(I863*H863,2)</f>
        <v>0</v>
      </c>
      <c r="BL863" s="15" t="s">
        <v>231</v>
      </c>
      <c r="BM863" s="141" t="s">
        <v>1136</v>
      </c>
    </row>
    <row r="864" spans="2:51" s="12" customFormat="1" ht="12">
      <c r="B864" s="143"/>
      <c r="D864" s="144" t="s">
        <v>157</v>
      </c>
      <c r="E864" s="145" t="s">
        <v>1</v>
      </c>
      <c r="F864" s="146" t="s">
        <v>358</v>
      </c>
      <c r="H864" s="145" t="s">
        <v>1</v>
      </c>
      <c r="L864" s="143"/>
      <c r="M864" s="147"/>
      <c r="N864" s="148"/>
      <c r="O864" s="148"/>
      <c r="P864" s="148"/>
      <c r="Q864" s="148"/>
      <c r="R864" s="148"/>
      <c r="S864" s="148"/>
      <c r="T864" s="149"/>
      <c r="AT864" s="145" t="s">
        <v>157</v>
      </c>
      <c r="AU864" s="145" t="s">
        <v>79</v>
      </c>
      <c r="AV864" s="12" t="s">
        <v>77</v>
      </c>
      <c r="AW864" s="12" t="s">
        <v>27</v>
      </c>
      <c r="AX864" s="12" t="s">
        <v>70</v>
      </c>
      <c r="AY864" s="145" t="s">
        <v>148</v>
      </c>
    </row>
    <row r="865" spans="2:51" s="13" customFormat="1" ht="12">
      <c r="B865" s="150"/>
      <c r="D865" s="144" t="s">
        <v>157</v>
      </c>
      <c r="E865" s="151" t="s">
        <v>1</v>
      </c>
      <c r="F865" s="152" t="s">
        <v>1127</v>
      </c>
      <c r="H865" s="153">
        <v>3.5</v>
      </c>
      <c r="L865" s="150"/>
      <c r="M865" s="154"/>
      <c r="N865" s="155"/>
      <c r="O865" s="155"/>
      <c r="P865" s="155"/>
      <c r="Q865" s="155"/>
      <c r="R865" s="155"/>
      <c r="S865" s="155"/>
      <c r="T865" s="156"/>
      <c r="AT865" s="151" t="s">
        <v>157</v>
      </c>
      <c r="AU865" s="151" t="s">
        <v>79</v>
      </c>
      <c r="AV865" s="13" t="s">
        <v>79</v>
      </c>
      <c r="AW865" s="13" t="s">
        <v>27</v>
      </c>
      <c r="AX865" s="13" t="s">
        <v>70</v>
      </c>
      <c r="AY865" s="151" t="s">
        <v>148</v>
      </c>
    </row>
    <row r="866" spans="2:51" s="13" customFormat="1" ht="12">
      <c r="B866" s="150"/>
      <c r="D866" s="144" t="s">
        <v>157</v>
      </c>
      <c r="E866" s="151" t="s">
        <v>1</v>
      </c>
      <c r="F866" s="152" t="s">
        <v>1128</v>
      </c>
      <c r="H866" s="153">
        <v>3.5</v>
      </c>
      <c r="L866" s="150"/>
      <c r="M866" s="154"/>
      <c r="N866" s="155"/>
      <c r="O866" s="155"/>
      <c r="P866" s="155"/>
      <c r="Q866" s="155"/>
      <c r="R866" s="155"/>
      <c r="S866" s="155"/>
      <c r="T866" s="156"/>
      <c r="AT866" s="151" t="s">
        <v>157</v>
      </c>
      <c r="AU866" s="151" t="s">
        <v>79</v>
      </c>
      <c r="AV866" s="13" t="s">
        <v>79</v>
      </c>
      <c r="AW866" s="13" t="s">
        <v>27</v>
      </c>
      <c r="AX866" s="13" t="s">
        <v>70</v>
      </c>
      <c r="AY866" s="151" t="s">
        <v>148</v>
      </c>
    </row>
    <row r="867" spans="2:65" s="1" customFormat="1" ht="24" customHeight="1">
      <c r="B867" s="130"/>
      <c r="C867" s="131" t="s">
        <v>1137</v>
      </c>
      <c r="D867" s="131" t="s">
        <v>150</v>
      </c>
      <c r="E867" s="132" t="s">
        <v>1138</v>
      </c>
      <c r="F867" s="133" t="s">
        <v>1139</v>
      </c>
      <c r="G867" s="134" t="s">
        <v>319</v>
      </c>
      <c r="H867" s="135">
        <v>3.4</v>
      </c>
      <c r="I867" s="136"/>
      <c r="J867" s="136">
        <f>ROUND(I867*H867,2)</f>
        <v>0</v>
      </c>
      <c r="K867" s="133" t="s">
        <v>320</v>
      </c>
      <c r="L867" s="27"/>
      <c r="M867" s="137" t="s">
        <v>1</v>
      </c>
      <c r="N867" s="138" t="s">
        <v>35</v>
      </c>
      <c r="O867" s="139">
        <v>0.2</v>
      </c>
      <c r="P867" s="139">
        <f>O867*H867</f>
        <v>0.68</v>
      </c>
      <c r="Q867" s="139">
        <v>0.00222</v>
      </c>
      <c r="R867" s="139">
        <f>Q867*H867</f>
        <v>0.007548</v>
      </c>
      <c r="S867" s="139">
        <v>0</v>
      </c>
      <c r="T867" s="140">
        <f>S867*H867</f>
        <v>0</v>
      </c>
      <c r="AR867" s="141" t="s">
        <v>231</v>
      </c>
      <c r="AT867" s="141" t="s">
        <v>150</v>
      </c>
      <c r="AU867" s="141" t="s">
        <v>79</v>
      </c>
      <c r="AY867" s="15" t="s">
        <v>148</v>
      </c>
      <c r="BE867" s="142">
        <f>IF(N867="základní",J867,0)</f>
        <v>0</v>
      </c>
      <c r="BF867" s="142">
        <f>IF(N867="snížená",J867,0)</f>
        <v>0</v>
      </c>
      <c r="BG867" s="142">
        <f>IF(N867="zákl. přenesená",J867,0)</f>
        <v>0</v>
      </c>
      <c r="BH867" s="142">
        <f>IF(N867="sníž. přenesená",J867,0)</f>
        <v>0</v>
      </c>
      <c r="BI867" s="142">
        <f>IF(N867="nulová",J867,0)</f>
        <v>0</v>
      </c>
      <c r="BJ867" s="15" t="s">
        <v>77</v>
      </c>
      <c r="BK867" s="142">
        <f>ROUND(I867*H867,2)</f>
        <v>0</v>
      </c>
      <c r="BL867" s="15" t="s">
        <v>231</v>
      </c>
      <c r="BM867" s="141" t="s">
        <v>1140</v>
      </c>
    </row>
    <row r="868" spans="2:51" s="12" customFormat="1" ht="12">
      <c r="B868" s="143"/>
      <c r="D868" s="144" t="s">
        <v>157</v>
      </c>
      <c r="E868" s="145" t="s">
        <v>1</v>
      </c>
      <c r="F868" s="146" t="s">
        <v>358</v>
      </c>
      <c r="H868" s="145" t="s">
        <v>1</v>
      </c>
      <c r="L868" s="143"/>
      <c r="M868" s="147"/>
      <c r="N868" s="148"/>
      <c r="O868" s="148"/>
      <c r="P868" s="148"/>
      <c r="Q868" s="148"/>
      <c r="R868" s="148"/>
      <c r="S868" s="148"/>
      <c r="T868" s="149"/>
      <c r="AT868" s="145" t="s">
        <v>157</v>
      </c>
      <c r="AU868" s="145" t="s">
        <v>79</v>
      </c>
      <c r="AV868" s="12" t="s">
        <v>77</v>
      </c>
      <c r="AW868" s="12" t="s">
        <v>27</v>
      </c>
      <c r="AX868" s="12" t="s">
        <v>70</v>
      </c>
      <c r="AY868" s="145" t="s">
        <v>148</v>
      </c>
    </row>
    <row r="869" spans="2:51" s="13" customFormat="1" ht="12">
      <c r="B869" s="150"/>
      <c r="D869" s="144" t="s">
        <v>157</v>
      </c>
      <c r="E869" s="151" t="s">
        <v>1</v>
      </c>
      <c r="F869" s="152" t="s">
        <v>1141</v>
      </c>
      <c r="H869" s="153">
        <v>1.7</v>
      </c>
      <c r="L869" s="150"/>
      <c r="M869" s="154"/>
      <c r="N869" s="155"/>
      <c r="O869" s="155"/>
      <c r="P869" s="155"/>
      <c r="Q869" s="155"/>
      <c r="R869" s="155"/>
      <c r="S869" s="155"/>
      <c r="T869" s="156"/>
      <c r="AT869" s="151" t="s">
        <v>157</v>
      </c>
      <c r="AU869" s="151" t="s">
        <v>79</v>
      </c>
      <c r="AV869" s="13" t="s">
        <v>79</v>
      </c>
      <c r="AW869" s="13" t="s">
        <v>27</v>
      </c>
      <c r="AX869" s="13" t="s">
        <v>70</v>
      </c>
      <c r="AY869" s="151" t="s">
        <v>148</v>
      </c>
    </row>
    <row r="870" spans="2:51" s="13" customFormat="1" ht="12">
      <c r="B870" s="150"/>
      <c r="D870" s="144" t="s">
        <v>157</v>
      </c>
      <c r="E870" s="151" t="s">
        <v>1</v>
      </c>
      <c r="F870" s="152" t="s">
        <v>1142</v>
      </c>
      <c r="H870" s="153">
        <v>1.7</v>
      </c>
      <c r="L870" s="150"/>
      <c r="M870" s="154"/>
      <c r="N870" s="155"/>
      <c r="O870" s="155"/>
      <c r="P870" s="155"/>
      <c r="Q870" s="155"/>
      <c r="R870" s="155"/>
      <c r="S870" s="155"/>
      <c r="T870" s="156"/>
      <c r="AT870" s="151" t="s">
        <v>157</v>
      </c>
      <c r="AU870" s="151" t="s">
        <v>79</v>
      </c>
      <c r="AV870" s="13" t="s">
        <v>79</v>
      </c>
      <c r="AW870" s="13" t="s">
        <v>27</v>
      </c>
      <c r="AX870" s="13" t="s">
        <v>70</v>
      </c>
      <c r="AY870" s="151" t="s">
        <v>148</v>
      </c>
    </row>
    <row r="871" spans="2:65" s="1" customFormat="1" ht="36" customHeight="1">
      <c r="B871" s="130"/>
      <c r="C871" s="131" t="s">
        <v>1143</v>
      </c>
      <c r="D871" s="131" t="s">
        <v>150</v>
      </c>
      <c r="E871" s="132" t="s">
        <v>1144</v>
      </c>
      <c r="F871" s="133" t="s">
        <v>1145</v>
      </c>
      <c r="G871" s="134" t="s">
        <v>319</v>
      </c>
      <c r="H871" s="135">
        <v>3.4</v>
      </c>
      <c r="I871" s="136"/>
      <c r="J871" s="136">
        <f>ROUND(I871*H871,2)</f>
        <v>0</v>
      </c>
      <c r="K871" s="133" t="s">
        <v>320</v>
      </c>
      <c r="L871" s="27"/>
      <c r="M871" s="137" t="s">
        <v>1</v>
      </c>
      <c r="N871" s="138" t="s">
        <v>35</v>
      </c>
      <c r="O871" s="139">
        <v>0.24</v>
      </c>
      <c r="P871" s="139">
        <f>O871*H871</f>
        <v>0.816</v>
      </c>
      <c r="Q871" s="139">
        <v>0.00278</v>
      </c>
      <c r="R871" s="139">
        <f>Q871*H871</f>
        <v>0.009452</v>
      </c>
      <c r="S871" s="139">
        <v>0</v>
      </c>
      <c r="T871" s="140">
        <f>S871*H871</f>
        <v>0</v>
      </c>
      <c r="AR871" s="141" t="s">
        <v>231</v>
      </c>
      <c r="AT871" s="141" t="s">
        <v>150</v>
      </c>
      <c r="AU871" s="141" t="s">
        <v>79</v>
      </c>
      <c r="AY871" s="15" t="s">
        <v>148</v>
      </c>
      <c r="BE871" s="142">
        <f>IF(N871="základní",J871,0)</f>
        <v>0</v>
      </c>
      <c r="BF871" s="142">
        <f>IF(N871="snížená",J871,0)</f>
        <v>0</v>
      </c>
      <c r="BG871" s="142">
        <f>IF(N871="zákl. přenesená",J871,0)</f>
        <v>0</v>
      </c>
      <c r="BH871" s="142">
        <f>IF(N871="sníž. přenesená",J871,0)</f>
        <v>0</v>
      </c>
      <c r="BI871" s="142">
        <f>IF(N871="nulová",J871,0)</f>
        <v>0</v>
      </c>
      <c r="BJ871" s="15" t="s">
        <v>77</v>
      </c>
      <c r="BK871" s="142">
        <f>ROUND(I871*H871,2)</f>
        <v>0</v>
      </c>
      <c r="BL871" s="15" t="s">
        <v>231</v>
      </c>
      <c r="BM871" s="141" t="s">
        <v>1146</v>
      </c>
    </row>
    <row r="872" spans="2:51" s="12" customFormat="1" ht="12">
      <c r="B872" s="143"/>
      <c r="D872" s="144" t="s">
        <v>157</v>
      </c>
      <c r="E872" s="145" t="s">
        <v>1</v>
      </c>
      <c r="F872" s="146" t="s">
        <v>358</v>
      </c>
      <c r="H872" s="145" t="s">
        <v>1</v>
      </c>
      <c r="L872" s="143"/>
      <c r="M872" s="147"/>
      <c r="N872" s="148"/>
      <c r="O872" s="148"/>
      <c r="P872" s="148"/>
      <c r="Q872" s="148"/>
      <c r="R872" s="148"/>
      <c r="S872" s="148"/>
      <c r="T872" s="149"/>
      <c r="AT872" s="145" t="s">
        <v>157</v>
      </c>
      <c r="AU872" s="145" t="s">
        <v>79</v>
      </c>
      <c r="AV872" s="12" t="s">
        <v>77</v>
      </c>
      <c r="AW872" s="12" t="s">
        <v>27</v>
      </c>
      <c r="AX872" s="12" t="s">
        <v>70</v>
      </c>
      <c r="AY872" s="145" t="s">
        <v>148</v>
      </c>
    </row>
    <row r="873" spans="2:51" s="13" customFormat="1" ht="12">
      <c r="B873" s="150"/>
      <c r="D873" s="144" t="s">
        <v>157</v>
      </c>
      <c r="E873" s="151" t="s">
        <v>1</v>
      </c>
      <c r="F873" s="152" t="s">
        <v>1141</v>
      </c>
      <c r="H873" s="153">
        <v>1.7</v>
      </c>
      <c r="L873" s="150"/>
      <c r="M873" s="154"/>
      <c r="N873" s="155"/>
      <c r="O873" s="155"/>
      <c r="P873" s="155"/>
      <c r="Q873" s="155"/>
      <c r="R873" s="155"/>
      <c r="S873" s="155"/>
      <c r="T873" s="156"/>
      <c r="AT873" s="151" t="s">
        <v>157</v>
      </c>
      <c r="AU873" s="151" t="s">
        <v>79</v>
      </c>
      <c r="AV873" s="13" t="s">
        <v>79</v>
      </c>
      <c r="AW873" s="13" t="s">
        <v>27</v>
      </c>
      <c r="AX873" s="13" t="s">
        <v>70</v>
      </c>
      <c r="AY873" s="151" t="s">
        <v>148</v>
      </c>
    </row>
    <row r="874" spans="2:51" s="13" customFormat="1" ht="12">
      <c r="B874" s="150"/>
      <c r="D874" s="144" t="s">
        <v>157</v>
      </c>
      <c r="E874" s="151" t="s">
        <v>1</v>
      </c>
      <c r="F874" s="152" t="s">
        <v>1142</v>
      </c>
      <c r="H874" s="153">
        <v>1.7</v>
      </c>
      <c r="L874" s="150"/>
      <c r="M874" s="154"/>
      <c r="N874" s="155"/>
      <c r="O874" s="155"/>
      <c r="P874" s="155"/>
      <c r="Q874" s="155"/>
      <c r="R874" s="155"/>
      <c r="S874" s="155"/>
      <c r="T874" s="156"/>
      <c r="AT874" s="151" t="s">
        <v>157</v>
      </c>
      <c r="AU874" s="151" t="s">
        <v>79</v>
      </c>
      <c r="AV874" s="13" t="s">
        <v>79</v>
      </c>
      <c r="AW874" s="13" t="s">
        <v>27</v>
      </c>
      <c r="AX874" s="13" t="s">
        <v>70</v>
      </c>
      <c r="AY874" s="151" t="s">
        <v>148</v>
      </c>
    </row>
    <row r="875" spans="2:65" s="1" customFormat="1" ht="24" customHeight="1">
      <c r="B875" s="130"/>
      <c r="C875" s="131" t="s">
        <v>1147</v>
      </c>
      <c r="D875" s="131" t="s">
        <v>150</v>
      </c>
      <c r="E875" s="132" t="s">
        <v>1148</v>
      </c>
      <c r="F875" s="133" t="s">
        <v>1149</v>
      </c>
      <c r="G875" s="134" t="s">
        <v>153</v>
      </c>
      <c r="H875" s="135">
        <v>3.06</v>
      </c>
      <c r="I875" s="136"/>
      <c r="J875" s="136">
        <f>ROUND(I875*H875,2)</f>
        <v>0</v>
      </c>
      <c r="K875" s="133" t="s">
        <v>320</v>
      </c>
      <c r="L875" s="27"/>
      <c r="M875" s="137" t="s">
        <v>1</v>
      </c>
      <c r="N875" s="138" t="s">
        <v>35</v>
      </c>
      <c r="O875" s="139">
        <v>0.09</v>
      </c>
      <c r="P875" s="139">
        <f>O875*H875</f>
        <v>0.2754</v>
      </c>
      <c r="Q875" s="139">
        <v>0</v>
      </c>
      <c r="R875" s="139">
        <f>Q875*H875</f>
        <v>0</v>
      </c>
      <c r="S875" s="139">
        <v>0</v>
      </c>
      <c r="T875" s="140">
        <f>S875*H875</f>
        <v>0</v>
      </c>
      <c r="AR875" s="141" t="s">
        <v>231</v>
      </c>
      <c r="AT875" s="141" t="s">
        <v>150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1150</v>
      </c>
    </row>
    <row r="876" spans="2:51" s="12" customFormat="1" ht="12">
      <c r="B876" s="143"/>
      <c r="D876" s="144" t="s">
        <v>157</v>
      </c>
      <c r="E876" s="145" t="s">
        <v>1</v>
      </c>
      <c r="F876" s="146" t="s">
        <v>358</v>
      </c>
      <c r="H876" s="145" t="s">
        <v>1</v>
      </c>
      <c r="L876" s="143"/>
      <c r="M876" s="147"/>
      <c r="N876" s="148"/>
      <c r="O876" s="148"/>
      <c r="P876" s="148"/>
      <c r="Q876" s="148"/>
      <c r="R876" s="148"/>
      <c r="S876" s="148"/>
      <c r="T876" s="149"/>
      <c r="AT876" s="145" t="s">
        <v>157</v>
      </c>
      <c r="AU876" s="145" t="s">
        <v>79</v>
      </c>
      <c r="AV876" s="12" t="s">
        <v>77</v>
      </c>
      <c r="AW876" s="12" t="s">
        <v>27</v>
      </c>
      <c r="AX876" s="12" t="s">
        <v>70</v>
      </c>
      <c r="AY876" s="145" t="s">
        <v>148</v>
      </c>
    </row>
    <row r="877" spans="2:51" s="13" customFormat="1" ht="12">
      <c r="B877" s="150"/>
      <c r="D877" s="144" t="s">
        <v>157</v>
      </c>
      <c r="E877" s="151" t="s">
        <v>1</v>
      </c>
      <c r="F877" s="152" t="s">
        <v>1151</v>
      </c>
      <c r="H877" s="153">
        <v>1.53</v>
      </c>
      <c r="L877" s="150"/>
      <c r="M877" s="154"/>
      <c r="N877" s="155"/>
      <c r="O877" s="155"/>
      <c r="P877" s="155"/>
      <c r="Q877" s="155"/>
      <c r="R877" s="155"/>
      <c r="S877" s="155"/>
      <c r="T877" s="156"/>
      <c r="AT877" s="151" t="s">
        <v>157</v>
      </c>
      <c r="AU877" s="151" t="s">
        <v>79</v>
      </c>
      <c r="AV877" s="13" t="s">
        <v>79</v>
      </c>
      <c r="AW877" s="13" t="s">
        <v>27</v>
      </c>
      <c r="AX877" s="13" t="s">
        <v>70</v>
      </c>
      <c r="AY877" s="151" t="s">
        <v>148</v>
      </c>
    </row>
    <row r="878" spans="2:51" s="13" customFormat="1" ht="12">
      <c r="B878" s="150"/>
      <c r="D878" s="144" t="s">
        <v>157</v>
      </c>
      <c r="E878" s="151" t="s">
        <v>1</v>
      </c>
      <c r="F878" s="152" t="s">
        <v>1152</v>
      </c>
      <c r="H878" s="153">
        <v>1.53</v>
      </c>
      <c r="L878" s="150"/>
      <c r="M878" s="154"/>
      <c r="N878" s="155"/>
      <c r="O878" s="155"/>
      <c r="P878" s="155"/>
      <c r="Q878" s="155"/>
      <c r="R878" s="155"/>
      <c r="S878" s="155"/>
      <c r="T878" s="156"/>
      <c r="AT878" s="151" t="s">
        <v>157</v>
      </c>
      <c r="AU878" s="151" t="s">
        <v>79</v>
      </c>
      <c r="AV878" s="13" t="s">
        <v>79</v>
      </c>
      <c r="AW878" s="13" t="s">
        <v>27</v>
      </c>
      <c r="AX878" s="13" t="s">
        <v>70</v>
      </c>
      <c r="AY878" s="151" t="s">
        <v>148</v>
      </c>
    </row>
    <row r="879" spans="2:65" s="1" customFormat="1" ht="24" customHeight="1">
      <c r="B879" s="130"/>
      <c r="C879" s="131" t="s">
        <v>1153</v>
      </c>
      <c r="D879" s="131" t="s">
        <v>150</v>
      </c>
      <c r="E879" s="132" t="s">
        <v>1154</v>
      </c>
      <c r="F879" s="133" t="s">
        <v>1155</v>
      </c>
      <c r="G879" s="134" t="s">
        <v>153</v>
      </c>
      <c r="H879" s="135">
        <v>3.06</v>
      </c>
      <c r="I879" s="136"/>
      <c r="J879" s="136">
        <f>ROUND(I879*H879,2)</f>
        <v>0</v>
      </c>
      <c r="K879" s="133" t="s">
        <v>320</v>
      </c>
      <c r="L879" s="27"/>
      <c r="M879" s="137" t="s">
        <v>1</v>
      </c>
      <c r="N879" s="138" t="s">
        <v>35</v>
      </c>
      <c r="O879" s="139">
        <v>0.11</v>
      </c>
      <c r="P879" s="139">
        <f>O879*H879</f>
        <v>0.3366</v>
      </c>
      <c r="Q879" s="139">
        <v>0</v>
      </c>
      <c r="R879" s="139">
        <f>Q879*H879</f>
        <v>0</v>
      </c>
      <c r="S879" s="139">
        <v>0</v>
      </c>
      <c r="T879" s="140">
        <f>S879*H879</f>
        <v>0</v>
      </c>
      <c r="AR879" s="141" t="s">
        <v>231</v>
      </c>
      <c r="AT879" s="141" t="s">
        <v>150</v>
      </c>
      <c r="AU879" s="141" t="s">
        <v>79</v>
      </c>
      <c r="AY879" s="15" t="s">
        <v>148</v>
      </c>
      <c r="BE879" s="142">
        <f>IF(N879="základní",J879,0)</f>
        <v>0</v>
      </c>
      <c r="BF879" s="142">
        <f>IF(N879="snížená",J879,0)</f>
        <v>0</v>
      </c>
      <c r="BG879" s="142">
        <f>IF(N879="zákl. přenesená",J879,0)</f>
        <v>0</v>
      </c>
      <c r="BH879" s="142">
        <f>IF(N879="sníž. přenesená",J879,0)</f>
        <v>0</v>
      </c>
      <c r="BI879" s="142">
        <f>IF(N879="nulová",J879,0)</f>
        <v>0</v>
      </c>
      <c r="BJ879" s="15" t="s">
        <v>77</v>
      </c>
      <c r="BK879" s="142">
        <f>ROUND(I879*H879,2)</f>
        <v>0</v>
      </c>
      <c r="BL879" s="15" t="s">
        <v>231</v>
      </c>
      <c r="BM879" s="141" t="s">
        <v>1156</v>
      </c>
    </row>
    <row r="880" spans="2:51" s="12" customFormat="1" ht="12">
      <c r="B880" s="143"/>
      <c r="D880" s="144" t="s">
        <v>157</v>
      </c>
      <c r="E880" s="145" t="s">
        <v>1</v>
      </c>
      <c r="F880" s="146" t="s">
        <v>358</v>
      </c>
      <c r="H880" s="145" t="s">
        <v>1</v>
      </c>
      <c r="L880" s="143"/>
      <c r="M880" s="147"/>
      <c r="N880" s="148"/>
      <c r="O880" s="148"/>
      <c r="P880" s="148"/>
      <c r="Q880" s="148"/>
      <c r="R880" s="148"/>
      <c r="S880" s="148"/>
      <c r="T880" s="149"/>
      <c r="AT880" s="145" t="s">
        <v>157</v>
      </c>
      <c r="AU880" s="145" t="s">
        <v>79</v>
      </c>
      <c r="AV880" s="12" t="s">
        <v>77</v>
      </c>
      <c r="AW880" s="12" t="s">
        <v>27</v>
      </c>
      <c r="AX880" s="12" t="s">
        <v>70</v>
      </c>
      <c r="AY880" s="145" t="s">
        <v>148</v>
      </c>
    </row>
    <row r="881" spans="2:51" s="13" customFormat="1" ht="12">
      <c r="B881" s="150"/>
      <c r="D881" s="144" t="s">
        <v>157</v>
      </c>
      <c r="E881" s="151" t="s">
        <v>1</v>
      </c>
      <c r="F881" s="152" t="s">
        <v>1151</v>
      </c>
      <c r="H881" s="153">
        <v>1.53</v>
      </c>
      <c r="L881" s="150"/>
      <c r="M881" s="154"/>
      <c r="N881" s="155"/>
      <c r="O881" s="155"/>
      <c r="P881" s="155"/>
      <c r="Q881" s="155"/>
      <c r="R881" s="155"/>
      <c r="S881" s="155"/>
      <c r="T881" s="156"/>
      <c r="AT881" s="151" t="s">
        <v>157</v>
      </c>
      <c r="AU881" s="151" t="s">
        <v>79</v>
      </c>
      <c r="AV881" s="13" t="s">
        <v>79</v>
      </c>
      <c r="AW881" s="13" t="s">
        <v>27</v>
      </c>
      <c r="AX881" s="13" t="s">
        <v>70</v>
      </c>
      <c r="AY881" s="151" t="s">
        <v>148</v>
      </c>
    </row>
    <row r="882" spans="2:51" s="13" customFormat="1" ht="12">
      <c r="B882" s="150"/>
      <c r="D882" s="144" t="s">
        <v>157</v>
      </c>
      <c r="E882" s="151" t="s">
        <v>1</v>
      </c>
      <c r="F882" s="152" t="s">
        <v>1152</v>
      </c>
      <c r="H882" s="153">
        <v>1.53</v>
      </c>
      <c r="L882" s="150"/>
      <c r="M882" s="154"/>
      <c r="N882" s="155"/>
      <c r="O882" s="155"/>
      <c r="P882" s="155"/>
      <c r="Q882" s="155"/>
      <c r="R882" s="155"/>
      <c r="S882" s="155"/>
      <c r="T882" s="156"/>
      <c r="AT882" s="151" t="s">
        <v>157</v>
      </c>
      <c r="AU882" s="151" t="s">
        <v>79</v>
      </c>
      <c r="AV882" s="13" t="s">
        <v>79</v>
      </c>
      <c r="AW882" s="13" t="s">
        <v>27</v>
      </c>
      <c r="AX882" s="13" t="s">
        <v>70</v>
      </c>
      <c r="AY882" s="151" t="s">
        <v>148</v>
      </c>
    </row>
    <row r="883" spans="2:65" s="1" customFormat="1" ht="16.5" customHeight="1">
      <c r="B883" s="130"/>
      <c r="C883" s="157" t="s">
        <v>1157</v>
      </c>
      <c r="D883" s="157" t="s">
        <v>80</v>
      </c>
      <c r="E883" s="158" t="s">
        <v>1158</v>
      </c>
      <c r="F883" s="159" t="s">
        <v>1159</v>
      </c>
      <c r="G883" s="160" t="s">
        <v>458</v>
      </c>
      <c r="H883" s="161">
        <v>7.038</v>
      </c>
      <c r="I883" s="162"/>
      <c r="J883" s="162">
        <f>ROUND(I883*H883,2)</f>
        <v>0</v>
      </c>
      <c r="K883" s="159" t="s">
        <v>320</v>
      </c>
      <c r="L883" s="163"/>
      <c r="M883" s="164" t="s">
        <v>1</v>
      </c>
      <c r="N883" s="165" t="s">
        <v>35</v>
      </c>
      <c r="O883" s="139">
        <v>0</v>
      </c>
      <c r="P883" s="139">
        <f>O883*H883</f>
        <v>0</v>
      </c>
      <c r="Q883" s="139">
        <v>0.00047</v>
      </c>
      <c r="R883" s="139">
        <f>Q883*H883</f>
        <v>0.00330786</v>
      </c>
      <c r="S883" s="139">
        <v>0</v>
      </c>
      <c r="T883" s="140">
        <f>S883*H883</f>
        <v>0</v>
      </c>
      <c r="AR883" s="141" t="s">
        <v>325</v>
      </c>
      <c r="AT883" s="141" t="s">
        <v>80</v>
      </c>
      <c r="AU883" s="141" t="s">
        <v>79</v>
      </c>
      <c r="AY883" s="15" t="s">
        <v>148</v>
      </c>
      <c r="BE883" s="142">
        <f>IF(N883="základní",J883,0)</f>
        <v>0</v>
      </c>
      <c r="BF883" s="142">
        <f>IF(N883="snížená",J883,0)</f>
        <v>0</v>
      </c>
      <c r="BG883" s="142">
        <f>IF(N883="zákl. přenesená",J883,0)</f>
        <v>0</v>
      </c>
      <c r="BH883" s="142">
        <f>IF(N883="sníž. přenesená",J883,0)</f>
        <v>0</v>
      </c>
      <c r="BI883" s="142">
        <f>IF(N883="nulová",J883,0)</f>
        <v>0</v>
      </c>
      <c r="BJ883" s="15" t="s">
        <v>77</v>
      </c>
      <c r="BK883" s="142">
        <f>ROUND(I883*H883,2)</f>
        <v>0</v>
      </c>
      <c r="BL883" s="15" t="s">
        <v>231</v>
      </c>
      <c r="BM883" s="141" t="s">
        <v>1160</v>
      </c>
    </row>
    <row r="884" spans="2:51" s="13" customFormat="1" ht="12">
      <c r="B884" s="150"/>
      <c r="D884" s="144" t="s">
        <v>157</v>
      </c>
      <c r="E884" s="151" t="s">
        <v>1</v>
      </c>
      <c r="F884" s="152" t="s">
        <v>1161</v>
      </c>
      <c r="H884" s="153">
        <v>3.06</v>
      </c>
      <c r="L884" s="150"/>
      <c r="M884" s="154"/>
      <c r="N884" s="155"/>
      <c r="O884" s="155"/>
      <c r="P884" s="155"/>
      <c r="Q884" s="155"/>
      <c r="R884" s="155"/>
      <c r="S884" s="155"/>
      <c r="T884" s="156"/>
      <c r="AT884" s="151" t="s">
        <v>157</v>
      </c>
      <c r="AU884" s="151" t="s">
        <v>79</v>
      </c>
      <c r="AV884" s="13" t="s">
        <v>79</v>
      </c>
      <c r="AW884" s="13" t="s">
        <v>27</v>
      </c>
      <c r="AX884" s="13" t="s">
        <v>70</v>
      </c>
      <c r="AY884" s="151" t="s">
        <v>148</v>
      </c>
    </row>
    <row r="885" spans="2:51" s="13" customFormat="1" ht="12">
      <c r="B885" s="150"/>
      <c r="D885" s="144" t="s">
        <v>157</v>
      </c>
      <c r="E885" s="151" t="s">
        <v>1</v>
      </c>
      <c r="F885" s="152" t="s">
        <v>1162</v>
      </c>
      <c r="H885" s="153">
        <v>3.06</v>
      </c>
      <c r="L885" s="150"/>
      <c r="M885" s="154"/>
      <c r="N885" s="155"/>
      <c r="O885" s="155"/>
      <c r="P885" s="155"/>
      <c r="Q885" s="155"/>
      <c r="R885" s="155"/>
      <c r="S885" s="155"/>
      <c r="T885" s="156"/>
      <c r="AT885" s="151" t="s">
        <v>157</v>
      </c>
      <c r="AU885" s="151" t="s">
        <v>79</v>
      </c>
      <c r="AV885" s="13" t="s">
        <v>79</v>
      </c>
      <c r="AW885" s="13" t="s">
        <v>27</v>
      </c>
      <c r="AX885" s="13" t="s">
        <v>70</v>
      </c>
      <c r="AY885" s="151" t="s">
        <v>148</v>
      </c>
    </row>
    <row r="886" spans="2:51" s="13" customFormat="1" ht="12">
      <c r="B886" s="150"/>
      <c r="D886" s="144" t="s">
        <v>157</v>
      </c>
      <c r="F886" s="152" t="s">
        <v>1163</v>
      </c>
      <c r="H886" s="153">
        <v>7.038</v>
      </c>
      <c r="L886" s="150"/>
      <c r="M886" s="154"/>
      <c r="N886" s="155"/>
      <c r="O886" s="155"/>
      <c r="P886" s="155"/>
      <c r="Q886" s="155"/>
      <c r="R886" s="155"/>
      <c r="S886" s="155"/>
      <c r="T886" s="156"/>
      <c r="AT886" s="151" t="s">
        <v>157</v>
      </c>
      <c r="AU886" s="151" t="s">
        <v>79</v>
      </c>
      <c r="AV886" s="13" t="s">
        <v>79</v>
      </c>
      <c r="AW886" s="13" t="s">
        <v>3</v>
      </c>
      <c r="AX886" s="13" t="s">
        <v>77</v>
      </c>
      <c r="AY886" s="151" t="s">
        <v>148</v>
      </c>
    </row>
    <row r="887" spans="2:65" s="1" customFormat="1" ht="24" customHeight="1">
      <c r="B887" s="130"/>
      <c r="C887" s="131" t="s">
        <v>1164</v>
      </c>
      <c r="D887" s="131" t="s">
        <v>150</v>
      </c>
      <c r="E887" s="132" t="s">
        <v>1165</v>
      </c>
      <c r="F887" s="133" t="s">
        <v>1166</v>
      </c>
      <c r="G887" s="134" t="s">
        <v>319</v>
      </c>
      <c r="H887" s="135">
        <v>18.36</v>
      </c>
      <c r="I887" s="136"/>
      <c r="J887" s="136">
        <f>ROUND(I887*H887,2)</f>
        <v>0</v>
      </c>
      <c r="K887" s="133" t="s">
        <v>320</v>
      </c>
      <c r="L887" s="27"/>
      <c r="M887" s="137" t="s">
        <v>1</v>
      </c>
      <c r="N887" s="138" t="s">
        <v>35</v>
      </c>
      <c r="O887" s="139">
        <v>0.086</v>
      </c>
      <c r="P887" s="139">
        <f>O887*H887</f>
        <v>1.57896</v>
      </c>
      <c r="Q887" s="139">
        <v>0</v>
      </c>
      <c r="R887" s="139">
        <f>Q887*H887</f>
        <v>0</v>
      </c>
      <c r="S887" s="139">
        <v>0</v>
      </c>
      <c r="T887" s="140">
        <f>S887*H887</f>
        <v>0</v>
      </c>
      <c r="AR887" s="141" t="s">
        <v>231</v>
      </c>
      <c r="AT887" s="141" t="s">
        <v>150</v>
      </c>
      <c r="AU887" s="141" t="s">
        <v>79</v>
      </c>
      <c r="AY887" s="15" t="s">
        <v>148</v>
      </c>
      <c r="BE887" s="142">
        <f>IF(N887="základní",J887,0)</f>
        <v>0</v>
      </c>
      <c r="BF887" s="142">
        <f>IF(N887="snížená",J887,0)</f>
        <v>0</v>
      </c>
      <c r="BG887" s="142">
        <f>IF(N887="zákl. přenesená",J887,0)</f>
        <v>0</v>
      </c>
      <c r="BH887" s="142">
        <f>IF(N887="sníž. přenesená",J887,0)</f>
        <v>0</v>
      </c>
      <c r="BI887" s="142">
        <f>IF(N887="nulová",J887,0)</f>
        <v>0</v>
      </c>
      <c r="BJ887" s="15" t="s">
        <v>77</v>
      </c>
      <c r="BK887" s="142">
        <f>ROUND(I887*H887,2)</f>
        <v>0</v>
      </c>
      <c r="BL887" s="15" t="s">
        <v>231</v>
      </c>
      <c r="BM887" s="141" t="s">
        <v>1167</v>
      </c>
    </row>
    <row r="888" spans="2:51" s="12" customFormat="1" ht="12">
      <c r="B888" s="143"/>
      <c r="D888" s="144" t="s">
        <v>157</v>
      </c>
      <c r="E888" s="145" t="s">
        <v>1</v>
      </c>
      <c r="F888" s="146" t="s">
        <v>358</v>
      </c>
      <c r="H888" s="145" t="s">
        <v>1</v>
      </c>
      <c r="L888" s="143"/>
      <c r="M888" s="147"/>
      <c r="N888" s="148"/>
      <c r="O888" s="148"/>
      <c r="P888" s="148"/>
      <c r="Q888" s="148"/>
      <c r="R888" s="148"/>
      <c r="S888" s="148"/>
      <c r="T888" s="149"/>
      <c r="AT888" s="145" t="s">
        <v>157</v>
      </c>
      <c r="AU888" s="145" t="s">
        <v>79</v>
      </c>
      <c r="AV888" s="12" t="s">
        <v>77</v>
      </c>
      <c r="AW888" s="12" t="s">
        <v>27</v>
      </c>
      <c r="AX888" s="12" t="s">
        <v>70</v>
      </c>
      <c r="AY888" s="145" t="s">
        <v>148</v>
      </c>
    </row>
    <row r="889" spans="2:51" s="13" customFormat="1" ht="12">
      <c r="B889" s="150"/>
      <c r="D889" s="144" t="s">
        <v>157</v>
      </c>
      <c r="E889" s="151" t="s">
        <v>1</v>
      </c>
      <c r="F889" s="152" t="s">
        <v>1151</v>
      </c>
      <c r="H889" s="153">
        <v>1.53</v>
      </c>
      <c r="L889" s="150"/>
      <c r="M889" s="154"/>
      <c r="N889" s="155"/>
      <c r="O889" s="155"/>
      <c r="P889" s="155"/>
      <c r="Q889" s="155"/>
      <c r="R889" s="155"/>
      <c r="S889" s="155"/>
      <c r="T889" s="156"/>
      <c r="AT889" s="151" t="s">
        <v>157</v>
      </c>
      <c r="AU889" s="151" t="s">
        <v>79</v>
      </c>
      <c r="AV889" s="13" t="s">
        <v>79</v>
      </c>
      <c r="AW889" s="13" t="s">
        <v>27</v>
      </c>
      <c r="AX889" s="13" t="s">
        <v>70</v>
      </c>
      <c r="AY889" s="151" t="s">
        <v>148</v>
      </c>
    </row>
    <row r="890" spans="2:51" s="13" customFormat="1" ht="12">
      <c r="B890" s="150"/>
      <c r="D890" s="144" t="s">
        <v>157</v>
      </c>
      <c r="E890" s="151" t="s">
        <v>1</v>
      </c>
      <c r="F890" s="152" t="s">
        <v>1152</v>
      </c>
      <c r="H890" s="153">
        <v>1.53</v>
      </c>
      <c r="L890" s="150"/>
      <c r="M890" s="154"/>
      <c r="N890" s="155"/>
      <c r="O890" s="155"/>
      <c r="P890" s="155"/>
      <c r="Q890" s="155"/>
      <c r="R890" s="155"/>
      <c r="S890" s="155"/>
      <c r="T890" s="156"/>
      <c r="AT890" s="151" t="s">
        <v>157</v>
      </c>
      <c r="AU890" s="151" t="s">
        <v>79</v>
      </c>
      <c r="AV890" s="13" t="s">
        <v>79</v>
      </c>
      <c r="AW890" s="13" t="s">
        <v>27</v>
      </c>
      <c r="AX890" s="13" t="s">
        <v>70</v>
      </c>
      <c r="AY890" s="151" t="s">
        <v>148</v>
      </c>
    </row>
    <row r="891" spans="2:51" s="13" customFormat="1" ht="12">
      <c r="B891" s="150"/>
      <c r="D891" s="144" t="s">
        <v>157</v>
      </c>
      <c r="F891" s="152" t="s">
        <v>1168</v>
      </c>
      <c r="H891" s="153">
        <v>18.36</v>
      </c>
      <c r="L891" s="150"/>
      <c r="M891" s="154"/>
      <c r="N891" s="155"/>
      <c r="O891" s="155"/>
      <c r="P891" s="155"/>
      <c r="Q891" s="155"/>
      <c r="R891" s="155"/>
      <c r="S891" s="155"/>
      <c r="T891" s="156"/>
      <c r="AT891" s="151" t="s">
        <v>157</v>
      </c>
      <c r="AU891" s="151" t="s">
        <v>79</v>
      </c>
      <c r="AV891" s="13" t="s">
        <v>79</v>
      </c>
      <c r="AW891" s="13" t="s">
        <v>3</v>
      </c>
      <c r="AX891" s="13" t="s">
        <v>77</v>
      </c>
      <c r="AY891" s="151" t="s">
        <v>148</v>
      </c>
    </row>
    <row r="892" spans="2:65" s="1" customFormat="1" ht="24" customHeight="1">
      <c r="B892" s="130"/>
      <c r="C892" s="131" t="s">
        <v>1169</v>
      </c>
      <c r="D892" s="131" t="s">
        <v>150</v>
      </c>
      <c r="E892" s="132" t="s">
        <v>1170</v>
      </c>
      <c r="F892" s="133" t="s">
        <v>1171</v>
      </c>
      <c r="G892" s="134" t="s">
        <v>203</v>
      </c>
      <c r="H892" s="135">
        <v>0.046</v>
      </c>
      <c r="I892" s="136"/>
      <c r="J892" s="136">
        <f>ROUND(I892*H892,2)</f>
        <v>0</v>
      </c>
      <c r="K892" s="133" t="s">
        <v>320</v>
      </c>
      <c r="L892" s="27"/>
      <c r="M892" s="137" t="s">
        <v>1</v>
      </c>
      <c r="N892" s="138" t="s">
        <v>35</v>
      </c>
      <c r="O892" s="139">
        <v>1.609</v>
      </c>
      <c r="P892" s="139">
        <f>O892*H892</f>
        <v>0.074014</v>
      </c>
      <c r="Q892" s="139">
        <v>0</v>
      </c>
      <c r="R892" s="139">
        <f>Q892*H892</f>
        <v>0</v>
      </c>
      <c r="S892" s="139">
        <v>0</v>
      </c>
      <c r="T892" s="140">
        <f>S892*H892</f>
        <v>0</v>
      </c>
      <c r="AR892" s="141" t="s">
        <v>231</v>
      </c>
      <c r="AT892" s="141" t="s">
        <v>150</v>
      </c>
      <c r="AU892" s="141" t="s">
        <v>79</v>
      </c>
      <c r="AY892" s="15" t="s">
        <v>148</v>
      </c>
      <c r="BE892" s="142">
        <f>IF(N892="základní",J892,0)</f>
        <v>0</v>
      </c>
      <c r="BF892" s="142">
        <f>IF(N892="snížená",J892,0)</f>
        <v>0</v>
      </c>
      <c r="BG892" s="142">
        <f>IF(N892="zákl. přenesená",J892,0)</f>
        <v>0</v>
      </c>
      <c r="BH892" s="142">
        <f>IF(N892="sníž. přenesená",J892,0)</f>
        <v>0</v>
      </c>
      <c r="BI892" s="142">
        <f>IF(N892="nulová",J892,0)</f>
        <v>0</v>
      </c>
      <c r="BJ892" s="15" t="s">
        <v>77</v>
      </c>
      <c r="BK892" s="142">
        <f>ROUND(I892*H892,2)</f>
        <v>0</v>
      </c>
      <c r="BL892" s="15" t="s">
        <v>231</v>
      </c>
      <c r="BM892" s="141" t="s">
        <v>1172</v>
      </c>
    </row>
    <row r="893" spans="2:63" s="11" customFormat="1" ht="22.8" customHeight="1">
      <c r="B893" s="118"/>
      <c r="D893" s="119" t="s">
        <v>69</v>
      </c>
      <c r="E893" s="128" t="s">
        <v>1173</v>
      </c>
      <c r="F893" s="128" t="s">
        <v>1174</v>
      </c>
      <c r="J893" s="129">
        <f>BK893</f>
        <v>0</v>
      </c>
      <c r="L893" s="118"/>
      <c r="M893" s="122"/>
      <c r="N893" s="123"/>
      <c r="O893" s="123"/>
      <c r="P893" s="124">
        <f>SUM(P894:P930)</f>
        <v>130.557241</v>
      </c>
      <c r="Q893" s="123"/>
      <c r="R893" s="124">
        <f>SUM(R894:R930)</f>
        <v>5.830633375000001</v>
      </c>
      <c r="S893" s="123"/>
      <c r="T893" s="125">
        <f>SUM(T894:T930)</f>
        <v>0</v>
      </c>
      <c r="AR893" s="119" t="s">
        <v>79</v>
      </c>
      <c r="AT893" s="126" t="s">
        <v>69</v>
      </c>
      <c r="AU893" s="126" t="s">
        <v>77</v>
      </c>
      <c r="AY893" s="119" t="s">
        <v>148</v>
      </c>
      <c r="BK893" s="127">
        <f>SUM(BK894:BK930)</f>
        <v>0</v>
      </c>
    </row>
    <row r="894" spans="2:65" s="1" customFormat="1" ht="24" customHeight="1">
      <c r="B894" s="130"/>
      <c r="C894" s="131" t="s">
        <v>1175</v>
      </c>
      <c r="D894" s="131" t="s">
        <v>150</v>
      </c>
      <c r="E894" s="132" t="s">
        <v>1176</v>
      </c>
      <c r="F894" s="133" t="s">
        <v>1177</v>
      </c>
      <c r="G894" s="134" t="s">
        <v>153</v>
      </c>
      <c r="H894" s="135">
        <v>6.58</v>
      </c>
      <c r="I894" s="136"/>
      <c r="J894" s="136">
        <f>ROUND(I894*H894,2)</f>
        <v>0</v>
      </c>
      <c r="K894" s="133" t="s">
        <v>320</v>
      </c>
      <c r="L894" s="27"/>
      <c r="M894" s="137" t="s">
        <v>1</v>
      </c>
      <c r="N894" s="138" t="s">
        <v>35</v>
      </c>
      <c r="O894" s="139">
        <v>0.06</v>
      </c>
      <c r="P894" s="139">
        <f>O894*H894</f>
        <v>0.3948</v>
      </c>
      <c r="Q894" s="139">
        <v>0</v>
      </c>
      <c r="R894" s="139">
        <f>Q894*H894</f>
        <v>0</v>
      </c>
      <c r="S894" s="139">
        <v>0</v>
      </c>
      <c r="T894" s="140">
        <f>S894*H894</f>
        <v>0</v>
      </c>
      <c r="AR894" s="141" t="s">
        <v>231</v>
      </c>
      <c r="AT894" s="141" t="s">
        <v>150</v>
      </c>
      <c r="AU894" s="141" t="s">
        <v>79</v>
      </c>
      <c r="AY894" s="15" t="s">
        <v>148</v>
      </c>
      <c r="BE894" s="142">
        <f>IF(N894="základní",J894,0)</f>
        <v>0</v>
      </c>
      <c r="BF894" s="142">
        <f>IF(N894="snížená",J894,0)</f>
        <v>0</v>
      </c>
      <c r="BG894" s="142">
        <f>IF(N894="zákl. přenesená",J894,0)</f>
        <v>0</v>
      </c>
      <c r="BH894" s="142">
        <f>IF(N894="sníž. přenesená",J894,0)</f>
        <v>0</v>
      </c>
      <c r="BI894" s="142">
        <f>IF(N894="nulová",J894,0)</f>
        <v>0</v>
      </c>
      <c r="BJ894" s="15" t="s">
        <v>77</v>
      </c>
      <c r="BK894" s="142">
        <f>ROUND(I894*H894,2)</f>
        <v>0</v>
      </c>
      <c r="BL894" s="15" t="s">
        <v>231</v>
      </c>
      <c r="BM894" s="141" t="s">
        <v>1178</v>
      </c>
    </row>
    <row r="895" spans="2:51" s="12" customFormat="1" ht="12">
      <c r="B895" s="143"/>
      <c r="D895" s="144" t="s">
        <v>157</v>
      </c>
      <c r="E895" s="145" t="s">
        <v>1</v>
      </c>
      <c r="F895" s="146" t="s">
        <v>819</v>
      </c>
      <c r="H895" s="145" t="s">
        <v>1</v>
      </c>
      <c r="L895" s="143"/>
      <c r="M895" s="147"/>
      <c r="N895" s="148"/>
      <c r="O895" s="148"/>
      <c r="P895" s="148"/>
      <c r="Q895" s="148"/>
      <c r="R895" s="148"/>
      <c r="S895" s="148"/>
      <c r="T895" s="149"/>
      <c r="AT895" s="145" t="s">
        <v>157</v>
      </c>
      <c r="AU895" s="145" t="s">
        <v>79</v>
      </c>
      <c r="AV895" s="12" t="s">
        <v>77</v>
      </c>
      <c r="AW895" s="12" t="s">
        <v>27</v>
      </c>
      <c r="AX895" s="12" t="s">
        <v>70</v>
      </c>
      <c r="AY895" s="145" t="s">
        <v>148</v>
      </c>
    </row>
    <row r="896" spans="2:51" s="13" customFormat="1" ht="12">
      <c r="B896" s="150"/>
      <c r="D896" s="144" t="s">
        <v>157</v>
      </c>
      <c r="E896" s="151" t="s">
        <v>1</v>
      </c>
      <c r="F896" s="152" t="s">
        <v>1179</v>
      </c>
      <c r="H896" s="153">
        <v>1.53</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51" s="13" customFormat="1" ht="12">
      <c r="B897" s="150"/>
      <c r="D897" s="144" t="s">
        <v>157</v>
      </c>
      <c r="E897" s="151" t="s">
        <v>1</v>
      </c>
      <c r="F897" s="152" t="s">
        <v>1180</v>
      </c>
      <c r="H897" s="153">
        <v>1.53</v>
      </c>
      <c r="L897" s="150"/>
      <c r="M897" s="154"/>
      <c r="N897" s="155"/>
      <c r="O897" s="155"/>
      <c r="P897" s="155"/>
      <c r="Q897" s="155"/>
      <c r="R897" s="155"/>
      <c r="S897" s="155"/>
      <c r="T897" s="156"/>
      <c r="AT897" s="151" t="s">
        <v>157</v>
      </c>
      <c r="AU897" s="151" t="s">
        <v>79</v>
      </c>
      <c r="AV897" s="13" t="s">
        <v>79</v>
      </c>
      <c r="AW897" s="13" t="s">
        <v>27</v>
      </c>
      <c r="AX897" s="13" t="s">
        <v>70</v>
      </c>
      <c r="AY897" s="151" t="s">
        <v>148</v>
      </c>
    </row>
    <row r="898" spans="2:51" s="13" customFormat="1" ht="12">
      <c r="B898" s="150"/>
      <c r="D898" s="144" t="s">
        <v>157</v>
      </c>
      <c r="E898" s="151" t="s">
        <v>1</v>
      </c>
      <c r="F898" s="152" t="s">
        <v>1051</v>
      </c>
      <c r="H898" s="153">
        <v>3.52</v>
      </c>
      <c r="L898" s="150"/>
      <c r="M898" s="154"/>
      <c r="N898" s="155"/>
      <c r="O898" s="155"/>
      <c r="P898" s="155"/>
      <c r="Q898" s="155"/>
      <c r="R898" s="155"/>
      <c r="S898" s="155"/>
      <c r="T898" s="156"/>
      <c r="AT898" s="151" t="s">
        <v>157</v>
      </c>
      <c r="AU898" s="151" t="s">
        <v>79</v>
      </c>
      <c r="AV898" s="13" t="s">
        <v>79</v>
      </c>
      <c r="AW898" s="13" t="s">
        <v>27</v>
      </c>
      <c r="AX898" s="13" t="s">
        <v>70</v>
      </c>
      <c r="AY898" s="151" t="s">
        <v>148</v>
      </c>
    </row>
    <row r="899" spans="2:65" s="1" customFormat="1" ht="24" customHeight="1">
      <c r="B899" s="130"/>
      <c r="C899" s="157" t="s">
        <v>1181</v>
      </c>
      <c r="D899" s="157" t="s">
        <v>80</v>
      </c>
      <c r="E899" s="158" t="s">
        <v>367</v>
      </c>
      <c r="F899" s="159" t="s">
        <v>368</v>
      </c>
      <c r="G899" s="160" t="s">
        <v>153</v>
      </c>
      <c r="H899" s="161">
        <v>6.712</v>
      </c>
      <c r="I899" s="162"/>
      <c r="J899" s="162">
        <f>ROUND(I899*H899,2)</f>
        <v>0</v>
      </c>
      <c r="K899" s="159" t="s">
        <v>1</v>
      </c>
      <c r="L899" s="163"/>
      <c r="M899" s="164" t="s">
        <v>1</v>
      </c>
      <c r="N899" s="165" t="s">
        <v>35</v>
      </c>
      <c r="O899" s="139">
        <v>0</v>
      </c>
      <c r="P899" s="139">
        <f>O899*H899</f>
        <v>0</v>
      </c>
      <c r="Q899" s="139">
        <v>0.0018</v>
      </c>
      <c r="R899" s="139">
        <f>Q899*H899</f>
        <v>0.0120816</v>
      </c>
      <c r="S899" s="139">
        <v>0</v>
      </c>
      <c r="T899" s="140">
        <f>S899*H899</f>
        <v>0</v>
      </c>
      <c r="AR899" s="141" t="s">
        <v>192</v>
      </c>
      <c r="AT899" s="141" t="s">
        <v>80</v>
      </c>
      <c r="AU899" s="141" t="s">
        <v>79</v>
      </c>
      <c r="AY899" s="15" t="s">
        <v>148</v>
      </c>
      <c r="BE899" s="142">
        <f>IF(N899="základní",J899,0)</f>
        <v>0</v>
      </c>
      <c r="BF899" s="142">
        <f>IF(N899="snížená",J899,0)</f>
        <v>0</v>
      </c>
      <c r="BG899" s="142">
        <f>IF(N899="zákl. přenesená",J899,0)</f>
        <v>0</v>
      </c>
      <c r="BH899" s="142">
        <f>IF(N899="sníž. přenesená",J899,0)</f>
        <v>0</v>
      </c>
      <c r="BI899" s="142">
        <f>IF(N899="nulová",J899,0)</f>
        <v>0</v>
      </c>
      <c r="BJ899" s="15" t="s">
        <v>77</v>
      </c>
      <c r="BK899" s="142">
        <f>ROUND(I899*H899,2)</f>
        <v>0</v>
      </c>
      <c r="BL899" s="15" t="s">
        <v>155</v>
      </c>
      <c r="BM899" s="141" t="s">
        <v>1182</v>
      </c>
    </row>
    <row r="900" spans="2:51" s="13" customFormat="1" ht="12">
      <c r="B900" s="150"/>
      <c r="D900" s="144" t="s">
        <v>157</v>
      </c>
      <c r="F900" s="152" t="s">
        <v>1183</v>
      </c>
      <c r="H900" s="153">
        <v>6.712</v>
      </c>
      <c r="L900" s="150"/>
      <c r="M900" s="154"/>
      <c r="N900" s="155"/>
      <c r="O900" s="155"/>
      <c r="P900" s="155"/>
      <c r="Q900" s="155"/>
      <c r="R900" s="155"/>
      <c r="S900" s="155"/>
      <c r="T900" s="156"/>
      <c r="AT900" s="151" t="s">
        <v>157</v>
      </c>
      <c r="AU900" s="151" t="s">
        <v>79</v>
      </c>
      <c r="AV900" s="13" t="s">
        <v>79</v>
      </c>
      <c r="AW900" s="13" t="s">
        <v>3</v>
      </c>
      <c r="AX900" s="13" t="s">
        <v>77</v>
      </c>
      <c r="AY900" s="151" t="s">
        <v>148</v>
      </c>
    </row>
    <row r="901" spans="2:65" s="1" customFormat="1" ht="24" customHeight="1">
      <c r="B901" s="130"/>
      <c r="C901" s="131" t="s">
        <v>1184</v>
      </c>
      <c r="D901" s="131" t="s">
        <v>150</v>
      </c>
      <c r="E901" s="132" t="s">
        <v>1185</v>
      </c>
      <c r="F901" s="133" t="s">
        <v>1186</v>
      </c>
      <c r="G901" s="134" t="s">
        <v>153</v>
      </c>
      <c r="H901" s="135">
        <v>565.5</v>
      </c>
      <c r="I901" s="136"/>
      <c r="J901" s="136">
        <f>ROUND(I901*H901,2)</f>
        <v>0</v>
      </c>
      <c r="K901" s="133" t="s">
        <v>320</v>
      </c>
      <c r="L901" s="27"/>
      <c r="M901" s="137" t="s">
        <v>1</v>
      </c>
      <c r="N901" s="138" t="s">
        <v>35</v>
      </c>
      <c r="O901" s="139">
        <v>0.14</v>
      </c>
      <c r="P901" s="139">
        <f>O901*H901</f>
        <v>79.17</v>
      </c>
      <c r="Q901" s="139">
        <v>0</v>
      </c>
      <c r="R901" s="139">
        <f>Q901*H901</f>
        <v>0</v>
      </c>
      <c r="S901" s="139">
        <v>0</v>
      </c>
      <c r="T901" s="140">
        <f>S901*H901</f>
        <v>0</v>
      </c>
      <c r="AR901" s="141" t="s">
        <v>231</v>
      </c>
      <c r="AT901" s="141" t="s">
        <v>150</v>
      </c>
      <c r="AU901" s="141" t="s">
        <v>79</v>
      </c>
      <c r="AY901" s="15" t="s">
        <v>148</v>
      </c>
      <c r="BE901" s="142">
        <f>IF(N901="základní",J901,0)</f>
        <v>0</v>
      </c>
      <c r="BF901" s="142">
        <f>IF(N901="snížená",J901,0)</f>
        <v>0</v>
      </c>
      <c r="BG901" s="142">
        <f>IF(N901="zákl. přenesená",J901,0)</f>
        <v>0</v>
      </c>
      <c r="BH901" s="142">
        <f>IF(N901="sníž. přenesená",J901,0)</f>
        <v>0</v>
      </c>
      <c r="BI901" s="142">
        <f>IF(N901="nulová",J901,0)</f>
        <v>0</v>
      </c>
      <c r="BJ901" s="15" t="s">
        <v>77</v>
      </c>
      <c r="BK901" s="142">
        <f>ROUND(I901*H901,2)</f>
        <v>0</v>
      </c>
      <c r="BL901" s="15" t="s">
        <v>231</v>
      </c>
      <c r="BM901" s="141" t="s">
        <v>1187</v>
      </c>
    </row>
    <row r="902" spans="2:51" s="13" customFormat="1" ht="20.4">
      <c r="B902" s="150"/>
      <c r="D902" s="144" t="s">
        <v>157</v>
      </c>
      <c r="E902" s="151" t="s">
        <v>1</v>
      </c>
      <c r="F902" s="152" t="s">
        <v>867</v>
      </c>
      <c r="H902" s="153">
        <v>565.5</v>
      </c>
      <c r="L902" s="150"/>
      <c r="M902" s="154"/>
      <c r="N902" s="155"/>
      <c r="O902" s="155"/>
      <c r="P902" s="155"/>
      <c r="Q902" s="155"/>
      <c r="R902" s="155"/>
      <c r="S902" s="155"/>
      <c r="T902" s="156"/>
      <c r="AT902" s="151" t="s">
        <v>157</v>
      </c>
      <c r="AU902" s="151" t="s">
        <v>79</v>
      </c>
      <c r="AV902" s="13" t="s">
        <v>79</v>
      </c>
      <c r="AW902" s="13" t="s">
        <v>27</v>
      </c>
      <c r="AX902" s="13" t="s">
        <v>70</v>
      </c>
      <c r="AY902" s="151" t="s">
        <v>148</v>
      </c>
    </row>
    <row r="903" spans="2:65" s="1" customFormat="1" ht="24" customHeight="1">
      <c r="B903" s="130"/>
      <c r="C903" s="157" t="s">
        <v>1188</v>
      </c>
      <c r="D903" s="157" t="s">
        <v>80</v>
      </c>
      <c r="E903" s="158" t="s">
        <v>1189</v>
      </c>
      <c r="F903" s="159" t="s">
        <v>1190</v>
      </c>
      <c r="G903" s="160" t="s">
        <v>153</v>
      </c>
      <c r="H903" s="161">
        <v>1153.62</v>
      </c>
      <c r="I903" s="162"/>
      <c r="J903" s="162">
        <f>ROUND(I903*H903,2)</f>
        <v>0</v>
      </c>
      <c r="K903" s="159" t="s">
        <v>320</v>
      </c>
      <c r="L903" s="163"/>
      <c r="M903" s="164" t="s">
        <v>1</v>
      </c>
      <c r="N903" s="165" t="s">
        <v>35</v>
      </c>
      <c r="O903" s="139">
        <v>0</v>
      </c>
      <c r="P903" s="139">
        <f>O903*H903</f>
        <v>0</v>
      </c>
      <c r="Q903" s="139">
        <v>0.004</v>
      </c>
      <c r="R903" s="139">
        <f>Q903*H903</f>
        <v>4.6144799999999995</v>
      </c>
      <c r="S903" s="139">
        <v>0</v>
      </c>
      <c r="T903" s="140">
        <f>S903*H903</f>
        <v>0</v>
      </c>
      <c r="AR903" s="141" t="s">
        <v>325</v>
      </c>
      <c r="AT903" s="141" t="s">
        <v>80</v>
      </c>
      <c r="AU903" s="141" t="s">
        <v>79</v>
      </c>
      <c r="AY903" s="15" t="s">
        <v>148</v>
      </c>
      <c r="BE903" s="142">
        <f>IF(N903="základní",J903,0)</f>
        <v>0</v>
      </c>
      <c r="BF903" s="142">
        <f>IF(N903="snížená",J903,0)</f>
        <v>0</v>
      </c>
      <c r="BG903" s="142">
        <f>IF(N903="zákl. přenesená",J903,0)</f>
        <v>0</v>
      </c>
      <c r="BH903" s="142">
        <f>IF(N903="sníž. přenesená",J903,0)</f>
        <v>0</v>
      </c>
      <c r="BI903" s="142">
        <f>IF(N903="nulová",J903,0)</f>
        <v>0</v>
      </c>
      <c r="BJ903" s="15" t="s">
        <v>77</v>
      </c>
      <c r="BK903" s="142">
        <f>ROUND(I903*H903,2)</f>
        <v>0</v>
      </c>
      <c r="BL903" s="15" t="s">
        <v>231</v>
      </c>
      <c r="BM903" s="141" t="s">
        <v>1191</v>
      </c>
    </row>
    <row r="904" spans="2:47" s="1" customFormat="1" ht="19.2">
      <c r="B904" s="27"/>
      <c r="D904" s="144" t="s">
        <v>277</v>
      </c>
      <c r="F904" s="166" t="s">
        <v>1192</v>
      </c>
      <c r="L904" s="27"/>
      <c r="M904" s="167"/>
      <c r="N904" s="50"/>
      <c r="O904" s="50"/>
      <c r="P904" s="50"/>
      <c r="Q904" s="50"/>
      <c r="R904" s="50"/>
      <c r="S904" s="50"/>
      <c r="T904" s="51"/>
      <c r="AT904" s="15" t="s">
        <v>277</v>
      </c>
      <c r="AU904" s="15" t="s">
        <v>79</v>
      </c>
    </row>
    <row r="905" spans="2:51" s="13" customFormat="1" ht="12">
      <c r="B905" s="150"/>
      <c r="D905" s="144" t="s">
        <v>157</v>
      </c>
      <c r="F905" s="152" t="s">
        <v>1193</v>
      </c>
      <c r="H905" s="153">
        <v>1153.62</v>
      </c>
      <c r="L905" s="150"/>
      <c r="M905" s="154"/>
      <c r="N905" s="155"/>
      <c r="O905" s="155"/>
      <c r="P905" s="155"/>
      <c r="Q905" s="155"/>
      <c r="R905" s="155"/>
      <c r="S905" s="155"/>
      <c r="T905" s="156"/>
      <c r="AT905" s="151" t="s">
        <v>157</v>
      </c>
      <c r="AU905" s="151" t="s">
        <v>79</v>
      </c>
      <c r="AV905" s="13" t="s">
        <v>79</v>
      </c>
      <c r="AW905" s="13" t="s">
        <v>3</v>
      </c>
      <c r="AX905" s="13" t="s">
        <v>77</v>
      </c>
      <c r="AY905" s="151" t="s">
        <v>148</v>
      </c>
    </row>
    <row r="906" spans="2:65" s="1" customFormat="1" ht="24" customHeight="1">
      <c r="B906" s="130"/>
      <c r="C906" s="131" t="s">
        <v>1194</v>
      </c>
      <c r="D906" s="131" t="s">
        <v>150</v>
      </c>
      <c r="E906" s="132" t="s">
        <v>1195</v>
      </c>
      <c r="F906" s="133" t="s">
        <v>1196</v>
      </c>
      <c r="G906" s="134" t="s">
        <v>153</v>
      </c>
      <c r="H906" s="135">
        <v>10.695</v>
      </c>
      <c r="I906" s="136"/>
      <c r="J906" s="136">
        <f>ROUND(I906*H906,2)</f>
        <v>0</v>
      </c>
      <c r="K906" s="133" t="s">
        <v>154</v>
      </c>
      <c r="L906" s="27"/>
      <c r="M906" s="137" t="s">
        <v>1</v>
      </c>
      <c r="N906" s="138" t="s">
        <v>35</v>
      </c>
      <c r="O906" s="139">
        <v>0.211</v>
      </c>
      <c r="P906" s="139">
        <f>O906*H906</f>
        <v>2.256645</v>
      </c>
      <c r="Q906" s="139">
        <v>0.006</v>
      </c>
      <c r="R906" s="139">
        <f>Q906*H906</f>
        <v>0.06417</v>
      </c>
      <c r="S906" s="139">
        <v>0</v>
      </c>
      <c r="T906" s="140">
        <f>S906*H906</f>
        <v>0</v>
      </c>
      <c r="AR906" s="141" t="s">
        <v>231</v>
      </c>
      <c r="AT906" s="141" t="s">
        <v>150</v>
      </c>
      <c r="AU906" s="141" t="s">
        <v>79</v>
      </c>
      <c r="AY906" s="15" t="s">
        <v>148</v>
      </c>
      <c r="BE906" s="142">
        <f>IF(N906="základní",J906,0)</f>
        <v>0</v>
      </c>
      <c r="BF906" s="142">
        <f>IF(N906="snížená",J906,0)</f>
        <v>0</v>
      </c>
      <c r="BG906" s="142">
        <f>IF(N906="zákl. přenesená",J906,0)</f>
        <v>0</v>
      </c>
      <c r="BH906" s="142">
        <f>IF(N906="sníž. přenesená",J906,0)</f>
        <v>0</v>
      </c>
      <c r="BI906" s="142">
        <f>IF(N906="nulová",J906,0)</f>
        <v>0</v>
      </c>
      <c r="BJ906" s="15" t="s">
        <v>77</v>
      </c>
      <c r="BK906" s="142">
        <f>ROUND(I906*H906,2)</f>
        <v>0</v>
      </c>
      <c r="BL906" s="15" t="s">
        <v>231</v>
      </c>
      <c r="BM906" s="141" t="s">
        <v>1197</v>
      </c>
    </row>
    <row r="907" spans="2:51" s="13" customFormat="1" ht="12">
      <c r="B907" s="150"/>
      <c r="D907" s="144" t="s">
        <v>157</v>
      </c>
      <c r="E907" s="151" t="s">
        <v>1</v>
      </c>
      <c r="F907" s="152" t="s">
        <v>1050</v>
      </c>
      <c r="H907" s="153">
        <v>10.695</v>
      </c>
      <c r="L907" s="150"/>
      <c r="M907" s="154"/>
      <c r="N907" s="155"/>
      <c r="O907" s="155"/>
      <c r="P907" s="155"/>
      <c r="Q907" s="155"/>
      <c r="R907" s="155"/>
      <c r="S907" s="155"/>
      <c r="T907" s="156"/>
      <c r="AT907" s="151" t="s">
        <v>157</v>
      </c>
      <c r="AU907" s="151" t="s">
        <v>79</v>
      </c>
      <c r="AV907" s="13" t="s">
        <v>79</v>
      </c>
      <c r="AW907" s="13" t="s">
        <v>27</v>
      </c>
      <c r="AX907" s="13" t="s">
        <v>70</v>
      </c>
      <c r="AY907" s="151" t="s">
        <v>148</v>
      </c>
    </row>
    <row r="908" spans="2:65" s="1" customFormat="1" ht="24" customHeight="1">
      <c r="B908" s="130"/>
      <c r="C908" s="157" t="s">
        <v>1198</v>
      </c>
      <c r="D908" s="157" t="s">
        <v>80</v>
      </c>
      <c r="E908" s="158" t="s">
        <v>1199</v>
      </c>
      <c r="F908" s="159" t="s">
        <v>1200</v>
      </c>
      <c r="G908" s="160" t="s">
        <v>153</v>
      </c>
      <c r="H908" s="161">
        <v>11.444</v>
      </c>
      <c r="I908" s="162"/>
      <c r="J908" s="162">
        <f>ROUND(I908*H908,2)</f>
        <v>0</v>
      </c>
      <c r="K908" s="159" t="s">
        <v>154</v>
      </c>
      <c r="L908" s="163"/>
      <c r="M908" s="164" t="s">
        <v>1</v>
      </c>
      <c r="N908" s="165" t="s">
        <v>35</v>
      </c>
      <c r="O908" s="139">
        <v>0</v>
      </c>
      <c r="P908" s="139">
        <f>O908*H908</f>
        <v>0</v>
      </c>
      <c r="Q908" s="139">
        <v>0.005</v>
      </c>
      <c r="R908" s="139">
        <f>Q908*H908</f>
        <v>0.05722000000000001</v>
      </c>
      <c r="S908" s="139">
        <v>0</v>
      </c>
      <c r="T908" s="140">
        <f>S908*H908</f>
        <v>0</v>
      </c>
      <c r="AR908" s="141" t="s">
        <v>325</v>
      </c>
      <c r="AT908" s="141" t="s">
        <v>80</v>
      </c>
      <c r="AU908" s="141" t="s">
        <v>79</v>
      </c>
      <c r="AY908" s="15" t="s">
        <v>148</v>
      </c>
      <c r="BE908" s="142">
        <f>IF(N908="základní",J908,0)</f>
        <v>0</v>
      </c>
      <c r="BF908" s="142">
        <f>IF(N908="snížená",J908,0)</f>
        <v>0</v>
      </c>
      <c r="BG908" s="142">
        <f>IF(N908="zákl. přenesená",J908,0)</f>
        <v>0</v>
      </c>
      <c r="BH908" s="142">
        <f>IF(N908="sníž. přenesená",J908,0)</f>
        <v>0</v>
      </c>
      <c r="BI908" s="142">
        <f>IF(N908="nulová",J908,0)</f>
        <v>0</v>
      </c>
      <c r="BJ908" s="15" t="s">
        <v>77</v>
      </c>
      <c r="BK908" s="142">
        <f>ROUND(I908*H908,2)</f>
        <v>0</v>
      </c>
      <c r="BL908" s="15" t="s">
        <v>231</v>
      </c>
      <c r="BM908" s="141" t="s">
        <v>1201</v>
      </c>
    </row>
    <row r="909" spans="2:47" s="1" customFormat="1" ht="19.2">
      <c r="B909" s="27"/>
      <c r="D909" s="144" t="s">
        <v>277</v>
      </c>
      <c r="F909" s="166" t="s">
        <v>1192</v>
      </c>
      <c r="L909" s="27"/>
      <c r="M909" s="167"/>
      <c r="N909" s="50"/>
      <c r="O909" s="50"/>
      <c r="P909" s="50"/>
      <c r="Q909" s="50"/>
      <c r="R909" s="50"/>
      <c r="S909" s="50"/>
      <c r="T909" s="51"/>
      <c r="AT909" s="15" t="s">
        <v>277</v>
      </c>
      <c r="AU909" s="15" t="s">
        <v>79</v>
      </c>
    </row>
    <row r="910" spans="2:51" s="13" customFormat="1" ht="12">
      <c r="B910" s="150"/>
      <c r="D910" s="144" t="s">
        <v>157</v>
      </c>
      <c r="F910" s="152" t="s">
        <v>1202</v>
      </c>
      <c r="H910" s="153">
        <v>11.444</v>
      </c>
      <c r="L910" s="150"/>
      <c r="M910" s="154"/>
      <c r="N910" s="155"/>
      <c r="O910" s="155"/>
      <c r="P910" s="155"/>
      <c r="Q910" s="155"/>
      <c r="R910" s="155"/>
      <c r="S910" s="155"/>
      <c r="T910" s="156"/>
      <c r="AT910" s="151" t="s">
        <v>157</v>
      </c>
      <c r="AU910" s="151" t="s">
        <v>79</v>
      </c>
      <c r="AV910" s="13" t="s">
        <v>79</v>
      </c>
      <c r="AW910" s="13" t="s">
        <v>3</v>
      </c>
      <c r="AX910" s="13" t="s">
        <v>77</v>
      </c>
      <c r="AY910" s="151" t="s">
        <v>148</v>
      </c>
    </row>
    <row r="911" spans="2:65" s="1" customFormat="1" ht="24" customHeight="1">
      <c r="B911" s="130"/>
      <c r="C911" s="131" t="s">
        <v>1204</v>
      </c>
      <c r="D911" s="131" t="s">
        <v>150</v>
      </c>
      <c r="E911" s="132" t="s">
        <v>1205</v>
      </c>
      <c r="F911" s="133" t="s">
        <v>1206</v>
      </c>
      <c r="G911" s="134" t="s">
        <v>153</v>
      </c>
      <c r="H911" s="135">
        <v>340.29</v>
      </c>
      <c r="I911" s="136"/>
      <c r="J911" s="136">
        <f>ROUND(I911*H911,2)</f>
        <v>0</v>
      </c>
      <c r="K911" s="133" t="s">
        <v>320</v>
      </c>
      <c r="L911" s="27"/>
      <c r="M911" s="137" t="s">
        <v>1</v>
      </c>
      <c r="N911" s="138" t="s">
        <v>35</v>
      </c>
      <c r="O911" s="139">
        <v>0.1</v>
      </c>
      <c r="P911" s="139">
        <f>O911*H911</f>
        <v>34.029</v>
      </c>
      <c r="Q911" s="139">
        <v>0</v>
      </c>
      <c r="R911" s="139">
        <f>Q911*H911</f>
        <v>0</v>
      </c>
      <c r="S911" s="139">
        <v>0</v>
      </c>
      <c r="T911" s="140">
        <f>S911*H911</f>
        <v>0</v>
      </c>
      <c r="AR911" s="141" t="s">
        <v>231</v>
      </c>
      <c r="AT911" s="141" t="s">
        <v>150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231</v>
      </c>
      <c r="BM911" s="141" t="s">
        <v>1207</v>
      </c>
    </row>
    <row r="912" spans="2:51" s="12" customFormat="1" ht="12">
      <c r="B912" s="143"/>
      <c r="D912" s="144" t="s">
        <v>157</v>
      </c>
      <c r="E912" s="145" t="s">
        <v>1</v>
      </c>
      <c r="F912" s="146" t="s">
        <v>1208</v>
      </c>
      <c r="H912" s="145" t="s">
        <v>1</v>
      </c>
      <c r="L912" s="143"/>
      <c r="M912" s="147"/>
      <c r="N912" s="148"/>
      <c r="O912" s="148"/>
      <c r="P912" s="148"/>
      <c r="Q912" s="148"/>
      <c r="R912" s="148"/>
      <c r="S912" s="148"/>
      <c r="T912" s="149"/>
      <c r="AT912" s="145" t="s">
        <v>157</v>
      </c>
      <c r="AU912" s="145" t="s">
        <v>79</v>
      </c>
      <c r="AV912" s="12" t="s">
        <v>77</v>
      </c>
      <c r="AW912" s="12" t="s">
        <v>27</v>
      </c>
      <c r="AX912" s="12" t="s">
        <v>70</v>
      </c>
      <c r="AY912" s="145" t="s">
        <v>148</v>
      </c>
    </row>
    <row r="913" spans="2:51" s="13" customFormat="1" ht="12">
      <c r="B913" s="150"/>
      <c r="D913" s="144" t="s">
        <v>157</v>
      </c>
      <c r="E913" s="151" t="s">
        <v>1</v>
      </c>
      <c r="F913" s="152" t="s">
        <v>1209</v>
      </c>
      <c r="H913" s="153">
        <v>35.91</v>
      </c>
      <c r="L913" s="150"/>
      <c r="M913" s="154"/>
      <c r="N913" s="155"/>
      <c r="O913" s="155"/>
      <c r="P913" s="155"/>
      <c r="Q913" s="155"/>
      <c r="R913" s="155"/>
      <c r="S913" s="155"/>
      <c r="T913" s="156"/>
      <c r="AT913" s="151" t="s">
        <v>157</v>
      </c>
      <c r="AU913" s="151" t="s">
        <v>79</v>
      </c>
      <c r="AV913" s="13" t="s">
        <v>79</v>
      </c>
      <c r="AW913" s="13" t="s">
        <v>27</v>
      </c>
      <c r="AX913" s="13" t="s">
        <v>70</v>
      </c>
      <c r="AY913" s="151" t="s">
        <v>148</v>
      </c>
    </row>
    <row r="914" spans="2:51" s="13" customFormat="1" ht="30.6">
      <c r="B914" s="150"/>
      <c r="D914" s="144" t="s">
        <v>157</v>
      </c>
      <c r="E914" s="151" t="s">
        <v>1</v>
      </c>
      <c r="F914" s="152" t="s">
        <v>1210</v>
      </c>
      <c r="H914" s="153">
        <v>304.38</v>
      </c>
      <c r="L914" s="150"/>
      <c r="M914" s="154"/>
      <c r="N914" s="155"/>
      <c r="O914" s="155"/>
      <c r="P914" s="155"/>
      <c r="Q914" s="155"/>
      <c r="R914" s="155"/>
      <c r="S914" s="155"/>
      <c r="T914" s="156"/>
      <c r="AT914" s="151" t="s">
        <v>157</v>
      </c>
      <c r="AU914" s="151" t="s">
        <v>79</v>
      </c>
      <c r="AV914" s="13" t="s">
        <v>79</v>
      </c>
      <c r="AW914" s="13" t="s">
        <v>27</v>
      </c>
      <c r="AX914" s="13" t="s">
        <v>70</v>
      </c>
      <c r="AY914" s="151" t="s">
        <v>148</v>
      </c>
    </row>
    <row r="915" spans="2:65" s="1" customFormat="1" ht="24" customHeight="1">
      <c r="B915" s="130"/>
      <c r="C915" s="157" t="s">
        <v>1211</v>
      </c>
      <c r="D915" s="157" t="s">
        <v>80</v>
      </c>
      <c r="E915" s="158" t="s">
        <v>1212</v>
      </c>
      <c r="F915" s="159" t="s">
        <v>1213</v>
      </c>
      <c r="G915" s="160" t="s">
        <v>153</v>
      </c>
      <c r="H915" s="161">
        <v>167.443</v>
      </c>
      <c r="I915" s="162"/>
      <c r="J915" s="162">
        <f>ROUND(I915*H915,2)</f>
        <v>0</v>
      </c>
      <c r="K915" s="159" t="s">
        <v>320</v>
      </c>
      <c r="L915" s="163"/>
      <c r="M915" s="164" t="s">
        <v>1</v>
      </c>
      <c r="N915" s="165" t="s">
        <v>35</v>
      </c>
      <c r="O915" s="139">
        <v>0</v>
      </c>
      <c r="P915" s="139">
        <f>O915*H915</f>
        <v>0</v>
      </c>
      <c r="Q915" s="139">
        <v>0.0042</v>
      </c>
      <c r="R915" s="139">
        <f>Q915*H915</f>
        <v>0.7032606</v>
      </c>
      <c r="S915" s="139">
        <v>0</v>
      </c>
      <c r="T915" s="140">
        <f>S915*H915</f>
        <v>0</v>
      </c>
      <c r="AR915" s="141" t="s">
        <v>325</v>
      </c>
      <c r="AT915" s="141" t="s">
        <v>80</v>
      </c>
      <c r="AU915" s="141" t="s">
        <v>79</v>
      </c>
      <c r="AY915" s="15" t="s">
        <v>148</v>
      </c>
      <c r="BE915" s="142">
        <f>IF(N915="základní",J915,0)</f>
        <v>0</v>
      </c>
      <c r="BF915" s="142">
        <f>IF(N915="snížená",J915,0)</f>
        <v>0</v>
      </c>
      <c r="BG915" s="142">
        <f>IF(N915="zákl. přenesená",J915,0)</f>
        <v>0</v>
      </c>
      <c r="BH915" s="142">
        <f>IF(N915="sníž. přenesená",J915,0)</f>
        <v>0</v>
      </c>
      <c r="BI915" s="142">
        <f>IF(N915="nulová",J915,0)</f>
        <v>0</v>
      </c>
      <c r="BJ915" s="15" t="s">
        <v>77</v>
      </c>
      <c r="BK915" s="142">
        <f>ROUND(I915*H915,2)</f>
        <v>0</v>
      </c>
      <c r="BL915" s="15" t="s">
        <v>231</v>
      </c>
      <c r="BM915" s="141" t="s">
        <v>1214</v>
      </c>
    </row>
    <row r="916" spans="2:51" s="12" customFormat="1" ht="12">
      <c r="B916" s="143"/>
      <c r="D916" s="144" t="s">
        <v>157</v>
      </c>
      <c r="E916" s="145" t="s">
        <v>1</v>
      </c>
      <c r="F916" s="146" t="s">
        <v>1208</v>
      </c>
      <c r="H916" s="145" t="s">
        <v>1</v>
      </c>
      <c r="L916" s="143"/>
      <c r="M916" s="147"/>
      <c r="N916" s="148"/>
      <c r="O916" s="148"/>
      <c r="P916" s="148"/>
      <c r="Q916" s="148"/>
      <c r="R916" s="148"/>
      <c r="S916" s="148"/>
      <c r="T916" s="149"/>
      <c r="AT916" s="145" t="s">
        <v>157</v>
      </c>
      <c r="AU916" s="145" t="s">
        <v>79</v>
      </c>
      <c r="AV916" s="12" t="s">
        <v>77</v>
      </c>
      <c r="AW916" s="12" t="s">
        <v>27</v>
      </c>
      <c r="AX916" s="12" t="s">
        <v>70</v>
      </c>
      <c r="AY916" s="145" t="s">
        <v>148</v>
      </c>
    </row>
    <row r="917" spans="2:51" s="13" customFormat="1" ht="12">
      <c r="B917" s="150"/>
      <c r="D917" s="144" t="s">
        <v>157</v>
      </c>
      <c r="E917" s="151" t="s">
        <v>1</v>
      </c>
      <c r="F917" s="152" t="s">
        <v>1215</v>
      </c>
      <c r="H917" s="153">
        <v>11.97</v>
      </c>
      <c r="L917" s="150"/>
      <c r="M917" s="154"/>
      <c r="N917" s="155"/>
      <c r="O917" s="155"/>
      <c r="P917" s="155"/>
      <c r="Q917" s="155"/>
      <c r="R917" s="155"/>
      <c r="S917" s="155"/>
      <c r="T917" s="156"/>
      <c r="AT917" s="151" t="s">
        <v>157</v>
      </c>
      <c r="AU917" s="151" t="s">
        <v>79</v>
      </c>
      <c r="AV917" s="13" t="s">
        <v>79</v>
      </c>
      <c r="AW917" s="13" t="s">
        <v>27</v>
      </c>
      <c r="AX917" s="13" t="s">
        <v>70</v>
      </c>
      <c r="AY917" s="151" t="s">
        <v>148</v>
      </c>
    </row>
    <row r="918" spans="2:51" s="13" customFormat="1" ht="30.6">
      <c r="B918" s="150"/>
      <c r="D918" s="144" t="s">
        <v>157</v>
      </c>
      <c r="E918" s="151" t="s">
        <v>1</v>
      </c>
      <c r="F918" s="152" t="s">
        <v>1216</v>
      </c>
      <c r="H918" s="153">
        <v>152.19</v>
      </c>
      <c r="L918" s="150"/>
      <c r="M918" s="154"/>
      <c r="N918" s="155"/>
      <c r="O918" s="155"/>
      <c r="P918" s="155"/>
      <c r="Q918" s="155"/>
      <c r="R918" s="155"/>
      <c r="S918" s="155"/>
      <c r="T918" s="156"/>
      <c r="AT918" s="151" t="s">
        <v>157</v>
      </c>
      <c r="AU918" s="151" t="s">
        <v>79</v>
      </c>
      <c r="AV918" s="13" t="s">
        <v>79</v>
      </c>
      <c r="AW918" s="13" t="s">
        <v>27</v>
      </c>
      <c r="AX918" s="13" t="s">
        <v>70</v>
      </c>
      <c r="AY918" s="151" t="s">
        <v>148</v>
      </c>
    </row>
    <row r="919" spans="2:51" s="13" customFormat="1" ht="12">
      <c r="B919" s="150"/>
      <c r="D919" s="144" t="s">
        <v>157</v>
      </c>
      <c r="F919" s="152" t="s">
        <v>1217</v>
      </c>
      <c r="H919" s="153">
        <v>167.443</v>
      </c>
      <c r="L919" s="150"/>
      <c r="M919" s="154"/>
      <c r="N919" s="155"/>
      <c r="O919" s="155"/>
      <c r="P919" s="155"/>
      <c r="Q919" s="155"/>
      <c r="R919" s="155"/>
      <c r="S919" s="155"/>
      <c r="T919" s="156"/>
      <c r="AT919" s="151" t="s">
        <v>157</v>
      </c>
      <c r="AU919" s="151" t="s">
        <v>79</v>
      </c>
      <c r="AV919" s="13" t="s">
        <v>79</v>
      </c>
      <c r="AW919" s="13" t="s">
        <v>3</v>
      </c>
      <c r="AX919" s="13" t="s">
        <v>77</v>
      </c>
      <c r="AY919" s="151" t="s">
        <v>148</v>
      </c>
    </row>
    <row r="920" spans="2:65" s="1" customFormat="1" ht="24" customHeight="1">
      <c r="B920" s="130"/>
      <c r="C920" s="157" t="s">
        <v>1218</v>
      </c>
      <c r="D920" s="157" t="s">
        <v>80</v>
      </c>
      <c r="E920" s="158" t="s">
        <v>1219</v>
      </c>
      <c r="F920" s="159" t="s">
        <v>1220</v>
      </c>
      <c r="G920" s="160" t="s">
        <v>153</v>
      </c>
      <c r="H920" s="161">
        <v>179.653</v>
      </c>
      <c r="I920" s="162"/>
      <c r="J920" s="162">
        <f>ROUND(I920*H920,2)</f>
        <v>0</v>
      </c>
      <c r="K920" s="159" t="s">
        <v>320</v>
      </c>
      <c r="L920" s="163"/>
      <c r="M920" s="164" t="s">
        <v>1</v>
      </c>
      <c r="N920" s="165" t="s">
        <v>35</v>
      </c>
      <c r="O920" s="139">
        <v>0</v>
      </c>
      <c r="P920" s="139">
        <f>O920*H920</f>
        <v>0</v>
      </c>
      <c r="Q920" s="139">
        <v>0.0021</v>
      </c>
      <c r="R920" s="139">
        <f>Q920*H920</f>
        <v>0.3772713</v>
      </c>
      <c r="S920" s="139">
        <v>0</v>
      </c>
      <c r="T920" s="140">
        <f>S920*H920</f>
        <v>0</v>
      </c>
      <c r="AR920" s="141" t="s">
        <v>325</v>
      </c>
      <c r="AT920" s="141" t="s">
        <v>80</v>
      </c>
      <c r="AU920" s="141" t="s">
        <v>79</v>
      </c>
      <c r="AY920" s="15" t="s">
        <v>148</v>
      </c>
      <c r="BE920" s="142">
        <f>IF(N920="základní",J920,0)</f>
        <v>0</v>
      </c>
      <c r="BF920" s="142">
        <f>IF(N920="snížená",J920,0)</f>
        <v>0</v>
      </c>
      <c r="BG920" s="142">
        <f>IF(N920="zákl. přenesená",J920,0)</f>
        <v>0</v>
      </c>
      <c r="BH920" s="142">
        <f>IF(N920="sníž. přenesená",J920,0)</f>
        <v>0</v>
      </c>
      <c r="BI920" s="142">
        <f>IF(N920="nulová",J920,0)</f>
        <v>0</v>
      </c>
      <c r="BJ920" s="15" t="s">
        <v>77</v>
      </c>
      <c r="BK920" s="142">
        <f>ROUND(I920*H920,2)</f>
        <v>0</v>
      </c>
      <c r="BL920" s="15" t="s">
        <v>231</v>
      </c>
      <c r="BM920" s="141" t="s">
        <v>1221</v>
      </c>
    </row>
    <row r="921" spans="2:51" s="12" customFormat="1" ht="12">
      <c r="B921" s="143"/>
      <c r="D921" s="144" t="s">
        <v>157</v>
      </c>
      <c r="E921" s="145" t="s">
        <v>1</v>
      </c>
      <c r="F921" s="146" t="s">
        <v>1208</v>
      </c>
      <c r="H921" s="145" t="s">
        <v>1</v>
      </c>
      <c r="L921" s="143"/>
      <c r="M921" s="147"/>
      <c r="N921" s="148"/>
      <c r="O921" s="148"/>
      <c r="P921" s="148"/>
      <c r="Q921" s="148"/>
      <c r="R921" s="148"/>
      <c r="S921" s="148"/>
      <c r="T921" s="149"/>
      <c r="AT921" s="145" t="s">
        <v>157</v>
      </c>
      <c r="AU921" s="145" t="s">
        <v>79</v>
      </c>
      <c r="AV921" s="12" t="s">
        <v>77</v>
      </c>
      <c r="AW921" s="12" t="s">
        <v>27</v>
      </c>
      <c r="AX921" s="12" t="s">
        <v>70</v>
      </c>
      <c r="AY921" s="145" t="s">
        <v>148</v>
      </c>
    </row>
    <row r="922" spans="2:51" s="13" customFormat="1" ht="12">
      <c r="B922" s="150"/>
      <c r="D922" s="144" t="s">
        <v>157</v>
      </c>
      <c r="E922" s="151" t="s">
        <v>1</v>
      </c>
      <c r="F922" s="152" t="s">
        <v>1222</v>
      </c>
      <c r="H922" s="153">
        <v>23.94</v>
      </c>
      <c r="L922" s="150"/>
      <c r="M922" s="154"/>
      <c r="N922" s="155"/>
      <c r="O922" s="155"/>
      <c r="P922" s="155"/>
      <c r="Q922" s="155"/>
      <c r="R922" s="155"/>
      <c r="S922" s="155"/>
      <c r="T922" s="156"/>
      <c r="AT922" s="151" t="s">
        <v>157</v>
      </c>
      <c r="AU922" s="151" t="s">
        <v>79</v>
      </c>
      <c r="AV922" s="13" t="s">
        <v>79</v>
      </c>
      <c r="AW922" s="13" t="s">
        <v>27</v>
      </c>
      <c r="AX922" s="13" t="s">
        <v>70</v>
      </c>
      <c r="AY922" s="151" t="s">
        <v>148</v>
      </c>
    </row>
    <row r="923" spans="2:51" s="13" customFormat="1" ht="30.6">
      <c r="B923" s="150"/>
      <c r="D923" s="144" t="s">
        <v>157</v>
      </c>
      <c r="E923" s="151" t="s">
        <v>1</v>
      </c>
      <c r="F923" s="152" t="s">
        <v>1216</v>
      </c>
      <c r="H923" s="153">
        <v>152.19</v>
      </c>
      <c r="L923" s="150"/>
      <c r="M923" s="154"/>
      <c r="N923" s="155"/>
      <c r="O923" s="155"/>
      <c r="P923" s="155"/>
      <c r="Q923" s="155"/>
      <c r="R923" s="155"/>
      <c r="S923" s="155"/>
      <c r="T923" s="156"/>
      <c r="AT923" s="151" t="s">
        <v>157</v>
      </c>
      <c r="AU923" s="151" t="s">
        <v>79</v>
      </c>
      <c r="AV923" s="13" t="s">
        <v>79</v>
      </c>
      <c r="AW923" s="13" t="s">
        <v>27</v>
      </c>
      <c r="AX923" s="13" t="s">
        <v>70</v>
      </c>
      <c r="AY923" s="151" t="s">
        <v>148</v>
      </c>
    </row>
    <row r="924" spans="2:51" s="13" customFormat="1" ht="12">
      <c r="B924" s="150"/>
      <c r="D924" s="144" t="s">
        <v>157</v>
      </c>
      <c r="F924" s="152" t="s">
        <v>1223</v>
      </c>
      <c r="H924" s="153">
        <v>179.653</v>
      </c>
      <c r="L924" s="150"/>
      <c r="M924" s="154"/>
      <c r="N924" s="155"/>
      <c r="O924" s="155"/>
      <c r="P924" s="155"/>
      <c r="Q924" s="155"/>
      <c r="R924" s="155"/>
      <c r="S924" s="155"/>
      <c r="T924" s="156"/>
      <c r="AT924" s="151" t="s">
        <v>157</v>
      </c>
      <c r="AU924" s="151" t="s">
        <v>79</v>
      </c>
      <c r="AV924" s="13" t="s">
        <v>79</v>
      </c>
      <c r="AW924" s="13" t="s">
        <v>3</v>
      </c>
      <c r="AX924" s="13" t="s">
        <v>77</v>
      </c>
      <c r="AY924" s="151" t="s">
        <v>148</v>
      </c>
    </row>
    <row r="925" spans="2:65" s="1" customFormat="1" ht="24" customHeight="1">
      <c r="B925" s="130"/>
      <c r="C925" s="131" t="s">
        <v>1224</v>
      </c>
      <c r="D925" s="131" t="s">
        <v>150</v>
      </c>
      <c r="E925" s="132" t="s">
        <v>1225</v>
      </c>
      <c r="F925" s="133" t="s">
        <v>1226</v>
      </c>
      <c r="G925" s="134" t="s">
        <v>153</v>
      </c>
      <c r="H925" s="135">
        <v>15.75</v>
      </c>
      <c r="I925" s="136"/>
      <c r="J925" s="136">
        <f>ROUND(I925*H925,2)</f>
        <v>0</v>
      </c>
      <c r="K925" s="133" t="s">
        <v>320</v>
      </c>
      <c r="L925" s="27"/>
      <c r="M925" s="137" t="s">
        <v>1</v>
      </c>
      <c r="N925" s="138" t="s">
        <v>35</v>
      </c>
      <c r="O925" s="139">
        <v>0.06</v>
      </c>
      <c r="P925" s="139">
        <f>O925*H925</f>
        <v>0.945</v>
      </c>
      <c r="Q925" s="139">
        <v>1E-05</v>
      </c>
      <c r="R925" s="139">
        <f>Q925*H925</f>
        <v>0.0001575</v>
      </c>
      <c r="S925" s="139">
        <v>0</v>
      </c>
      <c r="T925" s="140">
        <f>S925*H925</f>
        <v>0</v>
      </c>
      <c r="AR925" s="141" t="s">
        <v>231</v>
      </c>
      <c r="AT925" s="141" t="s">
        <v>150</v>
      </c>
      <c r="AU925" s="141" t="s">
        <v>79</v>
      </c>
      <c r="AY925" s="15" t="s">
        <v>148</v>
      </c>
      <c r="BE925" s="142">
        <f>IF(N925="základní",J925,0)</f>
        <v>0</v>
      </c>
      <c r="BF925" s="142">
        <f>IF(N925="snížená",J925,0)</f>
        <v>0</v>
      </c>
      <c r="BG925" s="142">
        <f>IF(N925="zákl. přenesená",J925,0)</f>
        <v>0</v>
      </c>
      <c r="BH925" s="142">
        <f>IF(N925="sníž. přenesená",J925,0)</f>
        <v>0</v>
      </c>
      <c r="BI925" s="142">
        <f>IF(N925="nulová",J925,0)</f>
        <v>0</v>
      </c>
      <c r="BJ925" s="15" t="s">
        <v>77</v>
      </c>
      <c r="BK925" s="142">
        <f>ROUND(I925*H925,2)</f>
        <v>0</v>
      </c>
      <c r="BL925" s="15" t="s">
        <v>231</v>
      </c>
      <c r="BM925" s="141" t="s">
        <v>1227</v>
      </c>
    </row>
    <row r="926" spans="2:51" s="12" customFormat="1" ht="12">
      <c r="B926" s="143"/>
      <c r="D926" s="144" t="s">
        <v>157</v>
      </c>
      <c r="E926" s="145" t="s">
        <v>1</v>
      </c>
      <c r="F926" s="146" t="s">
        <v>1208</v>
      </c>
      <c r="H926" s="145" t="s">
        <v>1</v>
      </c>
      <c r="L926" s="143"/>
      <c r="M926" s="147"/>
      <c r="N926" s="148"/>
      <c r="O926" s="148"/>
      <c r="P926" s="148"/>
      <c r="Q926" s="148"/>
      <c r="R926" s="148"/>
      <c r="S926" s="148"/>
      <c r="T926" s="149"/>
      <c r="AT926" s="145" t="s">
        <v>157</v>
      </c>
      <c r="AU926" s="145" t="s">
        <v>79</v>
      </c>
      <c r="AV926" s="12" t="s">
        <v>77</v>
      </c>
      <c r="AW926" s="12" t="s">
        <v>27</v>
      </c>
      <c r="AX926" s="12" t="s">
        <v>70</v>
      </c>
      <c r="AY926" s="145" t="s">
        <v>148</v>
      </c>
    </row>
    <row r="927" spans="2:51" s="13" customFormat="1" ht="12">
      <c r="B927" s="150"/>
      <c r="D927" s="144" t="s">
        <v>157</v>
      </c>
      <c r="E927" s="151" t="s">
        <v>1</v>
      </c>
      <c r="F927" s="152" t="s">
        <v>1228</v>
      </c>
      <c r="H927" s="153">
        <v>15.75</v>
      </c>
      <c r="L927" s="150"/>
      <c r="M927" s="154"/>
      <c r="N927" s="155"/>
      <c r="O927" s="155"/>
      <c r="P927" s="155"/>
      <c r="Q927" s="155"/>
      <c r="R927" s="155"/>
      <c r="S927" s="155"/>
      <c r="T927" s="156"/>
      <c r="AT927" s="151" t="s">
        <v>157</v>
      </c>
      <c r="AU927" s="151" t="s">
        <v>79</v>
      </c>
      <c r="AV927" s="13" t="s">
        <v>79</v>
      </c>
      <c r="AW927" s="13" t="s">
        <v>27</v>
      </c>
      <c r="AX927" s="13" t="s">
        <v>70</v>
      </c>
      <c r="AY927" s="151" t="s">
        <v>148</v>
      </c>
    </row>
    <row r="928" spans="2:65" s="1" customFormat="1" ht="24" customHeight="1">
      <c r="B928" s="130"/>
      <c r="C928" s="157" t="s">
        <v>1229</v>
      </c>
      <c r="D928" s="157" t="s">
        <v>80</v>
      </c>
      <c r="E928" s="158" t="s">
        <v>1230</v>
      </c>
      <c r="F928" s="159" t="s">
        <v>1231</v>
      </c>
      <c r="G928" s="160" t="s">
        <v>153</v>
      </c>
      <c r="H928" s="161">
        <v>17.325</v>
      </c>
      <c r="I928" s="162"/>
      <c r="J928" s="162">
        <f>ROUND(I928*H928,2)</f>
        <v>0</v>
      </c>
      <c r="K928" s="159" t="s">
        <v>320</v>
      </c>
      <c r="L928" s="163"/>
      <c r="M928" s="164" t="s">
        <v>1</v>
      </c>
      <c r="N928" s="165" t="s">
        <v>35</v>
      </c>
      <c r="O928" s="139">
        <v>0</v>
      </c>
      <c r="P928" s="139">
        <f>O928*H928</f>
        <v>0</v>
      </c>
      <c r="Q928" s="139">
        <v>0.000115</v>
      </c>
      <c r="R928" s="139">
        <f>Q928*H928</f>
        <v>0.001992375</v>
      </c>
      <c r="S928" s="139">
        <v>0</v>
      </c>
      <c r="T928" s="140">
        <f>S928*H928</f>
        <v>0</v>
      </c>
      <c r="AR928" s="141" t="s">
        <v>325</v>
      </c>
      <c r="AT928" s="141" t="s">
        <v>80</v>
      </c>
      <c r="AU928" s="141" t="s">
        <v>79</v>
      </c>
      <c r="AY928" s="15" t="s">
        <v>148</v>
      </c>
      <c r="BE928" s="142">
        <f>IF(N928="základní",J928,0)</f>
        <v>0</v>
      </c>
      <c r="BF928" s="142">
        <f>IF(N928="snížená",J928,0)</f>
        <v>0</v>
      </c>
      <c r="BG928" s="142">
        <f>IF(N928="zákl. přenesená",J928,0)</f>
        <v>0</v>
      </c>
      <c r="BH928" s="142">
        <f>IF(N928="sníž. přenesená",J928,0)</f>
        <v>0</v>
      </c>
      <c r="BI928" s="142">
        <f>IF(N928="nulová",J928,0)</f>
        <v>0</v>
      </c>
      <c r="BJ928" s="15" t="s">
        <v>77</v>
      </c>
      <c r="BK928" s="142">
        <f>ROUND(I928*H928,2)</f>
        <v>0</v>
      </c>
      <c r="BL928" s="15" t="s">
        <v>231</v>
      </c>
      <c r="BM928" s="141" t="s">
        <v>1232</v>
      </c>
    </row>
    <row r="929" spans="2:51" s="13" customFormat="1" ht="12">
      <c r="B929" s="150"/>
      <c r="D929" s="144" t="s">
        <v>157</v>
      </c>
      <c r="F929" s="152" t="s">
        <v>1233</v>
      </c>
      <c r="H929" s="153">
        <v>17.325</v>
      </c>
      <c r="L929" s="150"/>
      <c r="M929" s="154"/>
      <c r="N929" s="155"/>
      <c r="O929" s="155"/>
      <c r="P929" s="155"/>
      <c r="Q929" s="155"/>
      <c r="R929" s="155"/>
      <c r="S929" s="155"/>
      <c r="T929" s="156"/>
      <c r="AT929" s="151" t="s">
        <v>157</v>
      </c>
      <c r="AU929" s="151" t="s">
        <v>79</v>
      </c>
      <c r="AV929" s="13" t="s">
        <v>79</v>
      </c>
      <c r="AW929" s="13" t="s">
        <v>3</v>
      </c>
      <c r="AX929" s="13" t="s">
        <v>77</v>
      </c>
      <c r="AY929" s="151" t="s">
        <v>148</v>
      </c>
    </row>
    <row r="930" spans="2:65" s="1" customFormat="1" ht="24" customHeight="1">
      <c r="B930" s="130"/>
      <c r="C930" s="131" t="s">
        <v>1234</v>
      </c>
      <c r="D930" s="131" t="s">
        <v>150</v>
      </c>
      <c r="E930" s="132" t="s">
        <v>1235</v>
      </c>
      <c r="F930" s="133" t="s">
        <v>1236</v>
      </c>
      <c r="G930" s="134" t="s">
        <v>203</v>
      </c>
      <c r="H930" s="135">
        <v>7.516</v>
      </c>
      <c r="I930" s="136"/>
      <c r="J930" s="136">
        <f>ROUND(I930*H930,2)</f>
        <v>0</v>
      </c>
      <c r="K930" s="133" t="s">
        <v>154</v>
      </c>
      <c r="L930" s="27"/>
      <c r="M930" s="137" t="s">
        <v>1</v>
      </c>
      <c r="N930" s="138" t="s">
        <v>35</v>
      </c>
      <c r="O930" s="139">
        <v>1.831</v>
      </c>
      <c r="P930" s="139">
        <f>O930*H930</f>
        <v>13.761796</v>
      </c>
      <c r="Q930" s="139">
        <v>0</v>
      </c>
      <c r="R930" s="139">
        <f>Q930*H930</f>
        <v>0</v>
      </c>
      <c r="S930" s="139">
        <v>0</v>
      </c>
      <c r="T930" s="140">
        <f>S930*H930</f>
        <v>0</v>
      </c>
      <c r="AR930" s="141" t="s">
        <v>231</v>
      </c>
      <c r="AT930" s="141" t="s">
        <v>150</v>
      </c>
      <c r="AU930" s="141" t="s">
        <v>79</v>
      </c>
      <c r="AY930" s="15" t="s">
        <v>148</v>
      </c>
      <c r="BE930" s="142">
        <f>IF(N930="základní",J930,0)</f>
        <v>0</v>
      </c>
      <c r="BF930" s="142">
        <f>IF(N930="snížená",J930,0)</f>
        <v>0</v>
      </c>
      <c r="BG930" s="142">
        <f>IF(N930="zákl. přenesená",J930,0)</f>
        <v>0</v>
      </c>
      <c r="BH930" s="142">
        <f>IF(N930="sníž. přenesená",J930,0)</f>
        <v>0</v>
      </c>
      <c r="BI930" s="142">
        <f>IF(N930="nulová",J930,0)</f>
        <v>0</v>
      </c>
      <c r="BJ930" s="15" t="s">
        <v>77</v>
      </c>
      <c r="BK930" s="142">
        <f>ROUND(I930*H930,2)</f>
        <v>0</v>
      </c>
      <c r="BL930" s="15" t="s">
        <v>231</v>
      </c>
      <c r="BM930" s="141" t="s">
        <v>1237</v>
      </c>
    </row>
    <row r="931" spans="2:63" s="11" customFormat="1" ht="22.8" customHeight="1">
      <c r="B931" s="118"/>
      <c r="D931" s="119" t="s">
        <v>69</v>
      </c>
      <c r="E931" s="128" t="s">
        <v>1238</v>
      </c>
      <c r="F931" s="128" t="s">
        <v>1239</v>
      </c>
      <c r="J931" s="129">
        <f>BK931</f>
        <v>0</v>
      </c>
      <c r="L931" s="118"/>
      <c r="M931" s="122"/>
      <c r="N931" s="123"/>
      <c r="O931" s="123"/>
      <c r="P931" s="124">
        <f>SUM(P932:P965)</f>
        <v>155.21140999999997</v>
      </c>
      <c r="Q931" s="123"/>
      <c r="R931" s="124">
        <f>SUM(R932:R965)</f>
        <v>0.3908810000000001</v>
      </c>
      <c r="S931" s="123"/>
      <c r="T931" s="125">
        <f>SUM(T932:T965)</f>
        <v>0</v>
      </c>
      <c r="AR931" s="119" t="s">
        <v>79</v>
      </c>
      <c r="AT931" s="126" t="s">
        <v>69</v>
      </c>
      <c r="AU931" s="126" t="s">
        <v>77</v>
      </c>
      <c r="AY931" s="119" t="s">
        <v>148</v>
      </c>
      <c r="BK931" s="127">
        <f>SUM(BK932:BK965)</f>
        <v>0</v>
      </c>
    </row>
    <row r="932" spans="2:65" s="1" customFormat="1" ht="24" customHeight="1">
      <c r="B932" s="130"/>
      <c r="C932" s="131" t="s">
        <v>1240</v>
      </c>
      <c r="D932" s="131" t="s">
        <v>150</v>
      </c>
      <c r="E932" s="132" t="s">
        <v>1241</v>
      </c>
      <c r="F932" s="133" t="s">
        <v>1242</v>
      </c>
      <c r="G932" s="134" t="s">
        <v>458</v>
      </c>
      <c r="H932" s="135">
        <v>182.6</v>
      </c>
      <c r="I932" s="136"/>
      <c r="J932" s="136">
        <f>ROUND(I932*H932,2)</f>
        <v>0</v>
      </c>
      <c r="K932" s="133" t="s">
        <v>154</v>
      </c>
      <c r="L932" s="27"/>
      <c r="M932" s="137" t="s">
        <v>1</v>
      </c>
      <c r="N932" s="138" t="s">
        <v>35</v>
      </c>
      <c r="O932" s="139">
        <v>0.14</v>
      </c>
      <c r="P932" s="139">
        <f>O932*H932</f>
        <v>25.564</v>
      </c>
      <c r="Q932" s="139">
        <v>0</v>
      </c>
      <c r="R932" s="139">
        <f>Q932*H932</f>
        <v>0</v>
      </c>
      <c r="S932" s="139">
        <v>0</v>
      </c>
      <c r="T932" s="140">
        <f>S932*H932</f>
        <v>0</v>
      </c>
      <c r="AR932" s="141" t="s">
        <v>231</v>
      </c>
      <c r="AT932" s="141" t="s">
        <v>150</v>
      </c>
      <c r="AU932" s="141" t="s">
        <v>79</v>
      </c>
      <c r="AY932" s="15" t="s">
        <v>148</v>
      </c>
      <c r="BE932" s="142">
        <f>IF(N932="základní",J932,0)</f>
        <v>0</v>
      </c>
      <c r="BF932" s="142">
        <f>IF(N932="snížená",J932,0)</f>
        <v>0</v>
      </c>
      <c r="BG932" s="142">
        <f>IF(N932="zákl. přenesená",J932,0)</f>
        <v>0</v>
      </c>
      <c r="BH932" s="142">
        <f>IF(N932="sníž. přenesená",J932,0)</f>
        <v>0</v>
      </c>
      <c r="BI932" s="142">
        <f>IF(N932="nulová",J932,0)</f>
        <v>0</v>
      </c>
      <c r="BJ932" s="15" t="s">
        <v>77</v>
      </c>
      <c r="BK932" s="142">
        <f>ROUND(I932*H932,2)</f>
        <v>0</v>
      </c>
      <c r="BL932" s="15" t="s">
        <v>231</v>
      </c>
      <c r="BM932" s="141" t="s">
        <v>1243</v>
      </c>
    </row>
    <row r="933" spans="2:51" s="12" customFormat="1" ht="12">
      <c r="B933" s="143"/>
      <c r="D933" s="144" t="s">
        <v>157</v>
      </c>
      <c r="E933" s="145" t="s">
        <v>1</v>
      </c>
      <c r="F933" s="146" t="s">
        <v>158</v>
      </c>
      <c r="H933" s="145" t="s">
        <v>1</v>
      </c>
      <c r="L933" s="143"/>
      <c r="M933" s="147"/>
      <c r="N933" s="148"/>
      <c r="O933" s="148"/>
      <c r="P933" s="148"/>
      <c r="Q933" s="148"/>
      <c r="R933" s="148"/>
      <c r="S933" s="148"/>
      <c r="T933" s="149"/>
      <c r="AT933" s="145" t="s">
        <v>157</v>
      </c>
      <c r="AU933" s="145" t="s">
        <v>79</v>
      </c>
      <c r="AV933" s="12" t="s">
        <v>77</v>
      </c>
      <c r="AW933" s="12" t="s">
        <v>27</v>
      </c>
      <c r="AX933" s="12" t="s">
        <v>70</v>
      </c>
      <c r="AY933" s="145" t="s">
        <v>148</v>
      </c>
    </row>
    <row r="934" spans="2:51" s="13" customFormat="1" ht="20.4">
      <c r="B934" s="150"/>
      <c r="D934" s="144" t="s">
        <v>157</v>
      </c>
      <c r="E934" s="151" t="s">
        <v>1</v>
      </c>
      <c r="F934" s="152" t="s">
        <v>1244</v>
      </c>
      <c r="H934" s="153">
        <v>182.6</v>
      </c>
      <c r="L934" s="150"/>
      <c r="M934" s="154"/>
      <c r="N934" s="155"/>
      <c r="O934" s="155"/>
      <c r="P934" s="155"/>
      <c r="Q934" s="155"/>
      <c r="R934" s="155"/>
      <c r="S934" s="155"/>
      <c r="T934" s="156"/>
      <c r="AT934" s="151" t="s">
        <v>157</v>
      </c>
      <c r="AU934" s="151" t="s">
        <v>79</v>
      </c>
      <c r="AV934" s="13" t="s">
        <v>79</v>
      </c>
      <c r="AW934" s="13" t="s">
        <v>27</v>
      </c>
      <c r="AX934" s="13" t="s">
        <v>70</v>
      </c>
      <c r="AY934" s="151" t="s">
        <v>148</v>
      </c>
    </row>
    <row r="935" spans="2:65" s="1" customFormat="1" ht="16.5" customHeight="1">
      <c r="B935" s="130"/>
      <c r="C935" s="157" t="s">
        <v>1245</v>
      </c>
      <c r="D935" s="157" t="s">
        <v>80</v>
      </c>
      <c r="E935" s="158" t="s">
        <v>1246</v>
      </c>
      <c r="F935" s="159" t="s">
        <v>1247</v>
      </c>
      <c r="G935" s="160" t="s">
        <v>220</v>
      </c>
      <c r="H935" s="161">
        <v>182.6</v>
      </c>
      <c r="I935" s="162"/>
      <c r="J935" s="162">
        <f>ROUND(I935*H935,2)</f>
        <v>0</v>
      </c>
      <c r="K935" s="159" t="s">
        <v>320</v>
      </c>
      <c r="L935" s="163"/>
      <c r="M935" s="164" t="s">
        <v>1</v>
      </c>
      <c r="N935" s="165" t="s">
        <v>35</v>
      </c>
      <c r="O935" s="139">
        <v>0</v>
      </c>
      <c r="P935" s="139">
        <f>O935*H935</f>
        <v>0</v>
      </c>
      <c r="Q935" s="139">
        <v>0.001</v>
      </c>
      <c r="R935" s="139">
        <f>Q935*H935</f>
        <v>0.18259999999999998</v>
      </c>
      <c r="S935" s="139">
        <v>0</v>
      </c>
      <c r="T935" s="140">
        <f>S935*H935</f>
        <v>0</v>
      </c>
      <c r="AR935" s="141" t="s">
        <v>325</v>
      </c>
      <c r="AT935" s="141" t="s">
        <v>80</v>
      </c>
      <c r="AU935" s="141" t="s">
        <v>79</v>
      </c>
      <c r="AY935" s="15" t="s">
        <v>148</v>
      </c>
      <c r="BE935" s="142">
        <f>IF(N935="základní",J935,0)</f>
        <v>0</v>
      </c>
      <c r="BF935" s="142">
        <f>IF(N935="snížená",J935,0)</f>
        <v>0</v>
      </c>
      <c r="BG935" s="142">
        <f>IF(N935="zákl. přenesená",J935,0)</f>
        <v>0</v>
      </c>
      <c r="BH935" s="142">
        <f>IF(N935="sníž. přenesená",J935,0)</f>
        <v>0</v>
      </c>
      <c r="BI935" s="142">
        <f>IF(N935="nulová",J935,0)</f>
        <v>0</v>
      </c>
      <c r="BJ935" s="15" t="s">
        <v>77</v>
      </c>
      <c r="BK935" s="142">
        <f>ROUND(I935*H935,2)</f>
        <v>0</v>
      </c>
      <c r="BL935" s="15" t="s">
        <v>231</v>
      </c>
      <c r="BM935" s="141" t="s">
        <v>1248</v>
      </c>
    </row>
    <row r="936" spans="2:65" s="1" customFormat="1" ht="24" customHeight="1">
      <c r="B936" s="130"/>
      <c r="C936" s="131" t="s">
        <v>1249</v>
      </c>
      <c r="D936" s="131" t="s">
        <v>150</v>
      </c>
      <c r="E936" s="132" t="s">
        <v>1250</v>
      </c>
      <c r="F936" s="133" t="s">
        <v>1251</v>
      </c>
      <c r="G936" s="134" t="s">
        <v>458</v>
      </c>
      <c r="H936" s="135">
        <v>147</v>
      </c>
      <c r="I936" s="136"/>
      <c r="J936" s="136">
        <f>ROUND(I936*H936,2)</f>
        <v>0</v>
      </c>
      <c r="K936" s="133" t="s">
        <v>154</v>
      </c>
      <c r="L936" s="27"/>
      <c r="M936" s="137" t="s">
        <v>1</v>
      </c>
      <c r="N936" s="138" t="s">
        <v>35</v>
      </c>
      <c r="O936" s="139">
        <v>0.497</v>
      </c>
      <c r="P936" s="139">
        <f>O936*H936</f>
        <v>73.059</v>
      </c>
      <c r="Q936" s="139">
        <v>0</v>
      </c>
      <c r="R936" s="139">
        <f>Q936*H936</f>
        <v>0</v>
      </c>
      <c r="S936" s="139">
        <v>0</v>
      </c>
      <c r="T936" s="140">
        <f>S936*H936</f>
        <v>0</v>
      </c>
      <c r="AR936" s="141" t="s">
        <v>231</v>
      </c>
      <c r="AT936" s="141" t="s">
        <v>150</v>
      </c>
      <c r="AU936" s="141" t="s">
        <v>79</v>
      </c>
      <c r="AY936" s="15" t="s">
        <v>148</v>
      </c>
      <c r="BE936" s="142">
        <f>IF(N936="základní",J936,0)</f>
        <v>0</v>
      </c>
      <c r="BF936" s="142">
        <f>IF(N936="snížená",J936,0)</f>
        <v>0</v>
      </c>
      <c r="BG936" s="142">
        <f>IF(N936="zákl. přenesená",J936,0)</f>
        <v>0</v>
      </c>
      <c r="BH936" s="142">
        <f>IF(N936="sníž. přenesená",J936,0)</f>
        <v>0</v>
      </c>
      <c r="BI936" s="142">
        <f>IF(N936="nulová",J936,0)</f>
        <v>0</v>
      </c>
      <c r="BJ936" s="15" t="s">
        <v>77</v>
      </c>
      <c r="BK936" s="142">
        <f>ROUND(I936*H936,2)</f>
        <v>0</v>
      </c>
      <c r="BL936" s="15" t="s">
        <v>231</v>
      </c>
      <c r="BM936" s="141" t="s">
        <v>1252</v>
      </c>
    </row>
    <row r="937" spans="2:51" s="13" customFormat="1" ht="12">
      <c r="B937" s="150"/>
      <c r="D937" s="144" t="s">
        <v>157</v>
      </c>
      <c r="E937" s="151" t="s">
        <v>1</v>
      </c>
      <c r="F937" s="152" t="s">
        <v>1253</v>
      </c>
      <c r="H937" s="153">
        <v>49</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51" s="13" customFormat="1" ht="12">
      <c r="B938" s="150"/>
      <c r="D938" s="144" t="s">
        <v>157</v>
      </c>
      <c r="E938" s="151" t="s">
        <v>1</v>
      </c>
      <c r="F938" s="152" t="s">
        <v>1254</v>
      </c>
      <c r="H938" s="153">
        <v>98</v>
      </c>
      <c r="L938" s="150"/>
      <c r="M938" s="154"/>
      <c r="N938" s="155"/>
      <c r="O938" s="155"/>
      <c r="P938" s="155"/>
      <c r="Q938" s="155"/>
      <c r="R938" s="155"/>
      <c r="S938" s="155"/>
      <c r="T938" s="156"/>
      <c r="AT938" s="151" t="s">
        <v>157</v>
      </c>
      <c r="AU938" s="151" t="s">
        <v>79</v>
      </c>
      <c r="AV938" s="13" t="s">
        <v>79</v>
      </c>
      <c r="AW938" s="13" t="s">
        <v>27</v>
      </c>
      <c r="AX938" s="13" t="s">
        <v>70</v>
      </c>
      <c r="AY938" s="151" t="s">
        <v>148</v>
      </c>
    </row>
    <row r="939" spans="2:65" s="1" customFormat="1" ht="16.5" customHeight="1">
      <c r="B939" s="130"/>
      <c r="C939" s="157" t="s">
        <v>1255</v>
      </c>
      <c r="D939" s="157" t="s">
        <v>80</v>
      </c>
      <c r="E939" s="158" t="s">
        <v>1256</v>
      </c>
      <c r="F939" s="159" t="s">
        <v>1257</v>
      </c>
      <c r="G939" s="160" t="s">
        <v>220</v>
      </c>
      <c r="H939" s="161">
        <v>31.957</v>
      </c>
      <c r="I939" s="162"/>
      <c r="J939" s="162">
        <f>ROUND(I939*H939,2)</f>
        <v>0</v>
      </c>
      <c r="K939" s="159" t="s">
        <v>320</v>
      </c>
      <c r="L939" s="163"/>
      <c r="M939" s="164" t="s">
        <v>1</v>
      </c>
      <c r="N939" s="165" t="s">
        <v>35</v>
      </c>
      <c r="O939" s="139">
        <v>0</v>
      </c>
      <c r="P939" s="139">
        <f>O939*H939</f>
        <v>0</v>
      </c>
      <c r="Q939" s="139">
        <v>0.001</v>
      </c>
      <c r="R939" s="139">
        <f>Q939*H939</f>
        <v>0.031957</v>
      </c>
      <c r="S939" s="139">
        <v>0</v>
      </c>
      <c r="T939" s="140">
        <f>S939*H939</f>
        <v>0</v>
      </c>
      <c r="AR939" s="141" t="s">
        <v>325</v>
      </c>
      <c r="AT939" s="141" t="s">
        <v>80</v>
      </c>
      <c r="AU939" s="141" t="s">
        <v>79</v>
      </c>
      <c r="AY939" s="15" t="s">
        <v>148</v>
      </c>
      <c r="BE939" s="142">
        <f>IF(N939="základní",J939,0)</f>
        <v>0</v>
      </c>
      <c r="BF939" s="142">
        <f>IF(N939="snížená",J939,0)</f>
        <v>0</v>
      </c>
      <c r="BG939" s="142">
        <f>IF(N939="zákl. přenesená",J939,0)</f>
        <v>0</v>
      </c>
      <c r="BH939" s="142">
        <f>IF(N939="sníž. přenesená",J939,0)</f>
        <v>0</v>
      </c>
      <c r="BI939" s="142">
        <f>IF(N939="nulová",J939,0)</f>
        <v>0</v>
      </c>
      <c r="BJ939" s="15" t="s">
        <v>77</v>
      </c>
      <c r="BK939" s="142">
        <f>ROUND(I939*H939,2)</f>
        <v>0</v>
      </c>
      <c r="BL939" s="15" t="s">
        <v>231</v>
      </c>
      <c r="BM939" s="141" t="s">
        <v>1258</v>
      </c>
    </row>
    <row r="940" spans="2:47" s="1" customFormat="1" ht="19.2">
      <c r="B940" s="27"/>
      <c r="D940" s="144" t="s">
        <v>277</v>
      </c>
      <c r="F940" s="166" t="s">
        <v>1259</v>
      </c>
      <c r="L940" s="27"/>
      <c r="M940" s="167"/>
      <c r="N940" s="50"/>
      <c r="O940" s="50"/>
      <c r="P940" s="50"/>
      <c r="Q940" s="50"/>
      <c r="R940" s="50"/>
      <c r="S940" s="50"/>
      <c r="T940" s="51"/>
      <c r="AT940" s="15" t="s">
        <v>277</v>
      </c>
      <c r="AU940" s="15" t="s">
        <v>79</v>
      </c>
    </row>
    <row r="941" spans="2:51" s="13" customFormat="1" ht="12">
      <c r="B941" s="150"/>
      <c r="D941" s="144" t="s">
        <v>157</v>
      </c>
      <c r="E941" s="151" t="s">
        <v>1</v>
      </c>
      <c r="F941" s="152" t="s">
        <v>1260</v>
      </c>
      <c r="H941" s="153">
        <v>30.435</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51" s="13" customFormat="1" ht="12">
      <c r="B942" s="150"/>
      <c r="D942" s="144" t="s">
        <v>157</v>
      </c>
      <c r="F942" s="152" t="s">
        <v>1261</v>
      </c>
      <c r="H942" s="153">
        <v>31.957</v>
      </c>
      <c r="L942" s="150"/>
      <c r="M942" s="154"/>
      <c r="N942" s="155"/>
      <c r="O942" s="155"/>
      <c r="P942" s="155"/>
      <c r="Q942" s="155"/>
      <c r="R942" s="155"/>
      <c r="S942" s="155"/>
      <c r="T942" s="156"/>
      <c r="AT942" s="151" t="s">
        <v>157</v>
      </c>
      <c r="AU942" s="151" t="s">
        <v>79</v>
      </c>
      <c r="AV942" s="13" t="s">
        <v>79</v>
      </c>
      <c r="AW942" s="13" t="s">
        <v>3</v>
      </c>
      <c r="AX942" s="13" t="s">
        <v>77</v>
      </c>
      <c r="AY942" s="151" t="s">
        <v>148</v>
      </c>
    </row>
    <row r="943" spans="2:65" s="1" customFormat="1" ht="16.5" customHeight="1">
      <c r="B943" s="130"/>
      <c r="C943" s="157" t="s">
        <v>1262</v>
      </c>
      <c r="D943" s="157" t="s">
        <v>80</v>
      </c>
      <c r="E943" s="158" t="s">
        <v>1263</v>
      </c>
      <c r="F943" s="159" t="s">
        <v>1264</v>
      </c>
      <c r="G943" s="160" t="s">
        <v>220</v>
      </c>
      <c r="H943" s="161">
        <v>60.87</v>
      </c>
      <c r="I943" s="162"/>
      <c r="J943" s="162">
        <f>ROUND(I943*H943,2)</f>
        <v>0</v>
      </c>
      <c r="K943" s="159" t="s">
        <v>154</v>
      </c>
      <c r="L943" s="163"/>
      <c r="M943" s="164" t="s">
        <v>1</v>
      </c>
      <c r="N943" s="165" t="s">
        <v>35</v>
      </c>
      <c r="O943" s="139">
        <v>0</v>
      </c>
      <c r="P943" s="139">
        <f>O943*H943</f>
        <v>0</v>
      </c>
      <c r="Q943" s="139">
        <v>0.001</v>
      </c>
      <c r="R943" s="139">
        <f>Q943*H943</f>
        <v>0.06087</v>
      </c>
      <c r="S943" s="139">
        <v>0</v>
      </c>
      <c r="T943" s="140">
        <f>S943*H943</f>
        <v>0</v>
      </c>
      <c r="AR943" s="141" t="s">
        <v>325</v>
      </c>
      <c r="AT943" s="141" t="s">
        <v>80</v>
      </c>
      <c r="AU943" s="141" t="s">
        <v>79</v>
      </c>
      <c r="AY943" s="15" t="s">
        <v>148</v>
      </c>
      <c r="BE943" s="142">
        <f>IF(N943="základní",J943,0)</f>
        <v>0</v>
      </c>
      <c r="BF943" s="142">
        <f>IF(N943="snížená",J943,0)</f>
        <v>0</v>
      </c>
      <c r="BG943" s="142">
        <f>IF(N943="zákl. přenesená",J943,0)</f>
        <v>0</v>
      </c>
      <c r="BH943" s="142">
        <f>IF(N943="sníž. přenesená",J943,0)</f>
        <v>0</v>
      </c>
      <c r="BI943" s="142">
        <f>IF(N943="nulová",J943,0)</f>
        <v>0</v>
      </c>
      <c r="BJ943" s="15" t="s">
        <v>77</v>
      </c>
      <c r="BK943" s="142">
        <f>ROUND(I943*H943,2)</f>
        <v>0</v>
      </c>
      <c r="BL943" s="15" t="s">
        <v>231</v>
      </c>
      <c r="BM943" s="141" t="s">
        <v>1265</v>
      </c>
    </row>
    <row r="944" spans="2:47" s="1" customFormat="1" ht="19.2">
      <c r="B944" s="27"/>
      <c r="D944" s="144" t="s">
        <v>277</v>
      </c>
      <c r="F944" s="166" t="s">
        <v>1266</v>
      </c>
      <c r="L944" s="27"/>
      <c r="M944" s="167"/>
      <c r="N944" s="50"/>
      <c r="O944" s="50"/>
      <c r="P944" s="50"/>
      <c r="Q944" s="50"/>
      <c r="R944" s="50"/>
      <c r="S944" s="50"/>
      <c r="T944" s="51"/>
      <c r="AT944" s="15" t="s">
        <v>277</v>
      </c>
      <c r="AU944" s="15" t="s">
        <v>79</v>
      </c>
    </row>
    <row r="945" spans="2:51" s="13" customFormat="1" ht="12">
      <c r="B945" s="150"/>
      <c r="D945" s="144" t="s">
        <v>157</v>
      </c>
      <c r="E945" s="151" t="s">
        <v>1</v>
      </c>
      <c r="F945" s="152" t="s">
        <v>1267</v>
      </c>
      <c r="H945" s="153">
        <v>60.87</v>
      </c>
      <c r="L945" s="150"/>
      <c r="M945" s="154"/>
      <c r="N945" s="155"/>
      <c r="O945" s="155"/>
      <c r="P945" s="155"/>
      <c r="Q945" s="155"/>
      <c r="R945" s="155"/>
      <c r="S945" s="155"/>
      <c r="T945" s="156"/>
      <c r="AT945" s="151" t="s">
        <v>157</v>
      </c>
      <c r="AU945" s="151" t="s">
        <v>79</v>
      </c>
      <c r="AV945" s="13" t="s">
        <v>79</v>
      </c>
      <c r="AW945" s="13" t="s">
        <v>27</v>
      </c>
      <c r="AX945" s="13" t="s">
        <v>70</v>
      </c>
      <c r="AY945" s="151" t="s">
        <v>148</v>
      </c>
    </row>
    <row r="946" spans="2:65" s="1" customFormat="1" ht="24" customHeight="1">
      <c r="B946" s="130"/>
      <c r="C946" s="157" t="s">
        <v>1268</v>
      </c>
      <c r="D946" s="157" t="s">
        <v>80</v>
      </c>
      <c r="E946" s="158" t="s">
        <v>1269</v>
      </c>
      <c r="F946" s="159" t="s">
        <v>1270</v>
      </c>
      <c r="G946" s="160" t="s">
        <v>319</v>
      </c>
      <c r="H946" s="161">
        <v>84</v>
      </c>
      <c r="I946" s="162"/>
      <c r="J946" s="162">
        <f>ROUND(I946*H946,2)</f>
        <v>0</v>
      </c>
      <c r="K946" s="159" t="s">
        <v>1</v>
      </c>
      <c r="L946" s="163"/>
      <c r="M946" s="164" t="s">
        <v>1</v>
      </c>
      <c r="N946" s="165" t="s">
        <v>35</v>
      </c>
      <c r="O946" s="139">
        <v>0</v>
      </c>
      <c r="P946" s="139">
        <f>O946*H946</f>
        <v>0</v>
      </c>
      <c r="Q946" s="139">
        <v>0.00014</v>
      </c>
      <c r="R946" s="139">
        <f>Q946*H946</f>
        <v>0.01176</v>
      </c>
      <c r="S946" s="139">
        <v>0</v>
      </c>
      <c r="T946" s="140">
        <f>S946*H946</f>
        <v>0</v>
      </c>
      <c r="AR946" s="141" t="s">
        <v>325</v>
      </c>
      <c r="AT946" s="141" t="s">
        <v>80</v>
      </c>
      <c r="AU946" s="141" t="s">
        <v>79</v>
      </c>
      <c r="AY946" s="15" t="s">
        <v>148</v>
      </c>
      <c r="BE946" s="142">
        <f>IF(N946="základní",J946,0)</f>
        <v>0</v>
      </c>
      <c r="BF946" s="142">
        <f>IF(N946="snížená",J946,0)</f>
        <v>0</v>
      </c>
      <c r="BG946" s="142">
        <f>IF(N946="zákl. přenesená",J946,0)</f>
        <v>0</v>
      </c>
      <c r="BH946" s="142">
        <f>IF(N946="sníž. přenesená",J946,0)</f>
        <v>0</v>
      </c>
      <c r="BI946" s="142">
        <f>IF(N946="nulová",J946,0)</f>
        <v>0</v>
      </c>
      <c r="BJ946" s="15" t="s">
        <v>77</v>
      </c>
      <c r="BK946" s="142">
        <f>ROUND(I946*H946,2)</f>
        <v>0</v>
      </c>
      <c r="BL946" s="15" t="s">
        <v>231</v>
      </c>
      <c r="BM946" s="141" t="s">
        <v>1271</v>
      </c>
    </row>
    <row r="947" spans="2:51" s="13" customFormat="1" ht="12">
      <c r="B947" s="150"/>
      <c r="D947" s="144" t="s">
        <v>157</v>
      </c>
      <c r="E947" s="151" t="s">
        <v>1</v>
      </c>
      <c r="F947" s="152" t="s">
        <v>1272</v>
      </c>
      <c r="H947" s="153">
        <v>84</v>
      </c>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65" s="1" customFormat="1" ht="16.5" customHeight="1">
      <c r="B948" s="130"/>
      <c r="C948" s="131" t="s">
        <v>1273</v>
      </c>
      <c r="D948" s="131" t="s">
        <v>150</v>
      </c>
      <c r="E948" s="132" t="s">
        <v>1274</v>
      </c>
      <c r="F948" s="133" t="s">
        <v>1275</v>
      </c>
      <c r="G948" s="134" t="s">
        <v>319</v>
      </c>
      <c r="H948" s="135">
        <v>108</v>
      </c>
      <c r="I948" s="136"/>
      <c r="J948" s="136">
        <f>ROUND(I948*H948,2)</f>
        <v>0</v>
      </c>
      <c r="K948" s="133" t="s">
        <v>154</v>
      </c>
      <c r="L948" s="27"/>
      <c r="M948" s="137" t="s">
        <v>1</v>
      </c>
      <c r="N948" s="138" t="s">
        <v>35</v>
      </c>
      <c r="O948" s="139">
        <v>0.352</v>
      </c>
      <c r="P948" s="139">
        <f>O948*H948</f>
        <v>38.016</v>
      </c>
      <c r="Q948" s="139">
        <v>0</v>
      </c>
      <c r="R948" s="139">
        <f>Q948*H948</f>
        <v>0</v>
      </c>
      <c r="S948" s="139">
        <v>0</v>
      </c>
      <c r="T948" s="140">
        <f>S948*H948</f>
        <v>0</v>
      </c>
      <c r="AR948" s="141" t="s">
        <v>231</v>
      </c>
      <c r="AT948" s="141" t="s">
        <v>150</v>
      </c>
      <c r="AU948" s="141" t="s">
        <v>79</v>
      </c>
      <c r="AY948" s="15" t="s">
        <v>148</v>
      </c>
      <c r="BE948" s="142">
        <f>IF(N948="základní",J948,0)</f>
        <v>0</v>
      </c>
      <c r="BF948" s="142">
        <f>IF(N948="snížená",J948,0)</f>
        <v>0</v>
      </c>
      <c r="BG948" s="142">
        <f>IF(N948="zákl. přenesená",J948,0)</f>
        <v>0</v>
      </c>
      <c r="BH948" s="142">
        <f>IF(N948="sníž. přenesená",J948,0)</f>
        <v>0</v>
      </c>
      <c r="BI948" s="142">
        <f>IF(N948="nulová",J948,0)</f>
        <v>0</v>
      </c>
      <c r="BJ948" s="15" t="s">
        <v>77</v>
      </c>
      <c r="BK948" s="142">
        <f>ROUND(I948*H948,2)</f>
        <v>0</v>
      </c>
      <c r="BL948" s="15" t="s">
        <v>231</v>
      </c>
      <c r="BM948" s="141" t="s">
        <v>1276</v>
      </c>
    </row>
    <row r="949" spans="2:51" s="13" customFormat="1" ht="12">
      <c r="B949" s="150"/>
      <c r="D949" s="144" t="s">
        <v>157</v>
      </c>
      <c r="E949" s="151" t="s">
        <v>1</v>
      </c>
      <c r="F949" s="152" t="s">
        <v>1277</v>
      </c>
      <c r="H949" s="153">
        <v>108</v>
      </c>
      <c r="L949" s="150"/>
      <c r="M949" s="154"/>
      <c r="N949" s="155"/>
      <c r="O949" s="155"/>
      <c r="P949" s="155"/>
      <c r="Q949" s="155"/>
      <c r="R949" s="155"/>
      <c r="S949" s="155"/>
      <c r="T949" s="156"/>
      <c r="AT949" s="151" t="s">
        <v>157</v>
      </c>
      <c r="AU949" s="151" t="s">
        <v>79</v>
      </c>
      <c r="AV949" s="13" t="s">
        <v>79</v>
      </c>
      <c r="AW949" s="13" t="s">
        <v>27</v>
      </c>
      <c r="AX949" s="13" t="s">
        <v>70</v>
      </c>
      <c r="AY949" s="151" t="s">
        <v>148</v>
      </c>
    </row>
    <row r="950" spans="2:65" s="1" customFormat="1" ht="16.5" customHeight="1">
      <c r="B950" s="130"/>
      <c r="C950" s="157" t="s">
        <v>1278</v>
      </c>
      <c r="D950" s="157" t="s">
        <v>80</v>
      </c>
      <c r="E950" s="158" t="s">
        <v>1279</v>
      </c>
      <c r="F950" s="159" t="s">
        <v>1280</v>
      </c>
      <c r="G950" s="160" t="s">
        <v>319</v>
      </c>
      <c r="H950" s="161">
        <v>14</v>
      </c>
      <c r="I950" s="162"/>
      <c r="J950" s="162">
        <f>ROUND(I950*H950,2)</f>
        <v>0</v>
      </c>
      <c r="K950" s="159" t="s">
        <v>320</v>
      </c>
      <c r="L950" s="163"/>
      <c r="M950" s="164" t="s">
        <v>1</v>
      </c>
      <c r="N950" s="165" t="s">
        <v>35</v>
      </c>
      <c r="O950" s="139">
        <v>0</v>
      </c>
      <c r="P950" s="139">
        <f>O950*H950</f>
        <v>0</v>
      </c>
      <c r="Q950" s="139">
        <v>0.00023</v>
      </c>
      <c r="R950" s="139">
        <f>Q950*H950</f>
        <v>0.00322</v>
      </c>
      <c r="S950" s="139">
        <v>0</v>
      </c>
      <c r="T950" s="140">
        <f>S950*H950</f>
        <v>0</v>
      </c>
      <c r="AR950" s="141" t="s">
        <v>325</v>
      </c>
      <c r="AT950" s="141" t="s">
        <v>80</v>
      </c>
      <c r="AU950" s="141" t="s">
        <v>79</v>
      </c>
      <c r="AY950" s="15" t="s">
        <v>148</v>
      </c>
      <c r="BE950" s="142">
        <f>IF(N950="základní",J950,0)</f>
        <v>0</v>
      </c>
      <c r="BF950" s="142">
        <f>IF(N950="snížená",J950,0)</f>
        <v>0</v>
      </c>
      <c r="BG950" s="142">
        <f>IF(N950="zákl. přenesená",J950,0)</f>
        <v>0</v>
      </c>
      <c r="BH950" s="142">
        <f>IF(N950="sníž. přenesená",J950,0)</f>
        <v>0</v>
      </c>
      <c r="BI950" s="142">
        <f>IF(N950="nulová",J950,0)</f>
        <v>0</v>
      </c>
      <c r="BJ950" s="15" t="s">
        <v>77</v>
      </c>
      <c r="BK950" s="142">
        <f>ROUND(I950*H950,2)</f>
        <v>0</v>
      </c>
      <c r="BL950" s="15" t="s">
        <v>231</v>
      </c>
      <c r="BM950" s="141" t="s">
        <v>1281</v>
      </c>
    </row>
    <row r="951" spans="2:65" s="1" customFormat="1" ht="16.5" customHeight="1">
      <c r="B951" s="130"/>
      <c r="C951" s="157" t="s">
        <v>1282</v>
      </c>
      <c r="D951" s="157" t="s">
        <v>80</v>
      </c>
      <c r="E951" s="158" t="s">
        <v>1283</v>
      </c>
      <c r="F951" s="159" t="s">
        <v>1284</v>
      </c>
      <c r="G951" s="160" t="s">
        <v>319</v>
      </c>
      <c r="H951" s="161">
        <v>14</v>
      </c>
      <c r="I951" s="162"/>
      <c r="J951" s="162">
        <f>ROUND(I951*H951,2)</f>
        <v>0</v>
      </c>
      <c r="K951" s="159" t="s">
        <v>320</v>
      </c>
      <c r="L951" s="163"/>
      <c r="M951" s="164" t="s">
        <v>1</v>
      </c>
      <c r="N951" s="165" t="s">
        <v>35</v>
      </c>
      <c r="O951" s="139">
        <v>0</v>
      </c>
      <c r="P951" s="139">
        <f>O951*H951</f>
        <v>0</v>
      </c>
      <c r="Q951" s="139">
        <v>0.00013</v>
      </c>
      <c r="R951" s="139">
        <f>Q951*H951</f>
        <v>0.0018199999999999998</v>
      </c>
      <c r="S951" s="139">
        <v>0</v>
      </c>
      <c r="T951" s="140">
        <f>S951*H951</f>
        <v>0</v>
      </c>
      <c r="AR951" s="141" t="s">
        <v>325</v>
      </c>
      <c r="AT951" s="141" t="s">
        <v>80</v>
      </c>
      <c r="AU951" s="141" t="s">
        <v>79</v>
      </c>
      <c r="AY951" s="15" t="s">
        <v>148</v>
      </c>
      <c r="BE951" s="142">
        <f>IF(N951="základní",J951,0)</f>
        <v>0</v>
      </c>
      <c r="BF951" s="142">
        <f>IF(N951="snížená",J951,0)</f>
        <v>0</v>
      </c>
      <c r="BG951" s="142">
        <f>IF(N951="zákl. přenesená",J951,0)</f>
        <v>0</v>
      </c>
      <c r="BH951" s="142">
        <f>IF(N951="sníž. přenesená",J951,0)</f>
        <v>0</v>
      </c>
      <c r="BI951" s="142">
        <f>IF(N951="nulová",J951,0)</f>
        <v>0</v>
      </c>
      <c r="BJ951" s="15" t="s">
        <v>77</v>
      </c>
      <c r="BK951" s="142">
        <f>ROUND(I951*H951,2)</f>
        <v>0</v>
      </c>
      <c r="BL951" s="15" t="s">
        <v>231</v>
      </c>
      <c r="BM951" s="141" t="s">
        <v>1285</v>
      </c>
    </row>
    <row r="952" spans="2:65" s="1" customFormat="1" ht="16.5" customHeight="1">
      <c r="B952" s="130"/>
      <c r="C952" s="157" t="s">
        <v>1286</v>
      </c>
      <c r="D952" s="157" t="s">
        <v>80</v>
      </c>
      <c r="E952" s="158" t="s">
        <v>1287</v>
      </c>
      <c r="F952" s="159" t="s">
        <v>1288</v>
      </c>
      <c r="G952" s="160" t="s">
        <v>319</v>
      </c>
      <c r="H952" s="161">
        <v>14</v>
      </c>
      <c r="I952" s="162"/>
      <c r="J952" s="162">
        <f>ROUND(I952*H952,2)</f>
        <v>0</v>
      </c>
      <c r="K952" s="159" t="s">
        <v>320</v>
      </c>
      <c r="L952" s="163"/>
      <c r="M952" s="164" t="s">
        <v>1</v>
      </c>
      <c r="N952" s="165" t="s">
        <v>35</v>
      </c>
      <c r="O952" s="139">
        <v>0</v>
      </c>
      <c r="P952" s="139">
        <f>O952*H952</f>
        <v>0</v>
      </c>
      <c r="Q952" s="139">
        <v>0.00016</v>
      </c>
      <c r="R952" s="139">
        <f>Q952*H952</f>
        <v>0.0022400000000000002</v>
      </c>
      <c r="S952" s="139">
        <v>0</v>
      </c>
      <c r="T952" s="140">
        <f>S952*H952</f>
        <v>0</v>
      </c>
      <c r="AR952" s="141" t="s">
        <v>325</v>
      </c>
      <c r="AT952" s="141" t="s">
        <v>80</v>
      </c>
      <c r="AU952" s="141" t="s">
        <v>79</v>
      </c>
      <c r="AY952" s="15" t="s">
        <v>148</v>
      </c>
      <c r="BE952" s="142">
        <f>IF(N952="základní",J952,0)</f>
        <v>0</v>
      </c>
      <c r="BF952" s="142">
        <f>IF(N952="snížená",J952,0)</f>
        <v>0</v>
      </c>
      <c r="BG952" s="142">
        <f>IF(N952="zákl. přenesená",J952,0)</f>
        <v>0</v>
      </c>
      <c r="BH952" s="142">
        <f>IF(N952="sníž. přenesená",J952,0)</f>
        <v>0</v>
      </c>
      <c r="BI952" s="142">
        <f>IF(N952="nulová",J952,0)</f>
        <v>0</v>
      </c>
      <c r="BJ952" s="15" t="s">
        <v>77</v>
      </c>
      <c r="BK952" s="142">
        <f>ROUND(I952*H952,2)</f>
        <v>0</v>
      </c>
      <c r="BL952" s="15" t="s">
        <v>231</v>
      </c>
      <c r="BM952" s="141" t="s">
        <v>1289</v>
      </c>
    </row>
    <row r="953" spans="2:65" s="1" customFormat="1" ht="24" customHeight="1">
      <c r="B953" s="130"/>
      <c r="C953" s="157" t="s">
        <v>1290</v>
      </c>
      <c r="D953" s="157" t="s">
        <v>80</v>
      </c>
      <c r="E953" s="158" t="s">
        <v>1291</v>
      </c>
      <c r="F953" s="159" t="s">
        <v>1292</v>
      </c>
      <c r="G953" s="160" t="s">
        <v>319</v>
      </c>
      <c r="H953" s="161">
        <v>24</v>
      </c>
      <c r="I953" s="162"/>
      <c r="J953" s="162">
        <f>ROUND(I953*H953,2)</f>
        <v>0</v>
      </c>
      <c r="K953" s="159" t="s">
        <v>320</v>
      </c>
      <c r="L953" s="163"/>
      <c r="M953" s="164" t="s">
        <v>1</v>
      </c>
      <c r="N953" s="165" t="s">
        <v>35</v>
      </c>
      <c r="O953" s="139">
        <v>0</v>
      </c>
      <c r="P953" s="139">
        <f>O953*H953</f>
        <v>0</v>
      </c>
      <c r="Q953" s="139">
        <v>0.00026</v>
      </c>
      <c r="R953" s="139">
        <f>Q953*H953</f>
        <v>0.006239999999999999</v>
      </c>
      <c r="S953" s="139">
        <v>0</v>
      </c>
      <c r="T953" s="140">
        <f>S953*H953</f>
        <v>0</v>
      </c>
      <c r="AR953" s="141" t="s">
        <v>325</v>
      </c>
      <c r="AT953" s="141" t="s">
        <v>80</v>
      </c>
      <c r="AU953" s="141" t="s">
        <v>79</v>
      </c>
      <c r="AY953" s="15" t="s">
        <v>148</v>
      </c>
      <c r="BE953" s="142">
        <f>IF(N953="základní",J953,0)</f>
        <v>0</v>
      </c>
      <c r="BF953" s="142">
        <f>IF(N953="snížená",J953,0)</f>
        <v>0</v>
      </c>
      <c r="BG953" s="142">
        <f>IF(N953="zákl. přenesená",J953,0)</f>
        <v>0</v>
      </c>
      <c r="BH953" s="142">
        <f>IF(N953="sníž. přenesená",J953,0)</f>
        <v>0</v>
      </c>
      <c r="BI953" s="142">
        <f>IF(N953="nulová",J953,0)</f>
        <v>0</v>
      </c>
      <c r="BJ953" s="15" t="s">
        <v>77</v>
      </c>
      <c r="BK953" s="142">
        <f>ROUND(I953*H953,2)</f>
        <v>0</v>
      </c>
      <c r="BL953" s="15" t="s">
        <v>231</v>
      </c>
      <c r="BM953" s="141" t="s">
        <v>1293</v>
      </c>
    </row>
    <row r="954" spans="2:51" s="13" customFormat="1" ht="12">
      <c r="B954" s="150"/>
      <c r="D954" s="144" t="s">
        <v>157</v>
      </c>
      <c r="E954" s="151" t="s">
        <v>1</v>
      </c>
      <c r="F954" s="152" t="s">
        <v>1294</v>
      </c>
      <c r="H954" s="153">
        <v>24</v>
      </c>
      <c r="L954" s="150"/>
      <c r="M954" s="154"/>
      <c r="N954" s="155"/>
      <c r="O954" s="155"/>
      <c r="P954" s="155"/>
      <c r="Q954" s="155"/>
      <c r="R954" s="155"/>
      <c r="S954" s="155"/>
      <c r="T954" s="156"/>
      <c r="AT954" s="151" t="s">
        <v>157</v>
      </c>
      <c r="AU954" s="151" t="s">
        <v>79</v>
      </c>
      <c r="AV954" s="13" t="s">
        <v>79</v>
      </c>
      <c r="AW954" s="13" t="s">
        <v>27</v>
      </c>
      <c r="AX954" s="13" t="s">
        <v>70</v>
      </c>
      <c r="AY954" s="151" t="s">
        <v>148</v>
      </c>
    </row>
    <row r="955" spans="2:65" s="1" customFormat="1" ht="24" customHeight="1">
      <c r="B955" s="130"/>
      <c r="C955" s="157" t="s">
        <v>1295</v>
      </c>
      <c r="D955" s="157" t="s">
        <v>80</v>
      </c>
      <c r="E955" s="158" t="s">
        <v>1296</v>
      </c>
      <c r="F955" s="159" t="s">
        <v>1297</v>
      </c>
      <c r="G955" s="160" t="s">
        <v>319</v>
      </c>
      <c r="H955" s="161">
        <v>28</v>
      </c>
      <c r="I955" s="162"/>
      <c r="J955" s="162">
        <f>ROUND(I955*H955,2)</f>
        <v>0</v>
      </c>
      <c r="K955" s="159" t="s">
        <v>320</v>
      </c>
      <c r="L955" s="163"/>
      <c r="M955" s="164" t="s">
        <v>1</v>
      </c>
      <c r="N955" s="165" t="s">
        <v>35</v>
      </c>
      <c r="O955" s="139">
        <v>0</v>
      </c>
      <c r="P955" s="139">
        <f>O955*H955</f>
        <v>0</v>
      </c>
      <c r="Q955" s="139">
        <v>0.0007</v>
      </c>
      <c r="R955" s="139">
        <f>Q955*H955</f>
        <v>0.0196</v>
      </c>
      <c r="S955" s="139">
        <v>0</v>
      </c>
      <c r="T955" s="140">
        <f>S955*H955</f>
        <v>0</v>
      </c>
      <c r="AR955" s="141" t="s">
        <v>325</v>
      </c>
      <c r="AT955" s="141" t="s">
        <v>80</v>
      </c>
      <c r="AU955" s="141" t="s">
        <v>79</v>
      </c>
      <c r="AY955" s="15" t="s">
        <v>148</v>
      </c>
      <c r="BE955" s="142">
        <f>IF(N955="základní",J955,0)</f>
        <v>0</v>
      </c>
      <c r="BF955" s="142">
        <f>IF(N955="snížená",J955,0)</f>
        <v>0</v>
      </c>
      <c r="BG955" s="142">
        <f>IF(N955="zákl. přenesená",J955,0)</f>
        <v>0</v>
      </c>
      <c r="BH955" s="142">
        <f>IF(N955="sníž. přenesená",J955,0)</f>
        <v>0</v>
      </c>
      <c r="BI955" s="142">
        <f>IF(N955="nulová",J955,0)</f>
        <v>0</v>
      </c>
      <c r="BJ955" s="15" t="s">
        <v>77</v>
      </c>
      <c r="BK955" s="142">
        <f>ROUND(I955*H955,2)</f>
        <v>0</v>
      </c>
      <c r="BL955" s="15" t="s">
        <v>231</v>
      </c>
      <c r="BM955" s="141" t="s">
        <v>1298</v>
      </c>
    </row>
    <row r="956" spans="2:51" s="13" customFormat="1" ht="12">
      <c r="B956" s="150"/>
      <c r="D956" s="144" t="s">
        <v>157</v>
      </c>
      <c r="E956" s="151" t="s">
        <v>1</v>
      </c>
      <c r="F956" s="152" t="s">
        <v>1299</v>
      </c>
      <c r="H956" s="153">
        <v>28</v>
      </c>
      <c r="L956" s="150"/>
      <c r="M956" s="154"/>
      <c r="N956" s="155"/>
      <c r="O956" s="155"/>
      <c r="P956" s="155"/>
      <c r="Q956" s="155"/>
      <c r="R956" s="155"/>
      <c r="S956" s="155"/>
      <c r="T956" s="156"/>
      <c r="AT956" s="151" t="s">
        <v>157</v>
      </c>
      <c r="AU956" s="151" t="s">
        <v>79</v>
      </c>
      <c r="AV956" s="13" t="s">
        <v>79</v>
      </c>
      <c r="AW956" s="13" t="s">
        <v>27</v>
      </c>
      <c r="AX956" s="13" t="s">
        <v>70</v>
      </c>
      <c r="AY956" s="151" t="s">
        <v>148</v>
      </c>
    </row>
    <row r="957" spans="2:65" s="1" customFormat="1" ht="16.5" customHeight="1">
      <c r="B957" s="130"/>
      <c r="C957" s="157" t="s">
        <v>1300</v>
      </c>
      <c r="D957" s="157" t="s">
        <v>80</v>
      </c>
      <c r="E957" s="158" t="s">
        <v>1301</v>
      </c>
      <c r="F957" s="159" t="s">
        <v>1302</v>
      </c>
      <c r="G957" s="160" t="s">
        <v>319</v>
      </c>
      <c r="H957" s="161">
        <v>14</v>
      </c>
      <c r="I957" s="162"/>
      <c r="J957" s="162">
        <f>ROUND(I957*H957,2)</f>
        <v>0</v>
      </c>
      <c r="K957" s="159" t="s">
        <v>320</v>
      </c>
      <c r="L957" s="163"/>
      <c r="M957" s="164" t="s">
        <v>1</v>
      </c>
      <c r="N957" s="165" t="s">
        <v>35</v>
      </c>
      <c r="O957" s="139">
        <v>0</v>
      </c>
      <c r="P957" s="139">
        <f>O957*H957</f>
        <v>0</v>
      </c>
      <c r="Q957" s="139">
        <v>0.0002</v>
      </c>
      <c r="R957" s="139">
        <f>Q957*H957</f>
        <v>0.0028</v>
      </c>
      <c r="S957" s="139">
        <v>0</v>
      </c>
      <c r="T957" s="140">
        <f>S957*H957</f>
        <v>0</v>
      </c>
      <c r="AR957" s="141" t="s">
        <v>325</v>
      </c>
      <c r="AT957" s="141" t="s">
        <v>80</v>
      </c>
      <c r="AU957" s="141" t="s">
        <v>79</v>
      </c>
      <c r="AY957" s="15" t="s">
        <v>148</v>
      </c>
      <c r="BE957" s="142">
        <f>IF(N957="základní",J957,0)</f>
        <v>0</v>
      </c>
      <c r="BF957" s="142">
        <f>IF(N957="snížená",J957,0)</f>
        <v>0</v>
      </c>
      <c r="BG957" s="142">
        <f>IF(N957="zákl. přenesená",J957,0)</f>
        <v>0</v>
      </c>
      <c r="BH957" s="142">
        <f>IF(N957="sníž. přenesená",J957,0)</f>
        <v>0</v>
      </c>
      <c r="BI957" s="142">
        <f>IF(N957="nulová",J957,0)</f>
        <v>0</v>
      </c>
      <c r="BJ957" s="15" t="s">
        <v>77</v>
      </c>
      <c r="BK957" s="142">
        <f>ROUND(I957*H957,2)</f>
        <v>0</v>
      </c>
      <c r="BL957" s="15" t="s">
        <v>231</v>
      </c>
      <c r="BM957" s="141" t="s">
        <v>1303</v>
      </c>
    </row>
    <row r="958" spans="2:65" s="1" customFormat="1" ht="24" customHeight="1">
      <c r="B958" s="130"/>
      <c r="C958" s="131" t="s">
        <v>1304</v>
      </c>
      <c r="D958" s="131" t="s">
        <v>150</v>
      </c>
      <c r="E958" s="132" t="s">
        <v>1305</v>
      </c>
      <c r="F958" s="133" t="s">
        <v>1306</v>
      </c>
      <c r="G958" s="134" t="s">
        <v>319</v>
      </c>
      <c r="H958" s="135">
        <v>14</v>
      </c>
      <c r="I958" s="136"/>
      <c r="J958" s="136">
        <f>ROUND(I958*H958,2)</f>
        <v>0</v>
      </c>
      <c r="K958" s="133" t="s">
        <v>154</v>
      </c>
      <c r="L958" s="27"/>
      <c r="M958" s="137" t="s">
        <v>1</v>
      </c>
      <c r="N958" s="138" t="s">
        <v>35</v>
      </c>
      <c r="O958" s="139">
        <v>0.871</v>
      </c>
      <c r="P958" s="139">
        <f>O958*H958</f>
        <v>12.193999999999999</v>
      </c>
      <c r="Q958" s="139">
        <v>0</v>
      </c>
      <c r="R958" s="139">
        <f>Q958*H958</f>
        <v>0</v>
      </c>
      <c r="S958" s="139">
        <v>0</v>
      </c>
      <c r="T958" s="140">
        <f>S958*H958</f>
        <v>0</v>
      </c>
      <c r="AR958" s="141" t="s">
        <v>231</v>
      </c>
      <c r="AT958" s="141" t="s">
        <v>150</v>
      </c>
      <c r="AU958" s="141" t="s">
        <v>79</v>
      </c>
      <c r="AY958" s="15" t="s">
        <v>148</v>
      </c>
      <c r="BE958" s="142">
        <f>IF(N958="základní",J958,0)</f>
        <v>0</v>
      </c>
      <c r="BF958" s="142">
        <f>IF(N958="snížená",J958,0)</f>
        <v>0</v>
      </c>
      <c r="BG958" s="142">
        <f>IF(N958="zákl. přenesená",J958,0)</f>
        <v>0</v>
      </c>
      <c r="BH958" s="142">
        <f>IF(N958="sníž. přenesená",J958,0)</f>
        <v>0</v>
      </c>
      <c r="BI958" s="142">
        <f>IF(N958="nulová",J958,0)</f>
        <v>0</v>
      </c>
      <c r="BJ958" s="15" t="s">
        <v>77</v>
      </c>
      <c r="BK958" s="142">
        <f>ROUND(I958*H958,2)</f>
        <v>0</v>
      </c>
      <c r="BL958" s="15" t="s">
        <v>231</v>
      </c>
      <c r="BM958" s="141" t="s">
        <v>1307</v>
      </c>
    </row>
    <row r="959" spans="2:65" s="1" customFormat="1" ht="16.5" customHeight="1">
      <c r="B959" s="130"/>
      <c r="C959" s="157" t="s">
        <v>1308</v>
      </c>
      <c r="D959" s="157" t="s">
        <v>80</v>
      </c>
      <c r="E959" s="158" t="s">
        <v>1309</v>
      </c>
      <c r="F959" s="159" t="s">
        <v>1310</v>
      </c>
      <c r="G959" s="160" t="s">
        <v>319</v>
      </c>
      <c r="H959" s="161">
        <v>14</v>
      </c>
      <c r="I959" s="162"/>
      <c r="J959" s="162">
        <f>ROUND(I959*H959,2)</f>
        <v>0</v>
      </c>
      <c r="K959" s="159" t="s">
        <v>320</v>
      </c>
      <c r="L959" s="163"/>
      <c r="M959" s="164" t="s">
        <v>1</v>
      </c>
      <c r="N959" s="165" t="s">
        <v>35</v>
      </c>
      <c r="O959" s="139">
        <v>0</v>
      </c>
      <c r="P959" s="139">
        <f>O959*H959</f>
        <v>0</v>
      </c>
      <c r="Q959" s="139">
        <v>0.0042</v>
      </c>
      <c r="R959" s="139">
        <f>Q959*H959</f>
        <v>0.0588</v>
      </c>
      <c r="S959" s="139">
        <v>0</v>
      </c>
      <c r="T959" s="140">
        <f>S959*H959</f>
        <v>0</v>
      </c>
      <c r="AR959" s="141" t="s">
        <v>325</v>
      </c>
      <c r="AT959" s="141" t="s">
        <v>80</v>
      </c>
      <c r="AU959" s="141" t="s">
        <v>79</v>
      </c>
      <c r="AY959" s="15" t="s">
        <v>148</v>
      </c>
      <c r="BE959" s="142">
        <f>IF(N959="základní",J959,0)</f>
        <v>0</v>
      </c>
      <c r="BF959" s="142">
        <f>IF(N959="snížená",J959,0)</f>
        <v>0</v>
      </c>
      <c r="BG959" s="142">
        <f>IF(N959="zákl. přenesená",J959,0)</f>
        <v>0</v>
      </c>
      <c r="BH959" s="142">
        <f>IF(N959="sníž. přenesená",J959,0)</f>
        <v>0</v>
      </c>
      <c r="BI959" s="142">
        <f>IF(N959="nulová",J959,0)</f>
        <v>0</v>
      </c>
      <c r="BJ959" s="15" t="s">
        <v>77</v>
      </c>
      <c r="BK959" s="142">
        <f>ROUND(I959*H959,2)</f>
        <v>0</v>
      </c>
      <c r="BL959" s="15" t="s">
        <v>231</v>
      </c>
      <c r="BM959" s="141" t="s">
        <v>1311</v>
      </c>
    </row>
    <row r="960" spans="2:65" s="1" customFormat="1" ht="16.5" customHeight="1">
      <c r="B960" s="130"/>
      <c r="C960" s="157" t="s">
        <v>1312</v>
      </c>
      <c r="D960" s="157" t="s">
        <v>80</v>
      </c>
      <c r="E960" s="158" t="s">
        <v>1313</v>
      </c>
      <c r="F960" s="159" t="s">
        <v>1314</v>
      </c>
      <c r="G960" s="160" t="s">
        <v>319</v>
      </c>
      <c r="H960" s="161">
        <v>28</v>
      </c>
      <c r="I960" s="162"/>
      <c r="J960" s="162">
        <f>ROUND(I960*H960,2)</f>
        <v>0</v>
      </c>
      <c r="K960" s="159" t="s">
        <v>320</v>
      </c>
      <c r="L960" s="163"/>
      <c r="M960" s="164" t="s">
        <v>1</v>
      </c>
      <c r="N960" s="165" t="s">
        <v>35</v>
      </c>
      <c r="O960" s="139">
        <v>0</v>
      </c>
      <c r="P960" s="139">
        <f>O960*H960</f>
        <v>0</v>
      </c>
      <c r="Q960" s="139">
        <v>0.00032</v>
      </c>
      <c r="R960" s="139">
        <f>Q960*H960</f>
        <v>0.008960000000000001</v>
      </c>
      <c r="S960" s="139">
        <v>0</v>
      </c>
      <c r="T960" s="140">
        <f>S960*H960</f>
        <v>0</v>
      </c>
      <c r="AR960" s="141" t="s">
        <v>325</v>
      </c>
      <c r="AT960" s="141" t="s">
        <v>80</v>
      </c>
      <c r="AU960" s="141" t="s">
        <v>79</v>
      </c>
      <c r="AY960" s="15" t="s">
        <v>148</v>
      </c>
      <c r="BE960" s="142">
        <f>IF(N960="základní",J960,0)</f>
        <v>0</v>
      </c>
      <c r="BF960" s="142">
        <f>IF(N960="snížená",J960,0)</f>
        <v>0</v>
      </c>
      <c r="BG960" s="142">
        <f>IF(N960="zákl. přenesená",J960,0)</f>
        <v>0</v>
      </c>
      <c r="BH960" s="142">
        <f>IF(N960="sníž. přenesená",J960,0)</f>
        <v>0</v>
      </c>
      <c r="BI960" s="142">
        <f>IF(N960="nulová",J960,0)</f>
        <v>0</v>
      </c>
      <c r="BJ960" s="15" t="s">
        <v>77</v>
      </c>
      <c r="BK960" s="142">
        <f>ROUND(I960*H960,2)</f>
        <v>0</v>
      </c>
      <c r="BL960" s="15" t="s">
        <v>231</v>
      </c>
      <c r="BM960" s="141" t="s">
        <v>1315</v>
      </c>
    </row>
    <row r="961" spans="2:51" s="13" customFormat="1" ht="12">
      <c r="B961" s="150"/>
      <c r="D961" s="144" t="s">
        <v>157</v>
      </c>
      <c r="E961" s="151" t="s">
        <v>1</v>
      </c>
      <c r="F961" s="152" t="s">
        <v>1299</v>
      </c>
      <c r="H961" s="153">
        <v>28</v>
      </c>
      <c r="L961" s="150"/>
      <c r="M961" s="154"/>
      <c r="N961" s="155"/>
      <c r="O961" s="155"/>
      <c r="P961" s="155"/>
      <c r="Q961" s="155"/>
      <c r="R961" s="155"/>
      <c r="S961" s="155"/>
      <c r="T961" s="156"/>
      <c r="AT961" s="151" t="s">
        <v>157</v>
      </c>
      <c r="AU961" s="151" t="s">
        <v>79</v>
      </c>
      <c r="AV961" s="13" t="s">
        <v>79</v>
      </c>
      <c r="AW961" s="13" t="s">
        <v>27</v>
      </c>
      <c r="AX961" s="13" t="s">
        <v>70</v>
      </c>
      <c r="AY961" s="151" t="s">
        <v>148</v>
      </c>
    </row>
    <row r="962" spans="2:65" s="1" customFormat="1" ht="16.5" customHeight="1">
      <c r="B962" s="130"/>
      <c r="C962" s="131" t="s">
        <v>1316</v>
      </c>
      <c r="D962" s="131" t="s">
        <v>150</v>
      </c>
      <c r="E962" s="132" t="s">
        <v>1317</v>
      </c>
      <c r="F962" s="133" t="s">
        <v>1318</v>
      </c>
      <c r="G962" s="134" t="s">
        <v>319</v>
      </c>
      <c r="H962" s="135">
        <v>14</v>
      </c>
      <c r="I962" s="136"/>
      <c r="J962" s="136">
        <f>ROUND(I962*H962,2)</f>
        <v>0</v>
      </c>
      <c r="K962" s="133" t="s">
        <v>154</v>
      </c>
      <c r="L962" s="27"/>
      <c r="M962" s="137" t="s">
        <v>1</v>
      </c>
      <c r="N962" s="138" t="s">
        <v>35</v>
      </c>
      <c r="O962" s="139">
        <v>0.18</v>
      </c>
      <c r="P962" s="139">
        <f>O962*H962</f>
        <v>2.52</v>
      </c>
      <c r="Q962" s="139">
        <v>0</v>
      </c>
      <c r="R962" s="139">
        <f>Q962*H962</f>
        <v>0</v>
      </c>
      <c r="S962" s="139">
        <v>0</v>
      </c>
      <c r="T962" s="140">
        <f>S962*H962</f>
        <v>0</v>
      </c>
      <c r="AR962" s="141" t="s">
        <v>231</v>
      </c>
      <c r="AT962" s="141" t="s">
        <v>150</v>
      </c>
      <c r="AU962" s="141" t="s">
        <v>79</v>
      </c>
      <c r="AY962" s="15" t="s">
        <v>148</v>
      </c>
      <c r="BE962" s="142">
        <f>IF(N962="základní",J962,0)</f>
        <v>0</v>
      </c>
      <c r="BF962" s="142">
        <f>IF(N962="snížená",J962,0)</f>
        <v>0</v>
      </c>
      <c r="BG962" s="142">
        <f>IF(N962="zákl. přenesená",J962,0)</f>
        <v>0</v>
      </c>
      <c r="BH962" s="142">
        <f>IF(N962="sníž. přenesená",J962,0)</f>
        <v>0</v>
      </c>
      <c r="BI962" s="142">
        <f>IF(N962="nulová",J962,0)</f>
        <v>0</v>
      </c>
      <c r="BJ962" s="15" t="s">
        <v>77</v>
      </c>
      <c r="BK962" s="142">
        <f>ROUND(I962*H962,2)</f>
        <v>0</v>
      </c>
      <c r="BL962" s="15" t="s">
        <v>231</v>
      </c>
      <c r="BM962" s="141" t="s">
        <v>1319</v>
      </c>
    </row>
    <row r="963" spans="2:65" s="1" customFormat="1" ht="16.5" customHeight="1">
      <c r="B963" s="130"/>
      <c r="C963" s="157" t="s">
        <v>1320</v>
      </c>
      <c r="D963" s="157" t="s">
        <v>80</v>
      </c>
      <c r="E963" s="158" t="s">
        <v>1321</v>
      </c>
      <c r="F963" s="159" t="s">
        <v>1322</v>
      </c>
      <c r="G963" s="160" t="s">
        <v>319</v>
      </c>
      <c r="H963" s="161">
        <v>14</v>
      </c>
      <c r="I963" s="162"/>
      <c r="J963" s="162">
        <f>ROUND(I963*H963,2)</f>
        <v>0</v>
      </c>
      <c r="K963" s="159" t="s">
        <v>320</v>
      </c>
      <c r="L963" s="163"/>
      <c r="M963" s="164" t="s">
        <v>1</v>
      </c>
      <c r="N963" s="165" t="s">
        <v>35</v>
      </c>
      <c r="O963" s="139">
        <v>0</v>
      </c>
      <c r="P963" s="139">
        <f>O963*H963</f>
        <v>0</v>
      </c>
      <c r="Q963" s="139">
        <v>1E-06</v>
      </c>
      <c r="R963" s="139">
        <f>Q963*H963</f>
        <v>1.4E-05</v>
      </c>
      <c r="S963" s="139">
        <v>0</v>
      </c>
      <c r="T963" s="140">
        <f>S963*H963</f>
        <v>0</v>
      </c>
      <c r="AR963" s="141" t="s">
        <v>325</v>
      </c>
      <c r="AT963" s="141" t="s">
        <v>80</v>
      </c>
      <c r="AU963" s="141" t="s">
        <v>79</v>
      </c>
      <c r="AY963" s="15" t="s">
        <v>148</v>
      </c>
      <c r="BE963" s="142">
        <f>IF(N963="základní",J963,0)</f>
        <v>0</v>
      </c>
      <c r="BF963" s="142">
        <f>IF(N963="snížená",J963,0)</f>
        <v>0</v>
      </c>
      <c r="BG963" s="142">
        <f>IF(N963="zákl. přenesená",J963,0)</f>
        <v>0</v>
      </c>
      <c r="BH963" s="142">
        <f>IF(N963="sníž. přenesená",J963,0)</f>
        <v>0</v>
      </c>
      <c r="BI963" s="142">
        <f>IF(N963="nulová",J963,0)</f>
        <v>0</v>
      </c>
      <c r="BJ963" s="15" t="s">
        <v>77</v>
      </c>
      <c r="BK963" s="142">
        <f>ROUND(I963*H963,2)</f>
        <v>0</v>
      </c>
      <c r="BL963" s="15" t="s">
        <v>231</v>
      </c>
      <c r="BM963" s="141" t="s">
        <v>1323</v>
      </c>
    </row>
    <row r="964" spans="2:65" s="1" customFormat="1" ht="24" customHeight="1">
      <c r="B964" s="130"/>
      <c r="C964" s="131" t="s">
        <v>1324</v>
      </c>
      <c r="D964" s="131" t="s">
        <v>150</v>
      </c>
      <c r="E964" s="132" t="s">
        <v>1325</v>
      </c>
      <c r="F964" s="133" t="s">
        <v>1326</v>
      </c>
      <c r="G964" s="134" t="s">
        <v>319</v>
      </c>
      <c r="H964" s="135">
        <v>1</v>
      </c>
      <c r="I964" s="136"/>
      <c r="J964" s="136">
        <f>ROUND(I964*H964,2)</f>
        <v>0</v>
      </c>
      <c r="K964" s="133" t="s">
        <v>1</v>
      </c>
      <c r="L964" s="27"/>
      <c r="M964" s="137" t="s">
        <v>1</v>
      </c>
      <c r="N964" s="138" t="s">
        <v>35</v>
      </c>
      <c r="O964" s="139">
        <v>0.14</v>
      </c>
      <c r="P964" s="139">
        <f>O964*H964</f>
        <v>0.14</v>
      </c>
      <c r="Q964" s="139">
        <v>0</v>
      </c>
      <c r="R964" s="139">
        <f>Q964*H964</f>
        <v>0</v>
      </c>
      <c r="S964" s="139">
        <v>0</v>
      </c>
      <c r="T964" s="140">
        <f>S964*H964</f>
        <v>0</v>
      </c>
      <c r="AR964" s="141" t="s">
        <v>231</v>
      </c>
      <c r="AT964" s="141" t="s">
        <v>150</v>
      </c>
      <c r="AU964" s="141" t="s">
        <v>79</v>
      </c>
      <c r="AY964" s="15" t="s">
        <v>148</v>
      </c>
      <c r="BE964" s="142">
        <f>IF(N964="základní",J964,0)</f>
        <v>0</v>
      </c>
      <c r="BF964" s="142">
        <f>IF(N964="snížená",J964,0)</f>
        <v>0</v>
      </c>
      <c r="BG964" s="142">
        <f>IF(N964="zákl. přenesená",J964,0)</f>
        <v>0</v>
      </c>
      <c r="BH964" s="142">
        <f>IF(N964="sníž. přenesená",J964,0)</f>
        <v>0</v>
      </c>
      <c r="BI964" s="142">
        <f>IF(N964="nulová",J964,0)</f>
        <v>0</v>
      </c>
      <c r="BJ964" s="15" t="s">
        <v>77</v>
      </c>
      <c r="BK964" s="142">
        <f>ROUND(I964*H964,2)</f>
        <v>0</v>
      </c>
      <c r="BL964" s="15" t="s">
        <v>231</v>
      </c>
      <c r="BM964" s="141" t="s">
        <v>1327</v>
      </c>
    </row>
    <row r="965" spans="2:65" s="1" customFormat="1" ht="24" customHeight="1">
      <c r="B965" s="130"/>
      <c r="C965" s="131" t="s">
        <v>1328</v>
      </c>
      <c r="D965" s="131" t="s">
        <v>150</v>
      </c>
      <c r="E965" s="132" t="s">
        <v>1329</v>
      </c>
      <c r="F965" s="133" t="s">
        <v>1330</v>
      </c>
      <c r="G965" s="134" t="s">
        <v>203</v>
      </c>
      <c r="H965" s="135">
        <v>0.391</v>
      </c>
      <c r="I965" s="136"/>
      <c r="J965" s="136">
        <f>ROUND(I965*H965,2)</f>
        <v>0</v>
      </c>
      <c r="K965" s="133" t="s">
        <v>154</v>
      </c>
      <c r="L965" s="27"/>
      <c r="M965" s="137" t="s">
        <v>1</v>
      </c>
      <c r="N965" s="138" t="s">
        <v>35</v>
      </c>
      <c r="O965" s="139">
        <v>9.51</v>
      </c>
      <c r="P965" s="139">
        <f>O965*H965</f>
        <v>3.71841</v>
      </c>
      <c r="Q965" s="139">
        <v>0</v>
      </c>
      <c r="R965" s="139">
        <f>Q965*H965</f>
        <v>0</v>
      </c>
      <c r="S965" s="139">
        <v>0</v>
      </c>
      <c r="T965" s="140">
        <f>S965*H965</f>
        <v>0</v>
      </c>
      <c r="AR965" s="141" t="s">
        <v>231</v>
      </c>
      <c r="AT965" s="141" t="s">
        <v>150</v>
      </c>
      <c r="AU965" s="141" t="s">
        <v>79</v>
      </c>
      <c r="AY965" s="15" t="s">
        <v>148</v>
      </c>
      <c r="BE965" s="142">
        <f>IF(N965="základní",J965,0)</f>
        <v>0</v>
      </c>
      <c r="BF965" s="142">
        <f>IF(N965="snížená",J965,0)</f>
        <v>0</v>
      </c>
      <c r="BG965" s="142">
        <f>IF(N965="zákl. přenesená",J965,0)</f>
        <v>0</v>
      </c>
      <c r="BH965" s="142">
        <f>IF(N965="sníž. přenesená",J965,0)</f>
        <v>0</v>
      </c>
      <c r="BI965" s="142">
        <f>IF(N965="nulová",J965,0)</f>
        <v>0</v>
      </c>
      <c r="BJ965" s="15" t="s">
        <v>77</v>
      </c>
      <c r="BK965" s="142">
        <f>ROUND(I965*H965,2)</f>
        <v>0</v>
      </c>
      <c r="BL965" s="15" t="s">
        <v>231</v>
      </c>
      <c r="BM965" s="141" t="s">
        <v>1331</v>
      </c>
    </row>
    <row r="966" spans="2:63" s="11" customFormat="1" ht="22.8" customHeight="1">
      <c r="B966" s="118"/>
      <c r="D966" s="119" t="s">
        <v>69</v>
      </c>
      <c r="E966" s="128" t="s">
        <v>1332</v>
      </c>
      <c r="F966" s="128" t="s">
        <v>1333</v>
      </c>
      <c r="J966" s="129">
        <f>BK966</f>
        <v>0</v>
      </c>
      <c r="L966" s="118"/>
      <c r="M966" s="122"/>
      <c r="N966" s="123"/>
      <c r="O966" s="123"/>
      <c r="P966" s="124">
        <f>SUM(P967:P973)</f>
        <v>26.6</v>
      </c>
      <c r="Q966" s="123"/>
      <c r="R966" s="124">
        <f>SUM(R967:R973)</f>
        <v>0</v>
      </c>
      <c r="S966" s="123"/>
      <c r="T966" s="125">
        <f>SUM(T967:T973)</f>
        <v>0</v>
      </c>
      <c r="AR966" s="119" t="s">
        <v>79</v>
      </c>
      <c r="AT966" s="126" t="s">
        <v>69</v>
      </c>
      <c r="AU966" s="126" t="s">
        <v>77</v>
      </c>
      <c r="AY966" s="119" t="s">
        <v>148</v>
      </c>
      <c r="BK966" s="127">
        <f>SUM(BK967:BK973)</f>
        <v>0</v>
      </c>
    </row>
    <row r="967" spans="2:65" s="1" customFormat="1" ht="24" customHeight="1">
      <c r="B967" s="130"/>
      <c r="C967" s="131" t="s">
        <v>1334</v>
      </c>
      <c r="D967" s="131" t="s">
        <v>150</v>
      </c>
      <c r="E967" s="132" t="s">
        <v>1335</v>
      </c>
      <c r="F967" s="133" t="s">
        <v>1336</v>
      </c>
      <c r="G967" s="134" t="s">
        <v>319</v>
      </c>
      <c r="H967" s="135">
        <v>8</v>
      </c>
      <c r="I967" s="136"/>
      <c r="J967" s="136">
        <f>ROUND(I967*H967,2)</f>
        <v>0</v>
      </c>
      <c r="K967" s="133" t="s">
        <v>1</v>
      </c>
      <c r="L967" s="27"/>
      <c r="M967" s="137" t="s">
        <v>1</v>
      </c>
      <c r="N967" s="138" t="s">
        <v>35</v>
      </c>
      <c r="O967" s="139">
        <v>0.38</v>
      </c>
      <c r="P967" s="139">
        <f>O967*H967</f>
        <v>3.04</v>
      </c>
      <c r="Q967" s="139">
        <v>0</v>
      </c>
      <c r="R967" s="139">
        <f>Q967*H967</f>
        <v>0</v>
      </c>
      <c r="S967" s="139">
        <v>0</v>
      </c>
      <c r="T967" s="140">
        <f>S967*H967</f>
        <v>0</v>
      </c>
      <c r="AR967" s="141" t="s">
        <v>231</v>
      </c>
      <c r="AT967" s="141" t="s">
        <v>150</v>
      </c>
      <c r="AU967" s="141" t="s">
        <v>79</v>
      </c>
      <c r="AY967" s="15" t="s">
        <v>148</v>
      </c>
      <c r="BE967" s="142">
        <f>IF(N967="základní",J967,0)</f>
        <v>0</v>
      </c>
      <c r="BF967" s="142">
        <f>IF(N967="snížená",J967,0)</f>
        <v>0</v>
      </c>
      <c r="BG967" s="142">
        <f>IF(N967="zákl. přenesená",J967,0)</f>
        <v>0</v>
      </c>
      <c r="BH967" s="142">
        <f>IF(N967="sníž. přenesená",J967,0)</f>
        <v>0</v>
      </c>
      <c r="BI967" s="142">
        <f>IF(N967="nulová",J967,0)</f>
        <v>0</v>
      </c>
      <c r="BJ967" s="15" t="s">
        <v>77</v>
      </c>
      <c r="BK967" s="142">
        <f>ROUND(I967*H967,2)</f>
        <v>0</v>
      </c>
      <c r="BL967" s="15" t="s">
        <v>231</v>
      </c>
      <c r="BM967" s="141" t="s">
        <v>1337</v>
      </c>
    </row>
    <row r="968" spans="2:65" s="1" customFormat="1" ht="24" customHeight="1">
      <c r="B968" s="130"/>
      <c r="C968" s="131" t="s">
        <v>1338</v>
      </c>
      <c r="D968" s="131" t="s">
        <v>150</v>
      </c>
      <c r="E968" s="132" t="s">
        <v>1339</v>
      </c>
      <c r="F968" s="133" t="s">
        <v>1340</v>
      </c>
      <c r="G968" s="134" t="s">
        <v>319</v>
      </c>
      <c r="H968" s="135">
        <v>26</v>
      </c>
      <c r="I968" s="136"/>
      <c r="J968" s="136">
        <f>ROUND(I968*H968,2)</f>
        <v>0</v>
      </c>
      <c r="K968" s="133" t="s">
        <v>1</v>
      </c>
      <c r="L968" s="27"/>
      <c r="M968" s="137" t="s">
        <v>1</v>
      </c>
      <c r="N968" s="138" t="s">
        <v>35</v>
      </c>
      <c r="O968" s="139">
        <v>0.38</v>
      </c>
      <c r="P968" s="139">
        <f>O968*H968</f>
        <v>9.88</v>
      </c>
      <c r="Q968" s="139">
        <v>0</v>
      </c>
      <c r="R968" s="139">
        <f>Q968*H968</f>
        <v>0</v>
      </c>
      <c r="S968" s="139">
        <v>0</v>
      </c>
      <c r="T968" s="140">
        <f>S968*H968</f>
        <v>0</v>
      </c>
      <c r="AR968" s="141" t="s">
        <v>231</v>
      </c>
      <c r="AT968" s="141" t="s">
        <v>150</v>
      </c>
      <c r="AU968" s="141" t="s">
        <v>79</v>
      </c>
      <c r="AY968" s="15" t="s">
        <v>148</v>
      </c>
      <c r="BE968" s="142">
        <f>IF(N968="základní",J968,0)</f>
        <v>0</v>
      </c>
      <c r="BF968" s="142">
        <f>IF(N968="snížená",J968,0)</f>
        <v>0</v>
      </c>
      <c r="BG968" s="142">
        <f>IF(N968="zákl. přenesená",J968,0)</f>
        <v>0</v>
      </c>
      <c r="BH968" s="142">
        <f>IF(N968="sníž. přenesená",J968,0)</f>
        <v>0</v>
      </c>
      <c r="BI968" s="142">
        <f>IF(N968="nulová",J968,0)</f>
        <v>0</v>
      </c>
      <c r="BJ968" s="15" t="s">
        <v>77</v>
      </c>
      <c r="BK968" s="142">
        <f>ROUND(I968*H968,2)</f>
        <v>0</v>
      </c>
      <c r="BL968" s="15" t="s">
        <v>231</v>
      </c>
      <c r="BM968" s="141" t="s">
        <v>1341</v>
      </c>
    </row>
    <row r="969" spans="2:51" s="13" customFormat="1" ht="12">
      <c r="B969" s="150"/>
      <c r="D969" s="144" t="s">
        <v>157</v>
      </c>
      <c r="E969" s="151" t="s">
        <v>1</v>
      </c>
      <c r="F969" s="152" t="s">
        <v>1342</v>
      </c>
      <c r="H969" s="153">
        <v>26</v>
      </c>
      <c r="L969" s="150"/>
      <c r="M969" s="154"/>
      <c r="N969" s="155"/>
      <c r="O969" s="155"/>
      <c r="P969" s="155"/>
      <c r="Q969" s="155"/>
      <c r="R969" s="155"/>
      <c r="S969" s="155"/>
      <c r="T969" s="156"/>
      <c r="AT969" s="151" t="s">
        <v>157</v>
      </c>
      <c r="AU969" s="151" t="s">
        <v>79</v>
      </c>
      <c r="AV969" s="13" t="s">
        <v>79</v>
      </c>
      <c r="AW969" s="13" t="s">
        <v>27</v>
      </c>
      <c r="AX969" s="13" t="s">
        <v>70</v>
      </c>
      <c r="AY969" s="151" t="s">
        <v>148</v>
      </c>
    </row>
    <row r="970" spans="2:65" s="1" customFormat="1" ht="36" customHeight="1">
      <c r="B970" s="130"/>
      <c r="C970" s="131" t="s">
        <v>1343</v>
      </c>
      <c r="D970" s="131" t="s">
        <v>150</v>
      </c>
      <c r="E970" s="132" t="s">
        <v>1344</v>
      </c>
      <c r="F970" s="133" t="s">
        <v>1345</v>
      </c>
      <c r="G970" s="134" t="s">
        <v>319</v>
      </c>
      <c r="H970" s="135">
        <v>36</v>
      </c>
      <c r="I970" s="136"/>
      <c r="J970" s="136">
        <f>ROUND(I970*H970,2)</f>
        <v>0</v>
      </c>
      <c r="K970" s="133" t="s">
        <v>1</v>
      </c>
      <c r="L970" s="27"/>
      <c r="M970" s="137" t="s">
        <v>1</v>
      </c>
      <c r="N970" s="138" t="s">
        <v>35</v>
      </c>
      <c r="O970" s="139">
        <v>0.38</v>
      </c>
      <c r="P970" s="139">
        <f>O970*H970</f>
        <v>13.68</v>
      </c>
      <c r="Q970" s="139">
        <v>0</v>
      </c>
      <c r="R970" s="139">
        <f>Q970*H970</f>
        <v>0</v>
      </c>
      <c r="S970" s="139">
        <v>0</v>
      </c>
      <c r="T970" s="140">
        <f>S970*H970</f>
        <v>0</v>
      </c>
      <c r="AR970" s="141" t="s">
        <v>231</v>
      </c>
      <c r="AT970" s="141" t="s">
        <v>150</v>
      </c>
      <c r="AU970" s="141" t="s">
        <v>79</v>
      </c>
      <c r="AY970" s="15" t="s">
        <v>148</v>
      </c>
      <c r="BE970" s="142">
        <f>IF(N970="základní",J970,0)</f>
        <v>0</v>
      </c>
      <c r="BF970" s="142">
        <f>IF(N970="snížená",J970,0)</f>
        <v>0</v>
      </c>
      <c r="BG970" s="142">
        <f>IF(N970="zákl. přenesená",J970,0)</f>
        <v>0</v>
      </c>
      <c r="BH970" s="142">
        <f>IF(N970="sníž. přenesená",J970,0)</f>
        <v>0</v>
      </c>
      <c r="BI970" s="142">
        <f>IF(N970="nulová",J970,0)</f>
        <v>0</v>
      </c>
      <c r="BJ970" s="15" t="s">
        <v>77</v>
      </c>
      <c r="BK970" s="142">
        <f>ROUND(I970*H970,2)</f>
        <v>0</v>
      </c>
      <c r="BL970" s="15" t="s">
        <v>231</v>
      </c>
      <c r="BM970" s="141" t="s">
        <v>1346</v>
      </c>
    </row>
    <row r="971" spans="2:51" s="12" customFormat="1" ht="12">
      <c r="B971" s="143"/>
      <c r="D971" s="144" t="s">
        <v>157</v>
      </c>
      <c r="E971" s="145" t="s">
        <v>1</v>
      </c>
      <c r="F971" s="146" t="s">
        <v>1347</v>
      </c>
      <c r="H971" s="145" t="s">
        <v>1</v>
      </c>
      <c r="L971" s="143"/>
      <c r="M971" s="147"/>
      <c r="N971" s="148"/>
      <c r="O971" s="148"/>
      <c r="P971" s="148"/>
      <c r="Q971" s="148"/>
      <c r="R971" s="148"/>
      <c r="S971" s="148"/>
      <c r="T971" s="149"/>
      <c r="AT971" s="145" t="s">
        <v>157</v>
      </c>
      <c r="AU971" s="145" t="s">
        <v>79</v>
      </c>
      <c r="AV971" s="12" t="s">
        <v>77</v>
      </c>
      <c r="AW971" s="12" t="s">
        <v>27</v>
      </c>
      <c r="AX971" s="12" t="s">
        <v>70</v>
      </c>
      <c r="AY971" s="145" t="s">
        <v>148</v>
      </c>
    </row>
    <row r="972" spans="2:51" s="13" customFormat="1" ht="12">
      <c r="B972" s="150"/>
      <c r="D972" s="144" t="s">
        <v>157</v>
      </c>
      <c r="E972" s="151" t="s">
        <v>1</v>
      </c>
      <c r="F972" s="152" t="s">
        <v>1348</v>
      </c>
      <c r="H972" s="153">
        <v>18</v>
      </c>
      <c r="L972" s="150"/>
      <c r="M972" s="154"/>
      <c r="N972" s="155"/>
      <c r="O972" s="155"/>
      <c r="P972" s="155"/>
      <c r="Q972" s="155"/>
      <c r="R972" s="155"/>
      <c r="S972" s="155"/>
      <c r="T972" s="156"/>
      <c r="AT972" s="151" t="s">
        <v>157</v>
      </c>
      <c r="AU972" s="151" t="s">
        <v>79</v>
      </c>
      <c r="AV972" s="13" t="s">
        <v>79</v>
      </c>
      <c r="AW972" s="13" t="s">
        <v>27</v>
      </c>
      <c r="AX972" s="13" t="s">
        <v>70</v>
      </c>
      <c r="AY972" s="151" t="s">
        <v>148</v>
      </c>
    </row>
    <row r="973" spans="2:51" s="13" customFormat="1" ht="12">
      <c r="B973" s="150"/>
      <c r="D973" s="144" t="s">
        <v>157</v>
      </c>
      <c r="E973" s="151" t="s">
        <v>1</v>
      </c>
      <c r="F973" s="152" t="s">
        <v>1349</v>
      </c>
      <c r="H973" s="153">
        <v>18</v>
      </c>
      <c r="L973" s="150"/>
      <c r="M973" s="154"/>
      <c r="N973" s="155"/>
      <c r="O973" s="155"/>
      <c r="P973" s="155"/>
      <c r="Q973" s="155"/>
      <c r="R973" s="155"/>
      <c r="S973" s="155"/>
      <c r="T973" s="156"/>
      <c r="AT973" s="151" t="s">
        <v>157</v>
      </c>
      <c r="AU973" s="151" t="s">
        <v>79</v>
      </c>
      <c r="AV973" s="13" t="s">
        <v>79</v>
      </c>
      <c r="AW973" s="13" t="s">
        <v>27</v>
      </c>
      <c r="AX973" s="13" t="s">
        <v>70</v>
      </c>
      <c r="AY973" s="151" t="s">
        <v>148</v>
      </c>
    </row>
    <row r="974" spans="2:63" s="11" customFormat="1" ht="22.8" customHeight="1">
      <c r="B974" s="118"/>
      <c r="D974" s="119" t="s">
        <v>69</v>
      </c>
      <c r="E974" s="128" t="s">
        <v>1350</v>
      </c>
      <c r="F974" s="128" t="s">
        <v>1351</v>
      </c>
      <c r="J974" s="129">
        <f>BK974</f>
        <v>0</v>
      </c>
      <c r="L974" s="118"/>
      <c r="M974" s="122"/>
      <c r="N974" s="123"/>
      <c r="O974" s="123"/>
      <c r="P974" s="124">
        <f>SUM(P975:P1040)</f>
        <v>459.392852</v>
      </c>
      <c r="Q974" s="123"/>
      <c r="R974" s="124">
        <f>SUM(R975:R1040)</f>
        <v>9.318313469999998</v>
      </c>
      <c r="S974" s="123"/>
      <c r="T974" s="125">
        <f>SUM(T975:T1040)</f>
        <v>2.2326780000000004</v>
      </c>
      <c r="AR974" s="119" t="s">
        <v>79</v>
      </c>
      <c r="AT974" s="126" t="s">
        <v>69</v>
      </c>
      <c r="AU974" s="126" t="s">
        <v>77</v>
      </c>
      <c r="AY974" s="119" t="s">
        <v>148</v>
      </c>
      <c r="BK974" s="127">
        <f>SUM(BK975:BK1040)</f>
        <v>0</v>
      </c>
    </row>
    <row r="975" spans="2:65" s="1" customFormat="1" ht="16.5" customHeight="1">
      <c r="B975" s="130"/>
      <c r="C975" s="131" t="s">
        <v>1352</v>
      </c>
      <c r="D975" s="131" t="s">
        <v>150</v>
      </c>
      <c r="E975" s="132" t="s">
        <v>1353</v>
      </c>
      <c r="F975" s="133" t="s">
        <v>1354</v>
      </c>
      <c r="G975" s="134" t="s">
        <v>319</v>
      </c>
      <c r="H975" s="135">
        <v>106</v>
      </c>
      <c r="I975" s="136"/>
      <c r="J975" s="136">
        <f>ROUND(I975*H975,2)</f>
        <v>0</v>
      </c>
      <c r="K975" s="133" t="s">
        <v>320</v>
      </c>
      <c r="L975" s="27"/>
      <c r="M975" s="137" t="s">
        <v>1</v>
      </c>
      <c r="N975" s="138" t="s">
        <v>35</v>
      </c>
      <c r="O975" s="139">
        <v>0.084</v>
      </c>
      <c r="P975" s="139">
        <f>O975*H975</f>
        <v>8.904</v>
      </c>
      <c r="Q975" s="139">
        <v>0</v>
      </c>
      <c r="R975" s="139">
        <f>Q975*H975</f>
        <v>0</v>
      </c>
      <c r="S975" s="139">
        <v>0</v>
      </c>
      <c r="T975" s="140">
        <f>S975*H975</f>
        <v>0</v>
      </c>
      <c r="AR975" s="141" t="s">
        <v>155</v>
      </c>
      <c r="AT975" s="141" t="s">
        <v>150</v>
      </c>
      <c r="AU975" s="141" t="s">
        <v>79</v>
      </c>
      <c r="AY975" s="15" t="s">
        <v>148</v>
      </c>
      <c r="BE975" s="142">
        <f>IF(N975="základní",J975,0)</f>
        <v>0</v>
      </c>
      <c r="BF975" s="142">
        <f>IF(N975="snížená",J975,0)</f>
        <v>0</v>
      </c>
      <c r="BG975" s="142">
        <f>IF(N975="zákl. přenesená",J975,0)</f>
        <v>0</v>
      </c>
      <c r="BH975" s="142">
        <f>IF(N975="sníž. přenesená",J975,0)</f>
        <v>0</v>
      </c>
      <c r="BI975" s="142">
        <f>IF(N975="nulová",J975,0)</f>
        <v>0</v>
      </c>
      <c r="BJ975" s="15" t="s">
        <v>77</v>
      </c>
      <c r="BK975" s="142">
        <f>ROUND(I975*H975,2)</f>
        <v>0</v>
      </c>
      <c r="BL975" s="15" t="s">
        <v>155</v>
      </c>
      <c r="BM975" s="141" t="s">
        <v>1355</v>
      </c>
    </row>
    <row r="976" spans="2:51" s="13" customFormat="1" ht="30.6">
      <c r="B976" s="150"/>
      <c r="D976" s="144" t="s">
        <v>157</v>
      </c>
      <c r="E976" s="151" t="s">
        <v>1</v>
      </c>
      <c r="F976" s="152" t="s">
        <v>872</v>
      </c>
      <c r="H976" s="153">
        <v>106</v>
      </c>
      <c r="L976" s="150"/>
      <c r="M976" s="154"/>
      <c r="N976" s="155"/>
      <c r="O976" s="155"/>
      <c r="P976" s="155"/>
      <c r="Q976" s="155"/>
      <c r="R976" s="155"/>
      <c r="S976" s="155"/>
      <c r="T976" s="156"/>
      <c r="AT976" s="151" t="s">
        <v>157</v>
      </c>
      <c r="AU976" s="151" t="s">
        <v>79</v>
      </c>
      <c r="AV976" s="13" t="s">
        <v>79</v>
      </c>
      <c r="AW976" s="13" t="s">
        <v>27</v>
      </c>
      <c r="AX976" s="13" t="s">
        <v>70</v>
      </c>
      <c r="AY976" s="151" t="s">
        <v>148</v>
      </c>
    </row>
    <row r="977" spans="2:65" s="1" customFormat="1" ht="16.5" customHeight="1">
      <c r="B977" s="130"/>
      <c r="C977" s="157" t="s">
        <v>1356</v>
      </c>
      <c r="D977" s="157" t="s">
        <v>80</v>
      </c>
      <c r="E977" s="158" t="s">
        <v>1357</v>
      </c>
      <c r="F977" s="159" t="s">
        <v>1358</v>
      </c>
      <c r="G977" s="160" t="s">
        <v>319</v>
      </c>
      <c r="H977" s="161">
        <v>36</v>
      </c>
      <c r="I977" s="162"/>
      <c r="J977" s="162">
        <f>ROUND(I977*H977,2)</f>
        <v>0</v>
      </c>
      <c r="K977" s="159" t="s">
        <v>320</v>
      </c>
      <c r="L977" s="163"/>
      <c r="M977" s="164" t="s">
        <v>1</v>
      </c>
      <c r="N977" s="165" t="s">
        <v>35</v>
      </c>
      <c r="O977" s="139">
        <v>0</v>
      </c>
      <c r="P977" s="139">
        <f>O977*H977</f>
        <v>0</v>
      </c>
      <c r="Q977" s="139">
        <v>0.00078</v>
      </c>
      <c r="R977" s="139">
        <f>Q977*H977</f>
        <v>0.02808</v>
      </c>
      <c r="S977" s="139">
        <v>0</v>
      </c>
      <c r="T977" s="140">
        <f>S977*H977</f>
        <v>0</v>
      </c>
      <c r="AR977" s="141" t="s">
        <v>192</v>
      </c>
      <c r="AT977" s="141" t="s">
        <v>80</v>
      </c>
      <c r="AU977" s="141" t="s">
        <v>79</v>
      </c>
      <c r="AY977" s="15" t="s">
        <v>148</v>
      </c>
      <c r="BE977" s="142">
        <f>IF(N977="základní",J977,0)</f>
        <v>0</v>
      </c>
      <c r="BF977" s="142">
        <f>IF(N977="snížená",J977,0)</f>
        <v>0</v>
      </c>
      <c r="BG977" s="142">
        <f>IF(N977="zákl. přenesená",J977,0)</f>
        <v>0</v>
      </c>
      <c r="BH977" s="142">
        <f>IF(N977="sníž. přenesená",J977,0)</f>
        <v>0</v>
      </c>
      <c r="BI977" s="142">
        <f>IF(N977="nulová",J977,0)</f>
        <v>0</v>
      </c>
      <c r="BJ977" s="15" t="s">
        <v>77</v>
      </c>
      <c r="BK977" s="142">
        <f>ROUND(I977*H977,2)</f>
        <v>0</v>
      </c>
      <c r="BL977" s="15" t="s">
        <v>155</v>
      </c>
      <c r="BM977" s="141" t="s">
        <v>1359</v>
      </c>
    </row>
    <row r="978" spans="2:51" s="13" customFormat="1" ht="30.6">
      <c r="B978" s="150"/>
      <c r="D978" s="144" t="s">
        <v>157</v>
      </c>
      <c r="E978" s="151" t="s">
        <v>1</v>
      </c>
      <c r="F978" s="152" t="s">
        <v>1360</v>
      </c>
      <c r="H978" s="153">
        <v>36</v>
      </c>
      <c r="L978" s="150"/>
      <c r="M978" s="154"/>
      <c r="N978" s="155"/>
      <c r="O978" s="155"/>
      <c r="P978" s="155"/>
      <c r="Q978" s="155"/>
      <c r="R978" s="155"/>
      <c r="S978" s="155"/>
      <c r="T978" s="156"/>
      <c r="AT978" s="151" t="s">
        <v>157</v>
      </c>
      <c r="AU978" s="151" t="s">
        <v>79</v>
      </c>
      <c r="AV978" s="13" t="s">
        <v>79</v>
      </c>
      <c r="AW978" s="13" t="s">
        <v>27</v>
      </c>
      <c r="AX978" s="13" t="s">
        <v>70</v>
      </c>
      <c r="AY978" s="151" t="s">
        <v>148</v>
      </c>
    </row>
    <row r="979" spans="2:65" s="1" customFormat="1" ht="24" customHeight="1">
      <c r="B979" s="130"/>
      <c r="C979" s="157" t="s">
        <v>1361</v>
      </c>
      <c r="D979" s="157" t="s">
        <v>80</v>
      </c>
      <c r="E979" s="158" t="s">
        <v>1362</v>
      </c>
      <c r="F979" s="159" t="s">
        <v>1363</v>
      </c>
      <c r="G979" s="160" t="s">
        <v>1364</v>
      </c>
      <c r="H979" s="161">
        <v>0.106</v>
      </c>
      <c r="I979" s="162"/>
      <c r="J979" s="162">
        <f>ROUND(I979*H979,2)</f>
        <v>0</v>
      </c>
      <c r="K979" s="159" t="s">
        <v>320</v>
      </c>
      <c r="L979" s="163"/>
      <c r="M979" s="164" t="s">
        <v>1</v>
      </c>
      <c r="N979" s="165" t="s">
        <v>35</v>
      </c>
      <c r="O979" s="139">
        <v>0</v>
      </c>
      <c r="P979" s="139">
        <f>O979*H979</f>
        <v>0</v>
      </c>
      <c r="Q979" s="139">
        <v>0.0173</v>
      </c>
      <c r="R979" s="139">
        <f>Q979*H979</f>
        <v>0.0018337999999999998</v>
      </c>
      <c r="S979" s="139">
        <v>0</v>
      </c>
      <c r="T979" s="140">
        <f>S979*H979</f>
        <v>0</v>
      </c>
      <c r="AR979" s="141" t="s">
        <v>192</v>
      </c>
      <c r="AT979" s="141" t="s">
        <v>80</v>
      </c>
      <c r="AU979" s="141" t="s">
        <v>79</v>
      </c>
      <c r="AY979" s="15" t="s">
        <v>148</v>
      </c>
      <c r="BE979" s="142">
        <f>IF(N979="základní",J979,0)</f>
        <v>0</v>
      </c>
      <c r="BF979" s="142">
        <f>IF(N979="snížená",J979,0)</f>
        <v>0</v>
      </c>
      <c r="BG979" s="142">
        <f>IF(N979="zákl. přenesená",J979,0)</f>
        <v>0</v>
      </c>
      <c r="BH979" s="142">
        <f>IF(N979="sníž. přenesená",J979,0)</f>
        <v>0</v>
      </c>
      <c r="BI979" s="142">
        <f>IF(N979="nulová",J979,0)</f>
        <v>0</v>
      </c>
      <c r="BJ979" s="15" t="s">
        <v>77</v>
      </c>
      <c r="BK979" s="142">
        <f>ROUND(I979*H979,2)</f>
        <v>0</v>
      </c>
      <c r="BL979" s="15" t="s">
        <v>155</v>
      </c>
      <c r="BM979" s="141" t="s">
        <v>1365</v>
      </c>
    </row>
    <row r="980" spans="2:51" s="13" customFormat="1" ht="30.6">
      <c r="B980" s="150"/>
      <c r="D980" s="144" t="s">
        <v>157</v>
      </c>
      <c r="E980" s="151" t="s">
        <v>1</v>
      </c>
      <c r="F980" s="152" t="s">
        <v>872</v>
      </c>
      <c r="H980" s="153">
        <v>106</v>
      </c>
      <c r="L980" s="150"/>
      <c r="M980" s="154"/>
      <c r="N980" s="155"/>
      <c r="O980" s="155"/>
      <c r="P980" s="155"/>
      <c r="Q980" s="155"/>
      <c r="R980" s="155"/>
      <c r="S980" s="155"/>
      <c r="T980" s="156"/>
      <c r="AT980" s="151" t="s">
        <v>157</v>
      </c>
      <c r="AU980" s="151" t="s">
        <v>79</v>
      </c>
      <c r="AV980" s="13" t="s">
        <v>79</v>
      </c>
      <c r="AW980" s="13" t="s">
        <v>27</v>
      </c>
      <c r="AX980" s="13" t="s">
        <v>70</v>
      </c>
      <c r="AY980" s="151" t="s">
        <v>148</v>
      </c>
    </row>
    <row r="981" spans="2:51" s="13" customFormat="1" ht="12">
      <c r="B981" s="150"/>
      <c r="D981" s="144" t="s">
        <v>157</v>
      </c>
      <c r="F981" s="152" t="s">
        <v>1366</v>
      </c>
      <c r="H981" s="153">
        <v>0.106</v>
      </c>
      <c r="L981" s="150"/>
      <c r="M981" s="154"/>
      <c r="N981" s="155"/>
      <c r="O981" s="155"/>
      <c r="P981" s="155"/>
      <c r="Q981" s="155"/>
      <c r="R981" s="155"/>
      <c r="S981" s="155"/>
      <c r="T981" s="156"/>
      <c r="AT981" s="151" t="s">
        <v>157</v>
      </c>
      <c r="AU981" s="151" t="s">
        <v>79</v>
      </c>
      <c r="AV981" s="13" t="s">
        <v>79</v>
      </c>
      <c r="AW981" s="13" t="s">
        <v>3</v>
      </c>
      <c r="AX981" s="13" t="s">
        <v>77</v>
      </c>
      <c r="AY981" s="151" t="s">
        <v>148</v>
      </c>
    </row>
    <row r="982" spans="2:65" s="1" customFormat="1" ht="16.5" customHeight="1">
      <c r="B982" s="130"/>
      <c r="C982" s="157" t="s">
        <v>1367</v>
      </c>
      <c r="D982" s="157" t="s">
        <v>80</v>
      </c>
      <c r="E982" s="158" t="s">
        <v>1368</v>
      </c>
      <c r="F982" s="159" t="s">
        <v>1369</v>
      </c>
      <c r="G982" s="160" t="s">
        <v>1364</v>
      </c>
      <c r="H982" s="161">
        <v>0.106</v>
      </c>
      <c r="I982" s="162"/>
      <c r="J982" s="162">
        <f>ROUND(I982*H982,2)</f>
        <v>0</v>
      </c>
      <c r="K982" s="159" t="s">
        <v>320</v>
      </c>
      <c r="L982" s="163"/>
      <c r="M982" s="164" t="s">
        <v>1</v>
      </c>
      <c r="N982" s="165" t="s">
        <v>35</v>
      </c>
      <c r="O982" s="139">
        <v>0</v>
      </c>
      <c r="P982" s="139">
        <f>O982*H982</f>
        <v>0</v>
      </c>
      <c r="Q982" s="139">
        <v>0.00627</v>
      </c>
      <c r="R982" s="139">
        <f>Q982*H982</f>
        <v>0.00066462</v>
      </c>
      <c r="S982" s="139">
        <v>0</v>
      </c>
      <c r="T982" s="140">
        <f>S982*H982</f>
        <v>0</v>
      </c>
      <c r="AR982" s="141" t="s">
        <v>192</v>
      </c>
      <c r="AT982" s="141" t="s">
        <v>80</v>
      </c>
      <c r="AU982" s="141" t="s">
        <v>79</v>
      </c>
      <c r="AY982" s="15" t="s">
        <v>148</v>
      </c>
      <c r="BE982" s="142">
        <f>IF(N982="základní",J982,0)</f>
        <v>0</v>
      </c>
      <c r="BF982" s="142">
        <f>IF(N982="snížená",J982,0)</f>
        <v>0</v>
      </c>
      <c r="BG982" s="142">
        <f>IF(N982="zákl. přenesená",J982,0)</f>
        <v>0</v>
      </c>
      <c r="BH982" s="142">
        <f>IF(N982="sníž. přenesená",J982,0)</f>
        <v>0</v>
      </c>
      <c r="BI982" s="142">
        <f>IF(N982="nulová",J982,0)</f>
        <v>0</v>
      </c>
      <c r="BJ982" s="15" t="s">
        <v>77</v>
      </c>
      <c r="BK982" s="142">
        <f>ROUND(I982*H982,2)</f>
        <v>0</v>
      </c>
      <c r="BL982" s="15" t="s">
        <v>155</v>
      </c>
      <c r="BM982" s="141" t="s">
        <v>1370</v>
      </c>
    </row>
    <row r="983" spans="2:51" s="13" customFormat="1" ht="30.6">
      <c r="B983" s="150"/>
      <c r="D983" s="144" t="s">
        <v>157</v>
      </c>
      <c r="E983" s="151" t="s">
        <v>1</v>
      </c>
      <c r="F983" s="152" t="s">
        <v>872</v>
      </c>
      <c r="H983" s="153">
        <v>106</v>
      </c>
      <c r="L983" s="150"/>
      <c r="M983" s="154"/>
      <c r="N983" s="155"/>
      <c r="O983" s="155"/>
      <c r="P983" s="155"/>
      <c r="Q983" s="155"/>
      <c r="R983" s="155"/>
      <c r="S983" s="155"/>
      <c r="T983" s="156"/>
      <c r="AT983" s="151" t="s">
        <v>157</v>
      </c>
      <c r="AU983" s="151" t="s">
        <v>79</v>
      </c>
      <c r="AV983" s="13" t="s">
        <v>79</v>
      </c>
      <c r="AW983" s="13" t="s">
        <v>27</v>
      </c>
      <c r="AX983" s="13" t="s">
        <v>70</v>
      </c>
      <c r="AY983" s="151" t="s">
        <v>148</v>
      </c>
    </row>
    <row r="984" spans="2:51" s="13" customFormat="1" ht="12">
      <c r="B984" s="150"/>
      <c r="D984" s="144" t="s">
        <v>157</v>
      </c>
      <c r="F984" s="152" t="s">
        <v>1366</v>
      </c>
      <c r="H984" s="153">
        <v>0.106</v>
      </c>
      <c r="L984" s="150"/>
      <c r="M984" s="154"/>
      <c r="N984" s="155"/>
      <c r="O984" s="155"/>
      <c r="P984" s="155"/>
      <c r="Q984" s="155"/>
      <c r="R984" s="155"/>
      <c r="S984" s="155"/>
      <c r="T984" s="156"/>
      <c r="AT984" s="151" t="s">
        <v>157</v>
      </c>
      <c r="AU984" s="151" t="s">
        <v>79</v>
      </c>
      <c r="AV984" s="13" t="s">
        <v>79</v>
      </c>
      <c r="AW984" s="13" t="s">
        <v>3</v>
      </c>
      <c r="AX984" s="13" t="s">
        <v>77</v>
      </c>
      <c r="AY984" s="151" t="s">
        <v>148</v>
      </c>
    </row>
    <row r="985" spans="2:65" s="1" customFormat="1" ht="24" customHeight="1">
      <c r="B985" s="130"/>
      <c r="C985" s="131" t="s">
        <v>1371</v>
      </c>
      <c r="D985" s="131" t="s">
        <v>150</v>
      </c>
      <c r="E985" s="132" t="s">
        <v>1372</v>
      </c>
      <c r="F985" s="133" t="s">
        <v>1373</v>
      </c>
      <c r="G985" s="134" t="s">
        <v>458</v>
      </c>
      <c r="H985" s="135">
        <v>64</v>
      </c>
      <c r="I985" s="136"/>
      <c r="J985" s="136">
        <f>ROUND(I985*H985,2)</f>
        <v>0</v>
      </c>
      <c r="K985" s="133" t="s">
        <v>320</v>
      </c>
      <c r="L985" s="27"/>
      <c r="M985" s="137" t="s">
        <v>1</v>
      </c>
      <c r="N985" s="138" t="s">
        <v>35</v>
      </c>
      <c r="O985" s="139">
        <v>0.14</v>
      </c>
      <c r="P985" s="139">
        <f>O985*H985</f>
        <v>8.96</v>
      </c>
      <c r="Q985" s="139">
        <v>0</v>
      </c>
      <c r="R985" s="139">
        <f>Q985*H985</f>
        <v>0</v>
      </c>
      <c r="S985" s="139">
        <v>0.014</v>
      </c>
      <c r="T985" s="140">
        <f>S985*H985</f>
        <v>0.896</v>
      </c>
      <c r="AR985" s="141" t="s">
        <v>231</v>
      </c>
      <c r="AT985" s="141" t="s">
        <v>150</v>
      </c>
      <c r="AU985" s="141" t="s">
        <v>79</v>
      </c>
      <c r="AY985" s="15" t="s">
        <v>148</v>
      </c>
      <c r="BE985" s="142">
        <f>IF(N985="základní",J985,0)</f>
        <v>0</v>
      </c>
      <c r="BF985" s="142">
        <f>IF(N985="snížená",J985,0)</f>
        <v>0</v>
      </c>
      <c r="BG985" s="142">
        <f>IF(N985="zákl. přenesená",J985,0)</f>
        <v>0</v>
      </c>
      <c r="BH985" s="142">
        <f>IF(N985="sníž. přenesená",J985,0)</f>
        <v>0</v>
      </c>
      <c r="BI985" s="142">
        <f>IF(N985="nulová",J985,0)</f>
        <v>0</v>
      </c>
      <c r="BJ985" s="15" t="s">
        <v>77</v>
      </c>
      <c r="BK985" s="142">
        <f>ROUND(I985*H985,2)</f>
        <v>0</v>
      </c>
      <c r="BL985" s="15" t="s">
        <v>231</v>
      </c>
      <c r="BM985" s="141" t="s">
        <v>1374</v>
      </c>
    </row>
    <row r="986" spans="2:51" s="13" customFormat="1" ht="12">
      <c r="B986" s="150"/>
      <c r="D986" s="144" t="s">
        <v>157</v>
      </c>
      <c r="E986" s="151" t="s">
        <v>1</v>
      </c>
      <c r="F986" s="152" t="s">
        <v>1375</v>
      </c>
      <c r="H986" s="153">
        <v>64</v>
      </c>
      <c r="L986" s="150"/>
      <c r="M986" s="154"/>
      <c r="N986" s="155"/>
      <c r="O986" s="155"/>
      <c r="P986" s="155"/>
      <c r="Q986" s="155"/>
      <c r="R986" s="155"/>
      <c r="S986" s="155"/>
      <c r="T986" s="156"/>
      <c r="AT986" s="151" t="s">
        <v>157</v>
      </c>
      <c r="AU986" s="151" t="s">
        <v>79</v>
      </c>
      <c r="AV986" s="13" t="s">
        <v>79</v>
      </c>
      <c r="AW986" s="13" t="s">
        <v>27</v>
      </c>
      <c r="AX986" s="13" t="s">
        <v>70</v>
      </c>
      <c r="AY986" s="151" t="s">
        <v>148</v>
      </c>
    </row>
    <row r="987" spans="2:65" s="1" customFormat="1" ht="24" customHeight="1">
      <c r="B987" s="130"/>
      <c r="C987" s="305" t="s">
        <v>1376</v>
      </c>
      <c r="D987" s="305" t="s">
        <v>150</v>
      </c>
      <c r="E987" s="306" t="s">
        <v>1377</v>
      </c>
      <c r="F987" s="307" t="s">
        <v>1378</v>
      </c>
      <c r="G987" s="308" t="s">
        <v>458</v>
      </c>
      <c r="H987" s="309">
        <v>422.75</v>
      </c>
      <c r="I987" s="310"/>
      <c r="J987" s="310">
        <f>ROUND(I987*H987,2)</f>
        <v>0</v>
      </c>
      <c r="K987" s="133" t="s">
        <v>312</v>
      </c>
      <c r="L987" s="27"/>
      <c r="M987" s="137" t="s">
        <v>1</v>
      </c>
      <c r="N987" s="138" t="s">
        <v>35</v>
      </c>
      <c r="O987" s="139">
        <v>0.474</v>
      </c>
      <c r="P987" s="139">
        <f>O987*H987</f>
        <v>200.3835</v>
      </c>
      <c r="Q987" s="139">
        <v>0.00732</v>
      </c>
      <c r="R987" s="139">
        <f>Q987*H987</f>
        <v>3.0945300000000002</v>
      </c>
      <c r="S987" s="139">
        <v>0</v>
      </c>
      <c r="T987" s="140">
        <f>S987*H987</f>
        <v>0</v>
      </c>
      <c r="AR987" s="141" t="s">
        <v>231</v>
      </c>
      <c r="AT987" s="141" t="s">
        <v>150</v>
      </c>
      <c r="AU987" s="141" t="s">
        <v>79</v>
      </c>
      <c r="AY987" s="15" t="s">
        <v>148</v>
      </c>
      <c r="BE987" s="142">
        <f>IF(N987="základní",J987,0)</f>
        <v>0</v>
      </c>
      <c r="BF987" s="142">
        <f>IF(N987="snížená",J987,0)</f>
        <v>0</v>
      </c>
      <c r="BG987" s="142">
        <f>IF(N987="zákl. přenesená",J987,0)</f>
        <v>0</v>
      </c>
      <c r="BH987" s="142">
        <f>IF(N987="sníž. přenesená",J987,0)</f>
        <v>0</v>
      </c>
      <c r="BI987" s="142">
        <f>IF(N987="nulová",J987,0)</f>
        <v>0</v>
      </c>
      <c r="BJ987" s="15" t="s">
        <v>77</v>
      </c>
      <c r="BK987" s="142">
        <f>ROUND(I987*H987,2)</f>
        <v>0</v>
      </c>
      <c r="BL987" s="15" t="s">
        <v>231</v>
      </c>
      <c r="BM987" s="141" t="s">
        <v>1379</v>
      </c>
    </row>
    <row r="988" spans="2:51" s="13" customFormat="1" ht="30.6">
      <c r="B988" s="150"/>
      <c r="D988" s="144" t="s">
        <v>157</v>
      </c>
      <c r="E988" s="151" t="s">
        <v>1</v>
      </c>
      <c r="F988" s="152" t="s">
        <v>1380</v>
      </c>
      <c r="H988" s="153">
        <v>422.75</v>
      </c>
      <c r="L988" s="150"/>
      <c r="M988" s="154"/>
      <c r="N988" s="155"/>
      <c r="O988" s="155"/>
      <c r="P988" s="155"/>
      <c r="Q988" s="155"/>
      <c r="R988" s="155"/>
      <c r="S988" s="155"/>
      <c r="T988" s="156"/>
      <c r="AT988" s="151" t="s">
        <v>157</v>
      </c>
      <c r="AU988" s="151" t="s">
        <v>79</v>
      </c>
      <c r="AV988" s="13" t="s">
        <v>79</v>
      </c>
      <c r="AW988" s="13" t="s">
        <v>27</v>
      </c>
      <c r="AX988" s="13" t="s">
        <v>70</v>
      </c>
      <c r="AY988" s="151" t="s">
        <v>148</v>
      </c>
    </row>
    <row r="989" spans="2:65" s="1" customFormat="1" ht="24" customHeight="1">
      <c r="B989" s="130"/>
      <c r="C989" s="131" t="s">
        <v>1381</v>
      </c>
      <c r="D989" s="131" t="s">
        <v>150</v>
      </c>
      <c r="E989" s="132" t="s">
        <v>1382</v>
      </c>
      <c r="F989" s="133" t="s">
        <v>1383</v>
      </c>
      <c r="G989" s="134" t="s">
        <v>458</v>
      </c>
      <c r="H989" s="135">
        <v>64</v>
      </c>
      <c r="I989" s="136"/>
      <c r="J989" s="136">
        <f>ROUND(I989*H989,2)</f>
        <v>0</v>
      </c>
      <c r="K989" s="133" t="s">
        <v>320</v>
      </c>
      <c r="L989" s="27"/>
      <c r="M989" s="137" t="s">
        <v>1</v>
      </c>
      <c r="N989" s="138" t="s">
        <v>35</v>
      </c>
      <c r="O989" s="139">
        <v>0.598</v>
      </c>
      <c r="P989" s="139">
        <f>O989*H989</f>
        <v>38.272</v>
      </c>
      <c r="Q989" s="139">
        <v>0.01363</v>
      </c>
      <c r="R989" s="139">
        <f>Q989*H989</f>
        <v>0.87232</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1384</v>
      </c>
    </row>
    <row r="990" spans="2:51" s="13" customFormat="1" ht="20.4">
      <c r="B990" s="150"/>
      <c r="D990" s="144" t="s">
        <v>157</v>
      </c>
      <c r="E990" s="151" t="s">
        <v>1</v>
      </c>
      <c r="F990" s="152" t="s">
        <v>1385</v>
      </c>
      <c r="H990" s="153">
        <v>64</v>
      </c>
      <c r="L990" s="150"/>
      <c r="M990" s="154"/>
      <c r="N990" s="155"/>
      <c r="O990" s="155"/>
      <c r="P990" s="155"/>
      <c r="Q990" s="155"/>
      <c r="R990" s="155"/>
      <c r="S990" s="155"/>
      <c r="T990" s="156"/>
      <c r="AT990" s="151" t="s">
        <v>157</v>
      </c>
      <c r="AU990" s="151" t="s">
        <v>79</v>
      </c>
      <c r="AV990" s="13" t="s">
        <v>79</v>
      </c>
      <c r="AW990" s="13" t="s">
        <v>27</v>
      </c>
      <c r="AX990" s="13" t="s">
        <v>70</v>
      </c>
      <c r="AY990" s="151" t="s">
        <v>148</v>
      </c>
    </row>
    <row r="991" spans="2:65" s="1" customFormat="1" ht="24" customHeight="1">
      <c r="B991" s="130"/>
      <c r="C991" s="131" t="s">
        <v>1386</v>
      </c>
      <c r="D991" s="131" t="s">
        <v>150</v>
      </c>
      <c r="E991" s="132" t="s">
        <v>1387</v>
      </c>
      <c r="F991" s="133" t="s">
        <v>1388</v>
      </c>
      <c r="G991" s="134" t="s">
        <v>153</v>
      </c>
      <c r="H991" s="135">
        <v>9.6</v>
      </c>
      <c r="I991" s="136"/>
      <c r="J991" s="136">
        <f>ROUND(I991*H991,2)</f>
        <v>0</v>
      </c>
      <c r="K991" s="133" t="s">
        <v>320</v>
      </c>
      <c r="L991" s="27"/>
      <c r="M991" s="137" t="s">
        <v>1</v>
      </c>
      <c r="N991" s="138" t="s">
        <v>35</v>
      </c>
      <c r="O991" s="139">
        <v>0.264</v>
      </c>
      <c r="P991" s="139">
        <f>O991*H991</f>
        <v>2.5344</v>
      </c>
      <c r="Q991" s="139">
        <v>0.00996</v>
      </c>
      <c r="R991" s="139">
        <f>Q991*H991</f>
        <v>0.09561599999999999</v>
      </c>
      <c r="S991" s="139">
        <v>0</v>
      </c>
      <c r="T991" s="140">
        <f>S991*H991</f>
        <v>0</v>
      </c>
      <c r="AR991" s="141" t="s">
        <v>231</v>
      </c>
      <c r="AT991" s="141" t="s">
        <v>150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1389</v>
      </c>
    </row>
    <row r="992" spans="2:51" s="13" customFormat="1" ht="12">
      <c r="B992" s="150"/>
      <c r="D992" s="144" t="s">
        <v>157</v>
      </c>
      <c r="E992" s="151" t="s">
        <v>1</v>
      </c>
      <c r="F992" s="152" t="s">
        <v>1390</v>
      </c>
      <c r="H992" s="153">
        <v>9.6</v>
      </c>
      <c r="L992" s="150"/>
      <c r="M992" s="154"/>
      <c r="N992" s="155"/>
      <c r="O992" s="155"/>
      <c r="P992" s="155"/>
      <c r="Q992" s="155"/>
      <c r="R992" s="155"/>
      <c r="S992" s="155"/>
      <c r="T992" s="156"/>
      <c r="AT992" s="151" t="s">
        <v>157</v>
      </c>
      <c r="AU992" s="151" t="s">
        <v>79</v>
      </c>
      <c r="AV992" s="13" t="s">
        <v>79</v>
      </c>
      <c r="AW992" s="13" t="s">
        <v>27</v>
      </c>
      <c r="AX992" s="13" t="s">
        <v>70</v>
      </c>
      <c r="AY992" s="151" t="s">
        <v>148</v>
      </c>
    </row>
    <row r="993" spans="2:65" s="1" customFormat="1" ht="24" customHeight="1">
      <c r="B993" s="130"/>
      <c r="C993" s="131" t="s">
        <v>1391</v>
      </c>
      <c r="D993" s="131" t="s">
        <v>150</v>
      </c>
      <c r="E993" s="132" t="s">
        <v>1392</v>
      </c>
      <c r="F993" s="133" t="s">
        <v>1393</v>
      </c>
      <c r="G993" s="134" t="s">
        <v>153</v>
      </c>
      <c r="H993" s="135">
        <v>252.49</v>
      </c>
      <c r="I993" s="136"/>
      <c r="J993" s="136">
        <f>ROUND(I993*H993,2)</f>
        <v>0</v>
      </c>
      <c r="K993" s="133" t="s">
        <v>320</v>
      </c>
      <c r="L993" s="27"/>
      <c r="M993" s="137" t="s">
        <v>1</v>
      </c>
      <c r="N993" s="138" t="s">
        <v>35</v>
      </c>
      <c r="O993" s="139">
        <v>0.135</v>
      </c>
      <c r="P993" s="139">
        <f>O993*H993</f>
        <v>34.08615</v>
      </c>
      <c r="Q993" s="139">
        <v>0</v>
      </c>
      <c r="R993" s="139">
        <f>Q993*H993</f>
        <v>0</v>
      </c>
      <c r="S993" s="139">
        <v>0</v>
      </c>
      <c r="T993" s="140">
        <f>S993*H993</f>
        <v>0</v>
      </c>
      <c r="AR993" s="141" t="s">
        <v>231</v>
      </c>
      <c r="AT993" s="141" t="s">
        <v>150</v>
      </c>
      <c r="AU993" s="141" t="s">
        <v>79</v>
      </c>
      <c r="AY993" s="15" t="s">
        <v>148</v>
      </c>
      <c r="BE993" s="142">
        <f>IF(N993="základní",J993,0)</f>
        <v>0</v>
      </c>
      <c r="BF993" s="142">
        <f>IF(N993="snížená",J993,0)</f>
        <v>0</v>
      </c>
      <c r="BG993" s="142">
        <f>IF(N993="zákl. přenesená",J993,0)</f>
        <v>0</v>
      </c>
      <c r="BH993" s="142">
        <f>IF(N993="sníž. přenesená",J993,0)</f>
        <v>0</v>
      </c>
      <c r="BI993" s="142">
        <f>IF(N993="nulová",J993,0)</f>
        <v>0</v>
      </c>
      <c r="BJ993" s="15" t="s">
        <v>77</v>
      </c>
      <c r="BK993" s="142">
        <f>ROUND(I993*H993,2)</f>
        <v>0</v>
      </c>
      <c r="BL993" s="15" t="s">
        <v>231</v>
      </c>
      <c r="BM993" s="141" t="s">
        <v>1394</v>
      </c>
    </row>
    <row r="994" spans="2:51" s="12" customFormat="1" ht="12">
      <c r="B994" s="143"/>
      <c r="D994" s="144" t="s">
        <v>157</v>
      </c>
      <c r="E994" s="145" t="s">
        <v>1</v>
      </c>
      <c r="F994" s="146" t="s">
        <v>1208</v>
      </c>
      <c r="H994" s="145" t="s">
        <v>1</v>
      </c>
      <c r="L994" s="143"/>
      <c r="M994" s="147"/>
      <c r="N994" s="148"/>
      <c r="O994" s="148"/>
      <c r="P994" s="148"/>
      <c r="Q994" s="148"/>
      <c r="R994" s="148"/>
      <c r="S994" s="148"/>
      <c r="T994" s="149"/>
      <c r="AT994" s="145" t="s">
        <v>157</v>
      </c>
      <c r="AU994" s="145" t="s">
        <v>79</v>
      </c>
      <c r="AV994" s="12" t="s">
        <v>77</v>
      </c>
      <c r="AW994" s="12" t="s">
        <v>27</v>
      </c>
      <c r="AX994" s="12" t="s">
        <v>70</v>
      </c>
      <c r="AY994" s="145" t="s">
        <v>148</v>
      </c>
    </row>
    <row r="995" spans="2:51" s="13" customFormat="1" ht="12">
      <c r="B995" s="150"/>
      <c r="D995" s="144" t="s">
        <v>157</v>
      </c>
      <c r="E995" s="151" t="s">
        <v>1</v>
      </c>
      <c r="F995" s="152" t="s">
        <v>1228</v>
      </c>
      <c r="H995" s="153">
        <v>15.75</v>
      </c>
      <c r="L995" s="150"/>
      <c r="M995" s="154"/>
      <c r="N995" s="155"/>
      <c r="O995" s="155"/>
      <c r="P995" s="155"/>
      <c r="Q995" s="155"/>
      <c r="R995" s="155"/>
      <c r="S995" s="155"/>
      <c r="T995" s="156"/>
      <c r="AT995" s="151" t="s">
        <v>157</v>
      </c>
      <c r="AU995" s="151" t="s">
        <v>79</v>
      </c>
      <c r="AV995" s="13" t="s">
        <v>79</v>
      </c>
      <c r="AW995" s="13" t="s">
        <v>27</v>
      </c>
      <c r="AX995" s="13" t="s">
        <v>70</v>
      </c>
      <c r="AY995" s="151" t="s">
        <v>148</v>
      </c>
    </row>
    <row r="996" spans="2:51" s="13" customFormat="1" ht="30.6">
      <c r="B996" s="150"/>
      <c r="D996" s="144" t="s">
        <v>157</v>
      </c>
      <c r="E996" s="151" t="s">
        <v>1</v>
      </c>
      <c r="F996" s="152" t="s">
        <v>1395</v>
      </c>
      <c r="H996" s="153">
        <v>236.74</v>
      </c>
      <c r="L996" s="150"/>
      <c r="M996" s="154"/>
      <c r="N996" s="155"/>
      <c r="O996" s="155"/>
      <c r="P996" s="155"/>
      <c r="Q996" s="155"/>
      <c r="R996" s="155"/>
      <c r="S996" s="155"/>
      <c r="T996" s="156"/>
      <c r="AT996" s="151" t="s">
        <v>157</v>
      </c>
      <c r="AU996" s="151" t="s">
        <v>79</v>
      </c>
      <c r="AV996" s="13" t="s">
        <v>79</v>
      </c>
      <c r="AW996" s="13" t="s">
        <v>27</v>
      </c>
      <c r="AX996" s="13" t="s">
        <v>70</v>
      </c>
      <c r="AY996" s="151" t="s">
        <v>148</v>
      </c>
    </row>
    <row r="997" spans="2:65" s="1" customFormat="1" ht="16.5" customHeight="1">
      <c r="B997" s="130"/>
      <c r="C997" s="157" t="s">
        <v>1396</v>
      </c>
      <c r="D997" s="157" t="s">
        <v>80</v>
      </c>
      <c r="E997" s="158" t="s">
        <v>1397</v>
      </c>
      <c r="F997" s="159" t="s">
        <v>1398</v>
      </c>
      <c r="G997" s="160" t="s">
        <v>162</v>
      </c>
      <c r="H997" s="161">
        <v>4</v>
      </c>
      <c r="I997" s="162"/>
      <c r="J997" s="162">
        <f>ROUND(I997*H997,2)</f>
        <v>0</v>
      </c>
      <c r="K997" s="159" t="s">
        <v>320</v>
      </c>
      <c r="L997" s="163"/>
      <c r="M997" s="164" t="s">
        <v>1</v>
      </c>
      <c r="N997" s="165" t="s">
        <v>35</v>
      </c>
      <c r="O997" s="139">
        <v>0</v>
      </c>
      <c r="P997" s="139">
        <f>O997*H997</f>
        <v>0</v>
      </c>
      <c r="Q997" s="139">
        <v>0.55</v>
      </c>
      <c r="R997" s="139">
        <f>Q997*H997</f>
        <v>2.2</v>
      </c>
      <c r="S997" s="139">
        <v>0</v>
      </c>
      <c r="T997" s="140">
        <f>S997*H997</f>
        <v>0</v>
      </c>
      <c r="AR997" s="141" t="s">
        <v>325</v>
      </c>
      <c r="AT997" s="141" t="s">
        <v>80</v>
      </c>
      <c r="AU997" s="141" t="s">
        <v>79</v>
      </c>
      <c r="AY997" s="15" t="s">
        <v>148</v>
      </c>
      <c r="BE997" s="142">
        <f>IF(N997="základní",J997,0)</f>
        <v>0</v>
      </c>
      <c r="BF997" s="142">
        <f>IF(N997="snížená",J997,0)</f>
        <v>0</v>
      </c>
      <c r="BG997" s="142">
        <f>IF(N997="zákl. přenesená",J997,0)</f>
        <v>0</v>
      </c>
      <c r="BH997" s="142">
        <f>IF(N997="sníž. přenesená",J997,0)</f>
        <v>0</v>
      </c>
      <c r="BI997" s="142">
        <f>IF(N997="nulová",J997,0)</f>
        <v>0</v>
      </c>
      <c r="BJ997" s="15" t="s">
        <v>77</v>
      </c>
      <c r="BK997" s="142">
        <f>ROUND(I997*H997,2)</f>
        <v>0</v>
      </c>
      <c r="BL997" s="15" t="s">
        <v>231</v>
      </c>
      <c r="BM997" s="141" t="s">
        <v>1399</v>
      </c>
    </row>
    <row r="998" spans="2:51" s="12" customFormat="1" ht="12">
      <c r="B998" s="143"/>
      <c r="D998" s="144" t="s">
        <v>157</v>
      </c>
      <c r="E998" s="145" t="s">
        <v>1</v>
      </c>
      <c r="F998" s="146" t="s">
        <v>1208</v>
      </c>
      <c r="H998" s="145" t="s">
        <v>1</v>
      </c>
      <c r="L998" s="143"/>
      <c r="M998" s="147"/>
      <c r="N998" s="148"/>
      <c r="O998" s="148"/>
      <c r="P998" s="148"/>
      <c r="Q998" s="148"/>
      <c r="R998" s="148"/>
      <c r="S998" s="148"/>
      <c r="T998" s="149"/>
      <c r="AT998" s="145" t="s">
        <v>157</v>
      </c>
      <c r="AU998" s="145" t="s">
        <v>79</v>
      </c>
      <c r="AV998" s="12" t="s">
        <v>77</v>
      </c>
      <c r="AW998" s="12" t="s">
        <v>27</v>
      </c>
      <c r="AX998" s="12" t="s">
        <v>70</v>
      </c>
      <c r="AY998" s="145" t="s">
        <v>148</v>
      </c>
    </row>
    <row r="999" spans="2:51" s="13" customFormat="1" ht="12">
      <c r="B999" s="150"/>
      <c r="D999" s="144" t="s">
        <v>157</v>
      </c>
      <c r="E999" s="151" t="s">
        <v>1</v>
      </c>
      <c r="F999" s="152" t="s">
        <v>1400</v>
      </c>
      <c r="H999" s="153">
        <v>0.227</v>
      </c>
      <c r="L999" s="150"/>
      <c r="M999" s="154"/>
      <c r="N999" s="155"/>
      <c r="O999" s="155"/>
      <c r="P999" s="155"/>
      <c r="Q999" s="155"/>
      <c r="R999" s="155"/>
      <c r="S999" s="155"/>
      <c r="T999" s="156"/>
      <c r="AT999" s="151" t="s">
        <v>157</v>
      </c>
      <c r="AU999" s="151" t="s">
        <v>79</v>
      </c>
      <c r="AV999" s="13" t="s">
        <v>79</v>
      </c>
      <c r="AW999" s="13" t="s">
        <v>27</v>
      </c>
      <c r="AX999" s="13" t="s">
        <v>70</v>
      </c>
      <c r="AY999" s="151" t="s">
        <v>148</v>
      </c>
    </row>
    <row r="1000" spans="2:51" s="13" customFormat="1" ht="30.6">
      <c r="B1000" s="150"/>
      <c r="D1000" s="144" t="s">
        <v>157</v>
      </c>
      <c r="E1000" s="151" t="s">
        <v>1</v>
      </c>
      <c r="F1000" s="152" t="s">
        <v>1401</v>
      </c>
      <c r="H1000" s="153">
        <v>3.409</v>
      </c>
      <c r="L1000" s="150"/>
      <c r="M1000" s="154"/>
      <c r="N1000" s="155"/>
      <c r="O1000" s="155"/>
      <c r="P1000" s="155"/>
      <c r="Q1000" s="155"/>
      <c r="R1000" s="155"/>
      <c r="S1000" s="155"/>
      <c r="T1000" s="156"/>
      <c r="AT1000" s="151" t="s">
        <v>157</v>
      </c>
      <c r="AU1000" s="151" t="s">
        <v>79</v>
      </c>
      <c r="AV1000" s="13" t="s">
        <v>79</v>
      </c>
      <c r="AW1000" s="13" t="s">
        <v>27</v>
      </c>
      <c r="AX1000" s="13" t="s">
        <v>70</v>
      </c>
      <c r="AY1000" s="151" t="s">
        <v>148</v>
      </c>
    </row>
    <row r="1001" spans="2:51" s="13" customFormat="1" ht="12">
      <c r="B1001" s="150"/>
      <c r="D1001" s="144" t="s">
        <v>157</v>
      </c>
      <c r="F1001" s="152" t="s">
        <v>1402</v>
      </c>
      <c r="H1001" s="153">
        <v>4</v>
      </c>
      <c r="L1001" s="150"/>
      <c r="M1001" s="154"/>
      <c r="N1001" s="155"/>
      <c r="O1001" s="155"/>
      <c r="P1001" s="155"/>
      <c r="Q1001" s="155"/>
      <c r="R1001" s="155"/>
      <c r="S1001" s="155"/>
      <c r="T1001" s="156"/>
      <c r="AT1001" s="151" t="s">
        <v>157</v>
      </c>
      <c r="AU1001" s="151" t="s">
        <v>79</v>
      </c>
      <c r="AV1001" s="13" t="s">
        <v>79</v>
      </c>
      <c r="AW1001" s="13" t="s">
        <v>3</v>
      </c>
      <c r="AX1001" s="13" t="s">
        <v>77</v>
      </c>
      <c r="AY1001" s="151" t="s">
        <v>148</v>
      </c>
    </row>
    <row r="1002" spans="2:65" s="1" customFormat="1" ht="24" customHeight="1">
      <c r="B1002" s="130"/>
      <c r="C1002" s="131" t="s">
        <v>1403</v>
      </c>
      <c r="D1002" s="131" t="s">
        <v>150</v>
      </c>
      <c r="E1002" s="132" t="s">
        <v>1404</v>
      </c>
      <c r="F1002" s="133" t="s">
        <v>1405</v>
      </c>
      <c r="G1002" s="134" t="s">
        <v>153</v>
      </c>
      <c r="H1002" s="135">
        <v>252.49</v>
      </c>
      <c r="I1002" s="136"/>
      <c r="J1002" s="136">
        <f>ROUND(I1002*H1002,2)</f>
        <v>0</v>
      </c>
      <c r="K1002" s="133" t="s">
        <v>320</v>
      </c>
      <c r="L1002" s="27"/>
      <c r="M1002" s="137" t="s">
        <v>1</v>
      </c>
      <c r="N1002" s="138" t="s">
        <v>35</v>
      </c>
      <c r="O1002" s="139">
        <v>0.05</v>
      </c>
      <c r="P1002" s="139">
        <f>O1002*H1002</f>
        <v>12.624500000000001</v>
      </c>
      <c r="Q1002" s="139">
        <v>0</v>
      </c>
      <c r="R1002" s="139">
        <f>Q1002*H1002</f>
        <v>0</v>
      </c>
      <c r="S1002" s="139">
        <v>0.005</v>
      </c>
      <c r="T1002" s="140">
        <f>S1002*H1002</f>
        <v>1.26245</v>
      </c>
      <c r="AR1002" s="141" t="s">
        <v>231</v>
      </c>
      <c r="AT1002" s="141" t="s">
        <v>150</v>
      </c>
      <c r="AU1002" s="141" t="s">
        <v>79</v>
      </c>
      <c r="AY1002" s="15" t="s">
        <v>148</v>
      </c>
      <c r="BE1002" s="142">
        <f>IF(N1002="základní",J1002,0)</f>
        <v>0</v>
      </c>
      <c r="BF1002" s="142">
        <f>IF(N1002="snížená",J1002,0)</f>
        <v>0</v>
      </c>
      <c r="BG1002" s="142">
        <f>IF(N1002="zákl. přenesená",J1002,0)</f>
        <v>0</v>
      </c>
      <c r="BH1002" s="142">
        <f>IF(N1002="sníž. přenesená",J1002,0)</f>
        <v>0</v>
      </c>
      <c r="BI1002" s="142">
        <f>IF(N1002="nulová",J1002,0)</f>
        <v>0</v>
      </c>
      <c r="BJ1002" s="15" t="s">
        <v>77</v>
      </c>
      <c r="BK1002" s="142">
        <f>ROUND(I1002*H1002,2)</f>
        <v>0</v>
      </c>
      <c r="BL1002" s="15" t="s">
        <v>231</v>
      </c>
      <c r="BM1002" s="141" t="s">
        <v>1406</v>
      </c>
    </row>
    <row r="1003" spans="2:51" s="12" customFormat="1" ht="12">
      <c r="B1003" s="143"/>
      <c r="D1003" s="144" t="s">
        <v>157</v>
      </c>
      <c r="E1003" s="145" t="s">
        <v>1</v>
      </c>
      <c r="F1003" s="146" t="s">
        <v>1208</v>
      </c>
      <c r="H1003" s="145" t="s">
        <v>1</v>
      </c>
      <c r="L1003" s="143"/>
      <c r="M1003" s="147"/>
      <c r="N1003" s="148"/>
      <c r="O1003" s="148"/>
      <c r="P1003" s="148"/>
      <c r="Q1003" s="148"/>
      <c r="R1003" s="148"/>
      <c r="S1003" s="148"/>
      <c r="T1003" s="149"/>
      <c r="AT1003" s="145" t="s">
        <v>157</v>
      </c>
      <c r="AU1003" s="145" t="s">
        <v>79</v>
      </c>
      <c r="AV1003" s="12" t="s">
        <v>77</v>
      </c>
      <c r="AW1003" s="12" t="s">
        <v>27</v>
      </c>
      <c r="AX1003" s="12" t="s">
        <v>70</v>
      </c>
      <c r="AY1003" s="145" t="s">
        <v>148</v>
      </c>
    </row>
    <row r="1004" spans="2:51" s="13" customFormat="1" ht="12">
      <c r="B1004" s="150"/>
      <c r="D1004" s="144" t="s">
        <v>157</v>
      </c>
      <c r="E1004" s="151" t="s">
        <v>1</v>
      </c>
      <c r="F1004" s="152" t="s">
        <v>1228</v>
      </c>
      <c r="H1004" s="153">
        <v>15.75</v>
      </c>
      <c r="L1004" s="150"/>
      <c r="M1004" s="154"/>
      <c r="N1004" s="155"/>
      <c r="O1004" s="155"/>
      <c r="P1004" s="155"/>
      <c r="Q1004" s="155"/>
      <c r="R1004" s="155"/>
      <c r="S1004" s="155"/>
      <c r="T1004" s="156"/>
      <c r="AT1004" s="151" t="s">
        <v>157</v>
      </c>
      <c r="AU1004" s="151" t="s">
        <v>79</v>
      </c>
      <c r="AV1004" s="13" t="s">
        <v>79</v>
      </c>
      <c r="AW1004" s="13" t="s">
        <v>27</v>
      </c>
      <c r="AX1004" s="13" t="s">
        <v>70</v>
      </c>
      <c r="AY1004" s="151" t="s">
        <v>148</v>
      </c>
    </row>
    <row r="1005" spans="2:51" s="13" customFormat="1" ht="30.6">
      <c r="B1005" s="150"/>
      <c r="D1005" s="144" t="s">
        <v>157</v>
      </c>
      <c r="E1005" s="151" t="s">
        <v>1</v>
      </c>
      <c r="F1005" s="152" t="s">
        <v>1395</v>
      </c>
      <c r="H1005" s="153">
        <v>236.74</v>
      </c>
      <c r="L1005" s="150"/>
      <c r="M1005" s="154"/>
      <c r="N1005" s="155"/>
      <c r="O1005" s="155"/>
      <c r="P1005" s="155"/>
      <c r="Q1005" s="155"/>
      <c r="R1005" s="155"/>
      <c r="S1005" s="155"/>
      <c r="T1005" s="156"/>
      <c r="AT1005" s="151" t="s">
        <v>157</v>
      </c>
      <c r="AU1005" s="151" t="s">
        <v>79</v>
      </c>
      <c r="AV1005" s="13" t="s">
        <v>79</v>
      </c>
      <c r="AW1005" s="13" t="s">
        <v>27</v>
      </c>
      <c r="AX1005" s="13" t="s">
        <v>70</v>
      </c>
      <c r="AY1005" s="151" t="s">
        <v>148</v>
      </c>
    </row>
    <row r="1006" spans="2:65" s="1" customFormat="1" ht="24" customHeight="1">
      <c r="B1006" s="130"/>
      <c r="C1006" s="131" t="s">
        <v>1407</v>
      </c>
      <c r="D1006" s="131" t="s">
        <v>150</v>
      </c>
      <c r="E1006" s="132" t="s">
        <v>1408</v>
      </c>
      <c r="F1006" s="133" t="s">
        <v>1409</v>
      </c>
      <c r="G1006" s="134" t="s">
        <v>162</v>
      </c>
      <c r="H1006" s="135">
        <v>4.144</v>
      </c>
      <c r="I1006" s="136"/>
      <c r="J1006" s="136">
        <f>ROUND(I1006*H1006,2)</f>
        <v>0</v>
      </c>
      <c r="K1006" s="133" t="s">
        <v>320</v>
      </c>
      <c r="L1006" s="27"/>
      <c r="M1006" s="137" t="s">
        <v>1</v>
      </c>
      <c r="N1006" s="138" t="s">
        <v>35</v>
      </c>
      <c r="O1006" s="139">
        <v>0</v>
      </c>
      <c r="P1006" s="139">
        <f>O1006*H1006</f>
        <v>0</v>
      </c>
      <c r="Q1006" s="139">
        <v>0.02337</v>
      </c>
      <c r="R1006" s="139">
        <f>Q1006*H1006</f>
        <v>0.09684527999999999</v>
      </c>
      <c r="S1006" s="139">
        <v>0</v>
      </c>
      <c r="T1006" s="140">
        <f>S1006*H1006</f>
        <v>0</v>
      </c>
      <c r="AR1006" s="141" t="s">
        <v>231</v>
      </c>
      <c r="AT1006" s="141" t="s">
        <v>150</v>
      </c>
      <c r="AU1006" s="141" t="s">
        <v>79</v>
      </c>
      <c r="AY1006" s="15" t="s">
        <v>148</v>
      </c>
      <c r="BE1006" s="142">
        <f>IF(N1006="základní",J1006,0)</f>
        <v>0</v>
      </c>
      <c r="BF1006" s="142">
        <f>IF(N1006="snížená",J1006,0)</f>
        <v>0</v>
      </c>
      <c r="BG1006" s="142">
        <f>IF(N1006="zákl. přenesená",J1006,0)</f>
        <v>0</v>
      </c>
      <c r="BH1006" s="142">
        <f>IF(N1006="sníž. přenesená",J1006,0)</f>
        <v>0</v>
      </c>
      <c r="BI1006" s="142">
        <f>IF(N1006="nulová",J1006,0)</f>
        <v>0</v>
      </c>
      <c r="BJ1006" s="15" t="s">
        <v>77</v>
      </c>
      <c r="BK1006" s="142">
        <f>ROUND(I1006*H1006,2)</f>
        <v>0</v>
      </c>
      <c r="BL1006" s="15" t="s">
        <v>231</v>
      </c>
      <c r="BM1006" s="141" t="s">
        <v>1410</v>
      </c>
    </row>
    <row r="1007" spans="2:51" s="13" customFormat="1" ht="12">
      <c r="B1007" s="150"/>
      <c r="D1007" s="144" t="s">
        <v>157</v>
      </c>
      <c r="E1007" s="151" t="s">
        <v>1</v>
      </c>
      <c r="F1007" s="152" t="s">
        <v>1411</v>
      </c>
      <c r="H1007" s="153">
        <v>4</v>
      </c>
      <c r="L1007" s="150"/>
      <c r="M1007" s="154"/>
      <c r="N1007" s="155"/>
      <c r="O1007" s="155"/>
      <c r="P1007" s="155"/>
      <c r="Q1007" s="155"/>
      <c r="R1007" s="155"/>
      <c r="S1007" s="155"/>
      <c r="T1007" s="156"/>
      <c r="AT1007" s="151" t="s">
        <v>157</v>
      </c>
      <c r="AU1007" s="151" t="s">
        <v>79</v>
      </c>
      <c r="AV1007" s="13" t="s">
        <v>79</v>
      </c>
      <c r="AW1007" s="13" t="s">
        <v>27</v>
      </c>
      <c r="AX1007" s="13" t="s">
        <v>70</v>
      </c>
      <c r="AY1007" s="151" t="s">
        <v>148</v>
      </c>
    </row>
    <row r="1008" spans="2:51" s="13" customFormat="1" ht="12">
      <c r="B1008" s="150"/>
      <c r="D1008" s="144" t="s">
        <v>157</v>
      </c>
      <c r="E1008" s="151" t="s">
        <v>1</v>
      </c>
      <c r="F1008" s="152" t="s">
        <v>1412</v>
      </c>
      <c r="H1008" s="153">
        <v>0.144</v>
      </c>
      <c r="L1008" s="150"/>
      <c r="M1008" s="154"/>
      <c r="N1008" s="155"/>
      <c r="O1008" s="155"/>
      <c r="P1008" s="155"/>
      <c r="Q1008" s="155"/>
      <c r="R1008" s="155"/>
      <c r="S1008" s="155"/>
      <c r="T1008" s="156"/>
      <c r="AT1008" s="151" t="s">
        <v>157</v>
      </c>
      <c r="AU1008" s="151" t="s">
        <v>79</v>
      </c>
      <c r="AV1008" s="13" t="s">
        <v>79</v>
      </c>
      <c r="AW1008" s="13" t="s">
        <v>27</v>
      </c>
      <c r="AX1008" s="13" t="s">
        <v>70</v>
      </c>
      <c r="AY1008" s="151" t="s">
        <v>148</v>
      </c>
    </row>
    <row r="1009" spans="2:65" s="1" customFormat="1" ht="36" customHeight="1">
      <c r="B1009" s="130"/>
      <c r="C1009" s="131" t="s">
        <v>1413</v>
      </c>
      <c r="D1009" s="131" t="s">
        <v>150</v>
      </c>
      <c r="E1009" s="132" t="s">
        <v>1414</v>
      </c>
      <c r="F1009" s="133" t="s">
        <v>1415</v>
      </c>
      <c r="G1009" s="134" t="s">
        <v>153</v>
      </c>
      <c r="H1009" s="135">
        <v>5.543</v>
      </c>
      <c r="I1009" s="136"/>
      <c r="J1009" s="136">
        <f>ROUND(I1009*H1009,2)</f>
        <v>0</v>
      </c>
      <c r="K1009" s="133" t="s">
        <v>1</v>
      </c>
      <c r="L1009" s="27"/>
      <c r="M1009" s="137" t="s">
        <v>1</v>
      </c>
      <c r="N1009" s="138" t="s">
        <v>35</v>
      </c>
      <c r="O1009" s="139">
        <v>0.322</v>
      </c>
      <c r="P1009" s="139">
        <f>O1009*H1009</f>
        <v>1.7848460000000002</v>
      </c>
      <c r="Q1009" s="139">
        <v>0.00942</v>
      </c>
      <c r="R1009" s="139">
        <f>Q1009*H1009</f>
        <v>0.05221506</v>
      </c>
      <c r="S1009" s="139">
        <v>0</v>
      </c>
      <c r="T1009" s="140">
        <f>S1009*H1009</f>
        <v>0</v>
      </c>
      <c r="AR1009" s="141" t="s">
        <v>231</v>
      </c>
      <c r="AT1009" s="141" t="s">
        <v>150</v>
      </c>
      <c r="AU1009" s="141" t="s">
        <v>79</v>
      </c>
      <c r="AY1009" s="15" t="s">
        <v>148</v>
      </c>
      <c r="BE1009" s="142">
        <f>IF(N1009="základní",J1009,0)</f>
        <v>0</v>
      </c>
      <c r="BF1009" s="142">
        <f>IF(N1009="snížená",J1009,0)</f>
        <v>0</v>
      </c>
      <c r="BG1009" s="142">
        <f>IF(N1009="zákl. přenesená",J1009,0)</f>
        <v>0</v>
      </c>
      <c r="BH1009" s="142">
        <f>IF(N1009="sníž. přenesená",J1009,0)</f>
        <v>0</v>
      </c>
      <c r="BI1009" s="142">
        <f>IF(N1009="nulová",J1009,0)</f>
        <v>0</v>
      </c>
      <c r="BJ1009" s="15" t="s">
        <v>77</v>
      </c>
      <c r="BK1009" s="142">
        <f>ROUND(I1009*H1009,2)</f>
        <v>0</v>
      </c>
      <c r="BL1009" s="15" t="s">
        <v>231</v>
      </c>
      <c r="BM1009" s="141" t="s">
        <v>1416</v>
      </c>
    </row>
    <row r="1010" spans="2:51" s="13" customFormat="1" ht="12">
      <c r="B1010" s="150"/>
      <c r="D1010" s="144" t="s">
        <v>157</v>
      </c>
      <c r="E1010" s="151" t="s">
        <v>1</v>
      </c>
      <c r="F1010" s="152" t="s">
        <v>1417</v>
      </c>
      <c r="H1010" s="153">
        <v>5.543</v>
      </c>
      <c r="L1010" s="150"/>
      <c r="M1010" s="154"/>
      <c r="N1010" s="155"/>
      <c r="O1010" s="155"/>
      <c r="P1010" s="155"/>
      <c r="Q1010" s="155"/>
      <c r="R1010" s="155"/>
      <c r="S1010" s="155"/>
      <c r="T1010" s="156"/>
      <c r="AT1010" s="151" t="s">
        <v>157</v>
      </c>
      <c r="AU1010" s="151" t="s">
        <v>79</v>
      </c>
      <c r="AV1010" s="13" t="s">
        <v>79</v>
      </c>
      <c r="AW1010" s="13" t="s">
        <v>27</v>
      </c>
      <c r="AX1010" s="13" t="s">
        <v>70</v>
      </c>
      <c r="AY1010" s="151" t="s">
        <v>148</v>
      </c>
    </row>
    <row r="1011" spans="2:65" s="1" customFormat="1" ht="24" customHeight="1">
      <c r="B1011" s="130"/>
      <c r="C1011" s="131" t="s">
        <v>1418</v>
      </c>
      <c r="D1011" s="131" t="s">
        <v>150</v>
      </c>
      <c r="E1011" s="132" t="s">
        <v>1419</v>
      </c>
      <c r="F1011" s="133" t="s">
        <v>1420</v>
      </c>
      <c r="G1011" s="134" t="s">
        <v>153</v>
      </c>
      <c r="H1011" s="135">
        <v>5.543</v>
      </c>
      <c r="I1011" s="136"/>
      <c r="J1011" s="136">
        <f>ROUND(I1011*H1011,2)</f>
        <v>0</v>
      </c>
      <c r="K1011" s="133" t="s">
        <v>320</v>
      </c>
      <c r="L1011" s="27"/>
      <c r="M1011" s="137" t="s">
        <v>1</v>
      </c>
      <c r="N1011" s="138" t="s">
        <v>35</v>
      </c>
      <c r="O1011" s="139">
        <v>0.322</v>
      </c>
      <c r="P1011" s="139">
        <f>O1011*H1011</f>
        <v>1.7848460000000002</v>
      </c>
      <c r="Q1011" s="139">
        <v>0.00942</v>
      </c>
      <c r="R1011" s="139">
        <f>Q1011*H1011</f>
        <v>0.05221506</v>
      </c>
      <c r="S1011" s="139">
        <v>0</v>
      </c>
      <c r="T1011" s="140">
        <f>S1011*H1011</f>
        <v>0</v>
      </c>
      <c r="AR1011" s="141" t="s">
        <v>231</v>
      </c>
      <c r="AT1011" s="141" t="s">
        <v>150</v>
      </c>
      <c r="AU1011" s="141" t="s">
        <v>79</v>
      </c>
      <c r="AY1011" s="15" t="s">
        <v>148</v>
      </c>
      <c r="BE1011" s="142">
        <f>IF(N1011="základní",J1011,0)</f>
        <v>0</v>
      </c>
      <c r="BF1011" s="142">
        <f>IF(N1011="snížená",J1011,0)</f>
        <v>0</v>
      </c>
      <c r="BG1011" s="142">
        <f>IF(N1011="zákl. přenesená",J1011,0)</f>
        <v>0</v>
      </c>
      <c r="BH1011" s="142">
        <f>IF(N1011="sníž. přenesená",J1011,0)</f>
        <v>0</v>
      </c>
      <c r="BI1011" s="142">
        <f>IF(N1011="nulová",J1011,0)</f>
        <v>0</v>
      </c>
      <c r="BJ1011" s="15" t="s">
        <v>77</v>
      </c>
      <c r="BK1011" s="142">
        <f>ROUND(I1011*H1011,2)</f>
        <v>0</v>
      </c>
      <c r="BL1011" s="15" t="s">
        <v>231</v>
      </c>
      <c r="BM1011" s="141" t="s">
        <v>1421</v>
      </c>
    </row>
    <row r="1012" spans="2:51" s="13" customFormat="1" ht="12">
      <c r="B1012" s="150"/>
      <c r="D1012" s="144" t="s">
        <v>157</v>
      </c>
      <c r="E1012" s="151" t="s">
        <v>1</v>
      </c>
      <c r="F1012" s="152" t="s">
        <v>1417</v>
      </c>
      <c r="H1012" s="153">
        <v>5.543</v>
      </c>
      <c r="L1012" s="150"/>
      <c r="M1012" s="154"/>
      <c r="N1012" s="155"/>
      <c r="O1012" s="155"/>
      <c r="P1012" s="155"/>
      <c r="Q1012" s="155"/>
      <c r="R1012" s="155"/>
      <c r="S1012" s="155"/>
      <c r="T1012" s="156"/>
      <c r="AT1012" s="151" t="s">
        <v>157</v>
      </c>
      <c r="AU1012" s="151" t="s">
        <v>79</v>
      </c>
      <c r="AV1012" s="13" t="s">
        <v>79</v>
      </c>
      <c r="AW1012" s="13" t="s">
        <v>27</v>
      </c>
      <c r="AX1012" s="13" t="s">
        <v>70</v>
      </c>
      <c r="AY1012" s="151" t="s">
        <v>148</v>
      </c>
    </row>
    <row r="1013" spans="2:65" s="1" customFormat="1" ht="24" customHeight="1">
      <c r="B1013" s="130"/>
      <c r="C1013" s="131" t="s">
        <v>1422</v>
      </c>
      <c r="D1013" s="131" t="s">
        <v>150</v>
      </c>
      <c r="E1013" s="132" t="s">
        <v>1423</v>
      </c>
      <c r="F1013" s="133" t="s">
        <v>1424</v>
      </c>
      <c r="G1013" s="134" t="s">
        <v>153</v>
      </c>
      <c r="H1013" s="135">
        <v>62.855</v>
      </c>
      <c r="I1013" s="136"/>
      <c r="J1013" s="136">
        <f>ROUND(I1013*H1013,2)</f>
        <v>0</v>
      </c>
      <c r="K1013" s="133" t="s">
        <v>1</v>
      </c>
      <c r="L1013" s="27"/>
      <c r="M1013" s="137" t="s">
        <v>1</v>
      </c>
      <c r="N1013" s="138" t="s">
        <v>35</v>
      </c>
      <c r="O1013" s="139">
        <v>0.322</v>
      </c>
      <c r="P1013" s="139">
        <f>O1013*H1013</f>
        <v>20.23931</v>
      </c>
      <c r="Q1013" s="139">
        <v>0.00942</v>
      </c>
      <c r="R1013" s="139">
        <f>Q1013*H1013</f>
        <v>0.5920941</v>
      </c>
      <c r="S1013" s="139">
        <v>0</v>
      </c>
      <c r="T1013" s="140">
        <f>S1013*H1013</f>
        <v>0</v>
      </c>
      <c r="AR1013" s="141" t="s">
        <v>231</v>
      </c>
      <c r="AT1013" s="141" t="s">
        <v>150</v>
      </c>
      <c r="AU1013" s="141" t="s">
        <v>79</v>
      </c>
      <c r="AY1013" s="15" t="s">
        <v>148</v>
      </c>
      <c r="BE1013" s="142">
        <f>IF(N1013="základní",J1013,0)</f>
        <v>0</v>
      </c>
      <c r="BF1013" s="142">
        <f>IF(N1013="snížená",J1013,0)</f>
        <v>0</v>
      </c>
      <c r="BG1013" s="142">
        <f>IF(N1013="zákl. přenesená",J1013,0)</f>
        <v>0</v>
      </c>
      <c r="BH1013" s="142">
        <f>IF(N1013="sníž. přenesená",J1013,0)</f>
        <v>0</v>
      </c>
      <c r="BI1013" s="142">
        <f>IF(N1013="nulová",J1013,0)</f>
        <v>0</v>
      </c>
      <c r="BJ1013" s="15" t="s">
        <v>77</v>
      </c>
      <c r="BK1013" s="142">
        <f>ROUND(I1013*H1013,2)</f>
        <v>0</v>
      </c>
      <c r="BL1013" s="15" t="s">
        <v>231</v>
      </c>
      <c r="BM1013" s="141" t="s">
        <v>1425</v>
      </c>
    </row>
    <row r="1014" spans="2:51" s="13" customFormat="1" ht="30.6">
      <c r="B1014" s="150"/>
      <c r="D1014" s="144" t="s">
        <v>157</v>
      </c>
      <c r="E1014" s="151" t="s">
        <v>1</v>
      </c>
      <c r="F1014" s="152" t="s">
        <v>1426</v>
      </c>
      <c r="H1014" s="153">
        <v>51.255</v>
      </c>
      <c r="L1014" s="150"/>
      <c r="M1014" s="154"/>
      <c r="N1014" s="155"/>
      <c r="O1014" s="155"/>
      <c r="P1014" s="155"/>
      <c r="Q1014" s="155"/>
      <c r="R1014" s="155"/>
      <c r="S1014" s="155"/>
      <c r="T1014" s="156"/>
      <c r="AT1014" s="151" t="s">
        <v>157</v>
      </c>
      <c r="AU1014" s="151" t="s">
        <v>79</v>
      </c>
      <c r="AV1014" s="13" t="s">
        <v>79</v>
      </c>
      <c r="AW1014" s="13" t="s">
        <v>27</v>
      </c>
      <c r="AX1014" s="13" t="s">
        <v>70</v>
      </c>
      <c r="AY1014" s="151" t="s">
        <v>148</v>
      </c>
    </row>
    <row r="1015" spans="2:51" s="13" customFormat="1" ht="12">
      <c r="B1015" s="150"/>
      <c r="D1015" s="144" t="s">
        <v>157</v>
      </c>
      <c r="E1015" s="151" t="s">
        <v>1</v>
      </c>
      <c r="F1015" s="152" t="s">
        <v>1390</v>
      </c>
      <c r="H1015" s="153">
        <v>9.6</v>
      </c>
      <c r="L1015" s="150"/>
      <c r="M1015" s="154"/>
      <c r="N1015" s="155"/>
      <c r="O1015" s="155"/>
      <c r="P1015" s="155"/>
      <c r="Q1015" s="155"/>
      <c r="R1015" s="155"/>
      <c r="S1015" s="155"/>
      <c r="T1015" s="156"/>
      <c r="AT1015" s="151" t="s">
        <v>157</v>
      </c>
      <c r="AU1015" s="151" t="s">
        <v>79</v>
      </c>
      <c r="AV1015" s="13" t="s">
        <v>79</v>
      </c>
      <c r="AW1015" s="13" t="s">
        <v>27</v>
      </c>
      <c r="AX1015" s="13" t="s">
        <v>70</v>
      </c>
      <c r="AY1015" s="151" t="s">
        <v>148</v>
      </c>
    </row>
    <row r="1016" spans="2:51" s="13" customFormat="1" ht="12">
      <c r="B1016" s="150"/>
      <c r="D1016" s="144" t="s">
        <v>157</v>
      </c>
      <c r="E1016" s="151" t="s">
        <v>1</v>
      </c>
      <c r="F1016" s="152" t="s">
        <v>1427</v>
      </c>
      <c r="H1016" s="153">
        <v>2</v>
      </c>
      <c r="L1016" s="150"/>
      <c r="M1016" s="154"/>
      <c r="N1016" s="155"/>
      <c r="O1016" s="155"/>
      <c r="P1016" s="155"/>
      <c r="Q1016" s="155"/>
      <c r="R1016" s="155"/>
      <c r="S1016" s="155"/>
      <c r="T1016" s="156"/>
      <c r="AT1016" s="151" t="s">
        <v>157</v>
      </c>
      <c r="AU1016" s="151" t="s">
        <v>79</v>
      </c>
      <c r="AV1016" s="13" t="s">
        <v>79</v>
      </c>
      <c r="AW1016" s="13" t="s">
        <v>27</v>
      </c>
      <c r="AX1016" s="13" t="s">
        <v>70</v>
      </c>
      <c r="AY1016" s="151" t="s">
        <v>148</v>
      </c>
    </row>
    <row r="1017" spans="2:65" s="1" customFormat="1" ht="24" customHeight="1">
      <c r="B1017" s="130"/>
      <c r="C1017" s="131" t="s">
        <v>1428</v>
      </c>
      <c r="D1017" s="131" t="s">
        <v>150</v>
      </c>
      <c r="E1017" s="132" t="s">
        <v>1429</v>
      </c>
      <c r="F1017" s="133" t="s">
        <v>1430</v>
      </c>
      <c r="G1017" s="134" t="s">
        <v>319</v>
      </c>
      <c r="H1017" s="135">
        <v>156</v>
      </c>
      <c r="I1017" s="136"/>
      <c r="J1017" s="136">
        <f>ROUND(I1017*H1017,2)</f>
        <v>0</v>
      </c>
      <c r="K1017" s="133" t="s">
        <v>1</v>
      </c>
      <c r="L1017" s="27"/>
      <c r="M1017" s="137" t="s">
        <v>1</v>
      </c>
      <c r="N1017" s="138" t="s">
        <v>35</v>
      </c>
      <c r="O1017" s="139">
        <v>0.322</v>
      </c>
      <c r="P1017" s="139">
        <f>O1017*H1017</f>
        <v>50.232</v>
      </c>
      <c r="Q1017" s="139">
        <v>0.00942</v>
      </c>
      <c r="R1017" s="139">
        <f>Q1017*H1017</f>
        <v>1.46952</v>
      </c>
      <c r="S1017" s="139">
        <v>0</v>
      </c>
      <c r="T1017" s="140">
        <f>S1017*H1017</f>
        <v>0</v>
      </c>
      <c r="AR1017" s="141" t="s">
        <v>231</v>
      </c>
      <c r="AT1017" s="141" t="s">
        <v>150</v>
      </c>
      <c r="AU1017" s="141" t="s">
        <v>79</v>
      </c>
      <c r="AY1017" s="15" t="s">
        <v>148</v>
      </c>
      <c r="BE1017" s="142">
        <f>IF(N1017="základní",J1017,0)</f>
        <v>0</v>
      </c>
      <c r="BF1017" s="142">
        <f>IF(N1017="snížená",J1017,0)</f>
        <v>0</v>
      </c>
      <c r="BG1017" s="142">
        <f>IF(N1017="zákl. přenesená",J1017,0)</f>
        <v>0</v>
      </c>
      <c r="BH1017" s="142">
        <f>IF(N1017="sníž. přenesená",J1017,0)</f>
        <v>0</v>
      </c>
      <c r="BI1017" s="142">
        <f>IF(N1017="nulová",J1017,0)</f>
        <v>0</v>
      </c>
      <c r="BJ1017" s="15" t="s">
        <v>77</v>
      </c>
      <c r="BK1017" s="142">
        <f>ROUND(I1017*H1017,2)</f>
        <v>0</v>
      </c>
      <c r="BL1017" s="15" t="s">
        <v>231</v>
      </c>
      <c r="BM1017" s="141" t="s">
        <v>1431</v>
      </c>
    </row>
    <row r="1018" spans="2:51" s="13" customFormat="1" ht="12">
      <c r="B1018" s="150"/>
      <c r="D1018" s="144" t="s">
        <v>157</v>
      </c>
      <c r="E1018" s="151" t="s">
        <v>1</v>
      </c>
      <c r="F1018" s="152" t="s">
        <v>1432</v>
      </c>
      <c r="H1018" s="153">
        <v>156</v>
      </c>
      <c r="L1018" s="150"/>
      <c r="M1018" s="154"/>
      <c r="N1018" s="155"/>
      <c r="O1018" s="155"/>
      <c r="P1018" s="155"/>
      <c r="Q1018" s="155"/>
      <c r="R1018" s="155"/>
      <c r="S1018" s="155"/>
      <c r="T1018" s="156"/>
      <c r="AT1018" s="151" t="s">
        <v>157</v>
      </c>
      <c r="AU1018" s="151" t="s">
        <v>79</v>
      </c>
      <c r="AV1018" s="13" t="s">
        <v>79</v>
      </c>
      <c r="AW1018" s="13" t="s">
        <v>27</v>
      </c>
      <c r="AX1018" s="13" t="s">
        <v>70</v>
      </c>
      <c r="AY1018" s="151" t="s">
        <v>148</v>
      </c>
    </row>
    <row r="1019" spans="2:65" s="1" customFormat="1" ht="24" customHeight="1">
      <c r="B1019" s="130"/>
      <c r="C1019" s="131" t="s">
        <v>1433</v>
      </c>
      <c r="D1019" s="131" t="s">
        <v>150</v>
      </c>
      <c r="E1019" s="132" t="s">
        <v>1434</v>
      </c>
      <c r="F1019" s="133" t="s">
        <v>1435</v>
      </c>
      <c r="G1019" s="134" t="s">
        <v>319</v>
      </c>
      <c r="H1019" s="135">
        <v>5</v>
      </c>
      <c r="I1019" s="136"/>
      <c r="J1019" s="136">
        <f>ROUND(I1019*H1019,2)</f>
        <v>0</v>
      </c>
      <c r="K1019" s="133" t="s">
        <v>1</v>
      </c>
      <c r="L1019" s="27"/>
      <c r="M1019" s="137" t="s">
        <v>1</v>
      </c>
      <c r="N1019" s="138" t="s">
        <v>35</v>
      </c>
      <c r="O1019" s="139">
        <v>0.322</v>
      </c>
      <c r="P1019" s="139">
        <f>O1019*H1019</f>
        <v>1.61</v>
      </c>
      <c r="Q1019" s="139">
        <v>0.00942</v>
      </c>
      <c r="R1019" s="139">
        <f>Q1019*H1019</f>
        <v>0.047099999999999996</v>
      </c>
      <c r="S1019" s="139">
        <v>0</v>
      </c>
      <c r="T1019" s="140">
        <f>S1019*H1019</f>
        <v>0</v>
      </c>
      <c r="AR1019" s="141" t="s">
        <v>231</v>
      </c>
      <c r="AT1019" s="141" t="s">
        <v>150</v>
      </c>
      <c r="AU1019" s="141" t="s">
        <v>79</v>
      </c>
      <c r="AY1019" s="15" t="s">
        <v>148</v>
      </c>
      <c r="BE1019" s="142">
        <f>IF(N1019="základní",J1019,0)</f>
        <v>0</v>
      </c>
      <c r="BF1019" s="142">
        <f>IF(N1019="snížená",J1019,0)</f>
        <v>0</v>
      </c>
      <c r="BG1019" s="142">
        <f>IF(N1019="zákl. přenesená",J1019,0)</f>
        <v>0</v>
      </c>
      <c r="BH1019" s="142">
        <f>IF(N1019="sníž. přenesená",J1019,0)</f>
        <v>0</v>
      </c>
      <c r="BI1019" s="142">
        <f>IF(N1019="nulová",J1019,0)</f>
        <v>0</v>
      </c>
      <c r="BJ1019" s="15" t="s">
        <v>77</v>
      </c>
      <c r="BK1019" s="142">
        <f>ROUND(I1019*H1019,2)</f>
        <v>0</v>
      </c>
      <c r="BL1019" s="15" t="s">
        <v>231</v>
      </c>
      <c r="BM1019" s="141" t="s">
        <v>1436</v>
      </c>
    </row>
    <row r="1020" spans="2:51" s="13" customFormat="1" ht="12">
      <c r="B1020" s="150"/>
      <c r="D1020" s="144" t="s">
        <v>157</v>
      </c>
      <c r="E1020" s="151" t="s">
        <v>1</v>
      </c>
      <c r="F1020" s="152" t="s">
        <v>1437</v>
      </c>
      <c r="H1020" s="153">
        <v>5</v>
      </c>
      <c r="L1020" s="150"/>
      <c r="M1020" s="154"/>
      <c r="N1020" s="155"/>
      <c r="O1020" s="155"/>
      <c r="P1020" s="155"/>
      <c r="Q1020" s="155"/>
      <c r="R1020" s="155"/>
      <c r="S1020" s="155"/>
      <c r="T1020" s="156"/>
      <c r="AT1020" s="151" t="s">
        <v>157</v>
      </c>
      <c r="AU1020" s="151" t="s">
        <v>79</v>
      </c>
      <c r="AV1020" s="13" t="s">
        <v>79</v>
      </c>
      <c r="AW1020" s="13" t="s">
        <v>27</v>
      </c>
      <c r="AX1020" s="13" t="s">
        <v>70</v>
      </c>
      <c r="AY1020" s="151" t="s">
        <v>148</v>
      </c>
    </row>
    <row r="1021" spans="2:65" s="1" customFormat="1" ht="16.5" customHeight="1">
      <c r="B1021" s="130"/>
      <c r="C1021" s="131" t="s">
        <v>1438</v>
      </c>
      <c r="D1021" s="131" t="s">
        <v>150</v>
      </c>
      <c r="E1021" s="132" t="s">
        <v>1439</v>
      </c>
      <c r="F1021" s="133" t="s">
        <v>1440</v>
      </c>
      <c r="G1021" s="134" t="s">
        <v>458</v>
      </c>
      <c r="H1021" s="135">
        <v>416</v>
      </c>
      <c r="I1021" s="136"/>
      <c r="J1021" s="136">
        <f>ROUND(I1021*H1021,2)</f>
        <v>0</v>
      </c>
      <c r="K1021" s="133" t="s">
        <v>320</v>
      </c>
      <c r="L1021" s="27"/>
      <c r="M1021" s="137" t="s">
        <v>1</v>
      </c>
      <c r="N1021" s="138" t="s">
        <v>35</v>
      </c>
      <c r="O1021" s="139">
        <v>0.147</v>
      </c>
      <c r="P1021" s="139">
        <f>O1021*H1021</f>
        <v>61.151999999999994</v>
      </c>
      <c r="Q1021" s="139">
        <v>2E-05</v>
      </c>
      <c r="R1021" s="139">
        <f>Q1021*H1021</f>
        <v>0.008320000000000001</v>
      </c>
      <c r="S1021" s="139">
        <v>0</v>
      </c>
      <c r="T1021" s="140">
        <f>S1021*H1021</f>
        <v>0</v>
      </c>
      <c r="AR1021" s="141" t="s">
        <v>231</v>
      </c>
      <c r="AT1021" s="141" t="s">
        <v>150</v>
      </c>
      <c r="AU1021" s="141" t="s">
        <v>79</v>
      </c>
      <c r="AY1021" s="15" t="s">
        <v>148</v>
      </c>
      <c r="BE1021" s="142">
        <f>IF(N1021="základní",J1021,0)</f>
        <v>0</v>
      </c>
      <c r="BF1021" s="142">
        <f>IF(N1021="snížená",J1021,0)</f>
        <v>0</v>
      </c>
      <c r="BG1021" s="142">
        <f>IF(N1021="zákl. přenesená",J1021,0)</f>
        <v>0</v>
      </c>
      <c r="BH1021" s="142">
        <f>IF(N1021="sníž. přenesená",J1021,0)</f>
        <v>0</v>
      </c>
      <c r="BI1021" s="142">
        <f>IF(N1021="nulová",J1021,0)</f>
        <v>0</v>
      </c>
      <c r="BJ1021" s="15" t="s">
        <v>77</v>
      </c>
      <c r="BK1021" s="142">
        <f>ROUND(I1021*H1021,2)</f>
        <v>0</v>
      </c>
      <c r="BL1021" s="15" t="s">
        <v>231</v>
      </c>
      <c r="BM1021" s="141" t="s">
        <v>1441</v>
      </c>
    </row>
    <row r="1022" spans="2:51" s="13" customFormat="1" ht="30.6">
      <c r="B1022" s="150"/>
      <c r="D1022" s="144" t="s">
        <v>157</v>
      </c>
      <c r="E1022" s="151" t="s">
        <v>1</v>
      </c>
      <c r="F1022" s="152" t="s">
        <v>1442</v>
      </c>
      <c r="H1022" s="153">
        <v>341.7</v>
      </c>
      <c r="L1022" s="150"/>
      <c r="M1022" s="154"/>
      <c r="N1022" s="155"/>
      <c r="O1022" s="155"/>
      <c r="P1022" s="155"/>
      <c r="Q1022" s="155"/>
      <c r="R1022" s="155"/>
      <c r="S1022" s="155"/>
      <c r="T1022" s="156"/>
      <c r="AT1022" s="151" t="s">
        <v>157</v>
      </c>
      <c r="AU1022" s="151" t="s">
        <v>79</v>
      </c>
      <c r="AV1022" s="13" t="s">
        <v>79</v>
      </c>
      <c r="AW1022" s="13" t="s">
        <v>27</v>
      </c>
      <c r="AX1022" s="13" t="s">
        <v>70</v>
      </c>
      <c r="AY1022" s="151" t="s">
        <v>148</v>
      </c>
    </row>
    <row r="1023" spans="2:51" s="13" customFormat="1" ht="12">
      <c r="B1023" s="150"/>
      <c r="D1023" s="144" t="s">
        <v>157</v>
      </c>
      <c r="E1023" s="151" t="s">
        <v>1</v>
      </c>
      <c r="F1023" s="152" t="s">
        <v>1443</v>
      </c>
      <c r="H1023" s="153">
        <v>38.3</v>
      </c>
      <c r="L1023" s="150"/>
      <c r="M1023" s="154"/>
      <c r="N1023" s="155"/>
      <c r="O1023" s="155"/>
      <c r="P1023" s="155"/>
      <c r="Q1023" s="155"/>
      <c r="R1023" s="155"/>
      <c r="S1023" s="155"/>
      <c r="T1023" s="156"/>
      <c r="AT1023" s="151" t="s">
        <v>157</v>
      </c>
      <c r="AU1023" s="151" t="s">
        <v>79</v>
      </c>
      <c r="AV1023" s="13" t="s">
        <v>79</v>
      </c>
      <c r="AW1023" s="13" t="s">
        <v>27</v>
      </c>
      <c r="AX1023" s="13" t="s">
        <v>70</v>
      </c>
      <c r="AY1023" s="151" t="s">
        <v>148</v>
      </c>
    </row>
    <row r="1024" spans="2:51" s="13" customFormat="1" ht="12">
      <c r="B1024" s="150"/>
      <c r="D1024" s="144" t="s">
        <v>157</v>
      </c>
      <c r="E1024" s="151" t="s">
        <v>1</v>
      </c>
      <c r="F1024" s="152" t="s">
        <v>1444</v>
      </c>
      <c r="H1024" s="153">
        <v>36</v>
      </c>
      <c r="L1024" s="150"/>
      <c r="M1024" s="154"/>
      <c r="N1024" s="155"/>
      <c r="O1024" s="155"/>
      <c r="P1024" s="155"/>
      <c r="Q1024" s="155"/>
      <c r="R1024" s="155"/>
      <c r="S1024" s="155"/>
      <c r="T1024" s="156"/>
      <c r="AT1024" s="151" t="s">
        <v>157</v>
      </c>
      <c r="AU1024" s="151" t="s">
        <v>79</v>
      </c>
      <c r="AV1024" s="13" t="s">
        <v>79</v>
      </c>
      <c r="AW1024" s="13" t="s">
        <v>27</v>
      </c>
      <c r="AX1024" s="13" t="s">
        <v>70</v>
      </c>
      <c r="AY1024" s="151" t="s">
        <v>148</v>
      </c>
    </row>
    <row r="1025" spans="2:65" s="1" customFormat="1" ht="24" customHeight="1">
      <c r="B1025" s="130"/>
      <c r="C1025" s="157" t="s">
        <v>1445</v>
      </c>
      <c r="D1025" s="157" t="s">
        <v>80</v>
      </c>
      <c r="E1025" s="158" t="s">
        <v>1446</v>
      </c>
      <c r="F1025" s="159" t="s">
        <v>1447</v>
      </c>
      <c r="G1025" s="160" t="s">
        <v>458</v>
      </c>
      <c r="H1025" s="161">
        <v>227.535</v>
      </c>
      <c r="I1025" s="162"/>
      <c r="J1025" s="162">
        <f>ROUND(I1025*H1025,2)</f>
        <v>0</v>
      </c>
      <c r="K1025" s="159" t="s">
        <v>320</v>
      </c>
      <c r="L1025" s="163"/>
      <c r="M1025" s="164" t="s">
        <v>1</v>
      </c>
      <c r="N1025" s="165" t="s">
        <v>35</v>
      </c>
      <c r="O1025" s="139">
        <v>0</v>
      </c>
      <c r="P1025" s="139">
        <f>O1025*H1025</f>
        <v>0</v>
      </c>
      <c r="Q1025" s="139">
        <v>0.00106</v>
      </c>
      <c r="R1025" s="139">
        <f>Q1025*H1025</f>
        <v>0.2411871</v>
      </c>
      <c r="S1025" s="139">
        <v>0</v>
      </c>
      <c r="T1025" s="140">
        <f>S1025*H1025</f>
        <v>0</v>
      </c>
      <c r="AR1025" s="141" t="s">
        <v>325</v>
      </c>
      <c r="AT1025" s="141" t="s">
        <v>80</v>
      </c>
      <c r="AU1025" s="141" t="s">
        <v>79</v>
      </c>
      <c r="AY1025" s="15" t="s">
        <v>148</v>
      </c>
      <c r="BE1025" s="142">
        <f>IF(N1025="základní",J1025,0)</f>
        <v>0</v>
      </c>
      <c r="BF1025" s="142">
        <f>IF(N1025="snížená",J1025,0)</f>
        <v>0</v>
      </c>
      <c r="BG1025" s="142">
        <f>IF(N1025="zákl. přenesená",J1025,0)</f>
        <v>0</v>
      </c>
      <c r="BH1025" s="142">
        <f>IF(N1025="sníž. přenesená",J1025,0)</f>
        <v>0</v>
      </c>
      <c r="BI1025" s="142">
        <f>IF(N1025="nulová",J1025,0)</f>
        <v>0</v>
      </c>
      <c r="BJ1025" s="15" t="s">
        <v>77</v>
      </c>
      <c r="BK1025" s="142">
        <f>ROUND(I1025*H1025,2)</f>
        <v>0</v>
      </c>
      <c r="BL1025" s="15" t="s">
        <v>231</v>
      </c>
      <c r="BM1025" s="141" t="s">
        <v>1448</v>
      </c>
    </row>
    <row r="1026" spans="2:51" s="13" customFormat="1" ht="30.6">
      <c r="B1026" s="150"/>
      <c r="D1026" s="144" t="s">
        <v>157</v>
      </c>
      <c r="E1026" s="151" t="s">
        <v>1</v>
      </c>
      <c r="F1026" s="152" t="s">
        <v>1449</v>
      </c>
      <c r="H1026" s="153">
        <v>170.85</v>
      </c>
      <c r="L1026" s="150"/>
      <c r="M1026" s="154"/>
      <c r="N1026" s="155"/>
      <c r="O1026" s="155"/>
      <c r="P1026" s="155"/>
      <c r="Q1026" s="155"/>
      <c r="R1026" s="155"/>
      <c r="S1026" s="155"/>
      <c r="T1026" s="156"/>
      <c r="AT1026" s="151" t="s">
        <v>157</v>
      </c>
      <c r="AU1026" s="151" t="s">
        <v>79</v>
      </c>
      <c r="AV1026" s="13" t="s">
        <v>79</v>
      </c>
      <c r="AW1026" s="13" t="s">
        <v>27</v>
      </c>
      <c r="AX1026" s="13" t="s">
        <v>70</v>
      </c>
      <c r="AY1026" s="151" t="s">
        <v>148</v>
      </c>
    </row>
    <row r="1027" spans="2:51" s="13" customFormat="1" ht="12">
      <c r="B1027" s="150"/>
      <c r="D1027" s="144" t="s">
        <v>157</v>
      </c>
      <c r="E1027" s="151" t="s">
        <v>1</v>
      </c>
      <c r="F1027" s="152" t="s">
        <v>1444</v>
      </c>
      <c r="H1027" s="153">
        <v>36</v>
      </c>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51" s="13" customFormat="1" ht="12">
      <c r="B1028" s="150"/>
      <c r="D1028" s="144" t="s">
        <v>157</v>
      </c>
      <c r="F1028" s="152" t="s">
        <v>1450</v>
      </c>
      <c r="H1028" s="153">
        <v>227.535</v>
      </c>
      <c r="L1028" s="150"/>
      <c r="M1028" s="154"/>
      <c r="N1028" s="155"/>
      <c r="O1028" s="155"/>
      <c r="P1028" s="155"/>
      <c r="Q1028" s="155"/>
      <c r="R1028" s="155"/>
      <c r="S1028" s="155"/>
      <c r="T1028" s="156"/>
      <c r="AT1028" s="151" t="s">
        <v>157</v>
      </c>
      <c r="AU1028" s="151" t="s">
        <v>79</v>
      </c>
      <c r="AV1028" s="13" t="s">
        <v>79</v>
      </c>
      <c r="AW1028" s="13" t="s">
        <v>3</v>
      </c>
      <c r="AX1028" s="13" t="s">
        <v>77</v>
      </c>
      <c r="AY1028" s="151" t="s">
        <v>148</v>
      </c>
    </row>
    <row r="1029" spans="2:65" s="1" customFormat="1" ht="24" customHeight="1">
      <c r="B1029" s="130"/>
      <c r="C1029" s="157" t="s">
        <v>1451</v>
      </c>
      <c r="D1029" s="157" t="s">
        <v>80</v>
      </c>
      <c r="E1029" s="158" t="s">
        <v>1452</v>
      </c>
      <c r="F1029" s="159" t="s">
        <v>1453</v>
      </c>
      <c r="G1029" s="160" t="s">
        <v>458</v>
      </c>
      <c r="H1029" s="161">
        <v>187.935</v>
      </c>
      <c r="I1029" s="162"/>
      <c r="J1029" s="162">
        <f>ROUND(I1029*H1029,2)</f>
        <v>0</v>
      </c>
      <c r="K1029" s="159" t="s">
        <v>320</v>
      </c>
      <c r="L1029" s="163"/>
      <c r="M1029" s="164" t="s">
        <v>1</v>
      </c>
      <c r="N1029" s="165" t="s">
        <v>35</v>
      </c>
      <c r="O1029" s="139">
        <v>0</v>
      </c>
      <c r="P1029" s="139">
        <f>O1029*H1029</f>
        <v>0</v>
      </c>
      <c r="Q1029" s="139">
        <v>0.00211</v>
      </c>
      <c r="R1029" s="139">
        <f>Q1029*H1029</f>
        <v>0.39654285</v>
      </c>
      <c r="S1029" s="139">
        <v>0</v>
      </c>
      <c r="T1029" s="140">
        <f>S1029*H1029</f>
        <v>0</v>
      </c>
      <c r="AR1029" s="141" t="s">
        <v>325</v>
      </c>
      <c r="AT1029" s="141" t="s">
        <v>80</v>
      </c>
      <c r="AU1029" s="141" t="s">
        <v>79</v>
      </c>
      <c r="AY1029" s="15" t="s">
        <v>148</v>
      </c>
      <c r="BE1029" s="142">
        <f>IF(N1029="základní",J1029,0)</f>
        <v>0</v>
      </c>
      <c r="BF1029" s="142">
        <f>IF(N1029="snížená",J1029,0)</f>
        <v>0</v>
      </c>
      <c r="BG1029" s="142">
        <f>IF(N1029="zákl. přenesená",J1029,0)</f>
        <v>0</v>
      </c>
      <c r="BH1029" s="142">
        <f>IF(N1029="sníž. přenesená",J1029,0)</f>
        <v>0</v>
      </c>
      <c r="BI1029" s="142">
        <f>IF(N1029="nulová",J1029,0)</f>
        <v>0</v>
      </c>
      <c r="BJ1029" s="15" t="s">
        <v>77</v>
      </c>
      <c r="BK1029" s="142">
        <f>ROUND(I1029*H1029,2)</f>
        <v>0</v>
      </c>
      <c r="BL1029" s="15" t="s">
        <v>231</v>
      </c>
      <c r="BM1029" s="141" t="s">
        <v>1454</v>
      </c>
    </row>
    <row r="1030" spans="2:51" s="13" customFormat="1" ht="30.6">
      <c r="B1030" s="150"/>
      <c r="D1030" s="144" t="s">
        <v>157</v>
      </c>
      <c r="E1030" s="151" t="s">
        <v>1</v>
      </c>
      <c r="F1030" s="152" t="s">
        <v>1449</v>
      </c>
      <c r="H1030" s="153">
        <v>170.85</v>
      </c>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51" s="13" customFormat="1" ht="12">
      <c r="B1031" s="150"/>
      <c r="D1031" s="144" t="s">
        <v>157</v>
      </c>
      <c r="F1031" s="152" t="s">
        <v>1455</v>
      </c>
      <c r="H1031" s="153">
        <v>187.935</v>
      </c>
      <c r="L1031" s="150"/>
      <c r="M1031" s="154"/>
      <c r="N1031" s="155"/>
      <c r="O1031" s="155"/>
      <c r="P1031" s="155"/>
      <c r="Q1031" s="155"/>
      <c r="R1031" s="155"/>
      <c r="S1031" s="155"/>
      <c r="T1031" s="156"/>
      <c r="AT1031" s="151" t="s">
        <v>157</v>
      </c>
      <c r="AU1031" s="151" t="s">
        <v>79</v>
      </c>
      <c r="AV1031" s="13" t="s">
        <v>79</v>
      </c>
      <c r="AW1031" s="13" t="s">
        <v>3</v>
      </c>
      <c r="AX1031" s="13" t="s">
        <v>77</v>
      </c>
      <c r="AY1031" s="151" t="s">
        <v>148</v>
      </c>
    </row>
    <row r="1032" spans="2:65" s="1" customFormat="1" ht="16.5" customHeight="1">
      <c r="B1032" s="130"/>
      <c r="C1032" s="157" t="s">
        <v>1456</v>
      </c>
      <c r="D1032" s="157" t="s">
        <v>80</v>
      </c>
      <c r="E1032" s="158" t="s">
        <v>1397</v>
      </c>
      <c r="F1032" s="159" t="s">
        <v>1398</v>
      </c>
      <c r="G1032" s="160" t="s">
        <v>162</v>
      </c>
      <c r="H1032" s="161">
        <v>0.101</v>
      </c>
      <c r="I1032" s="162"/>
      <c r="J1032" s="162">
        <f>ROUND(I1032*H1032,2)</f>
        <v>0</v>
      </c>
      <c r="K1032" s="159" t="s">
        <v>320</v>
      </c>
      <c r="L1032" s="163"/>
      <c r="M1032" s="164" t="s">
        <v>1</v>
      </c>
      <c r="N1032" s="165" t="s">
        <v>35</v>
      </c>
      <c r="O1032" s="139">
        <v>0</v>
      </c>
      <c r="P1032" s="139">
        <f>O1032*H1032</f>
        <v>0</v>
      </c>
      <c r="Q1032" s="139">
        <v>0.55</v>
      </c>
      <c r="R1032" s="139">
        <f>Q1032*H1032</f>
        <v>0.05555000000000001</v>
      </c>
      <c r="S1032" s="139">
        <v>0</v>
      </c>
      <c r="T1032" s="140">
        <f>S1032*H1032</f>
        <v>0</v>
      </c>
      <c r="AR1032" s="141" t="s">
        <v>325</v>
      </c>
      <c r="AT1032" s="141" t="s">
        <v>80</v>
      </c>
      <c r="AU1032" s="141" t="s">
        <v>79</v>
      </c>
      <c r="AY1032" s="15" t="s">
        <v>148</v>
      </c>
      <c r="BE1032" s="142">
        <f>IF(N1032="základní",J1032,0)</f>
        <v>0</v>
      </c>
      <c r="BF1032" s="142">
        <f>IF(N1032="snížená",J1032,0)</f>
        <v>0</v>
      </c>
      <c r="BG1032" s="142">
        <f>IF(N1032="zákl. přenesená",J1032,0)</f>
        <v>0</v>
      </c>
      <c r="BH1032" s="142">
        <f>IF(N1032="sníž. přenesená",J1032,0)</f>
        <v>0</v>
      </c>
      <c r="BI1032" s="142">
        <f>IF(N1032="nulová",J1032,0)</f>
        <v>0</v>
      </c>
      <c r="BJ1032" s="15" t="s">
        <v>77</v>
      </c>
      <c r="BK1032" s="142">
        <f>ROUND(I1032*H1032,2)</f>
        <v>0</v>
      </c>
      <c r="BL1032" s="15" t="s">
        <v>231</v>
      </c>
      <c r="BM1032" s="141" t="s">
        <v>1457</v>
      </c>
    </row>
    <row r="1033" spans="2:51" s="13" customFormat="1" ht="12">
      <c r="B1033" s="150"/>
      <c r="D1033" s="144" t="s">
        <v>157</v>
      </c>
      <c r="E1033" s="151" t="s">
        <v>1</v>
      </c>
      <c r="F1033" s="152" t="s">
        <v>1458</v>
      </c>
      <c r="H1033" s="153">
        <v>0.092</v>
      </c>
      <c r="L1033" s="150"/>
      <c r="M1033" s="154"/>
      <c r="N1033" s="155"/>
      <c r="O1033" s="155"/>
      <c r="P1033" s="155"/>
      <c r="Q1033" s="155"/>
      <c r="R1033" s="155"/>
      <c r="S1033" s="155"/>
      <c r="T1033" s="156"/>
      <c r="AT1033" s="151" t="s">
        <v>157</v>
      </c>
      <c r="AU1033" s="151" t="s">
        <v>79</v>
      </c>
      <c r="AV1033" s="13" t="s">
        <v>79</v>
      </c>
      <c r="AW1033" s="13" t="s">
        <v>27</v>
      </c>
      <c r="AX1033" s="13" t="s">
        <v>70</v>
      </c>
      <c r="AY1033" s="151" t="s">
        <v>148</v>
      </c>
    </row>
    <row r="1034" spans="2:51" s="13" customFormat="1" ht="12">
      <c r="B1034" s="150"/>
      <c r="D1034" s="144" t="s">
        <v>157</v>
      </c>
      <c r="F1034" s="152" t="s">
        <v>1459</v>
      </c>
      <c r="H1034" s="153">
        <v>0.101</v>
      </c>
      <c r="L1034" s="150"/>
      <c r="M1034" s="154"/>
      <c r="N1034" s="155"/>
      <c r="O1034" s="155"/>
      <c r="P1034" s="155"/>
      <c r="Q1034" s="155"/>
      <c r="R1034" s="155"/>
      <c r="S1034" s="155"/>
      <c r="T1034" s="156"/>
      <c r="AT1034" s="151" t="s">
        <v>157</v>
      </c>
      <c r="AU1034" s="151" t="s">
        <v>79</v>
      </c>
      <c r="AV1034" s="13" t="s">
        <v>79</v>
      </c>
      <c r="AW1034" s="13" t="s">
        <v>3</v>
      </c>
      <c r="AX1034" s="13" t="s">
        <v>77</v>
      </c>
      <c r="AY1034" s="151" t="s">
        <v>148</v>
      </c>
    </row>
    <row r="1035" spans="2:65" s="1" customFormat="1" ht="24" customHeight="1">
      <c r="B1035" s="130"/>
      <c r="C1035" s="131" t="s">
        <v>1460</v>
      </c>
      <c r="D1035" s="131" t="s">
        <v>150</v>
      </c>
      <c r="E1035" s="132" t="s">
        <v>1461</v>
      </c>
      <c r="F1035" s="133" t="s">
        <v>1462</v>
      </c>
      <c r="G1035" s="134" t="s">
        <v>153</v>
      </c>
      <c r="H1035" s="135">
        <v>68.398</v>
      </c>
      <c r="I1035" s="136"/>
      <c r="J1035" s="136">
        <f>ROUND(I1035*H1035,2)</f>
        <v>0</v>
      </c>
      <c r="K1035" s="133" t="s">
        <v>320</v>
      </c>
      <c r="L1035" s="27"/>
      <c r="M1035" s="137" t="s">
        <v>1</v>
      </c>
      <c r="N1035" s="138" t="s">
        <v>35</v>
      </c>
      <c r="O1035" s="139">
        <v>0</v>
      </c>
      <c r="P1035" s="139">
        <f>O1035*H1035</f>
        <v>0</v>
      </c>
      <c r="Q1035" s="139">
        <v>0.0002</v>
      </c>
      <c r="R1035" s="139">
        <f>Q1035*H1035</f>
        <v>0.0136796</v>
      </c>
      <c r="S1035" s="139">
        <v>0</v>
      </c>
      <c r="T1035" s="140">
        <f>S1035*H1035</f>
        <v>0</v>
      </c>
      <c r="AR1035" s="141" t="s">
        <v>231</v>
      </c>
      <c r="AT1035" s="141" t="s">
        <v>150</v>
      </c>
      <c r="AU1035" s="141" t="s">
        <v>79</v>
      </c>
      <c r="AY1035" s="15" t="s">
        <v>148</v>
      </c>
      <c r="BE1035" s="142">
        <f>IF(N1035="základní",J1035,0)</f>
        <v>0</v>
      </c>
      <c r="BF1035" s="142">
        <f>IF(N1035="snížená",J1035,0)</f>
        <v>0</v>
      </c>
      <c r="BG1035" s="142">
        <f>IF(N1035="zákl. přenesená",J1035,0)</f>
        <v>0</v>
      </c>
      <c r="BH1035" s="142">
        <f>IF(N1035="sníž. přenesená",J1035,0)</f>
        <v>0</v>
      </c>
      <c r="BI1035" s="142">
        <f>IF(N1035="nulová",J1035,0)</f>
        <v>0</v>
      </c>
      <c r="BJ1035" s="15" t="s">
        <v>77</v>
      </c>
      <c r="BK1035" s="142">
        <f>ROUND(I1035*H1035,2)</f>
        <v>0</v>
      </c>
      <c r="BL1035" s="15" t="s">
        <v>231</v>
      </c>
      <c r="BM1035" s="141" t="s">
        <v>1463</v>
      </c>
    </row>
    <row r="1036" spans="2:51" s="13" customFormat="1" ht="12">
      <c r="B1036" s="150"/>
      <c r="D1036" s="144" t="s">
        <v>157</v>
      </c>
      <c r="E1036" s="151" t="s">
        <v>1</v>
      </c>
      <c r="F1036" s="152" t="s">
        <v>1464</v>
      </c>
      <c r="H1036" s="153">
        <v>5.543</v>
      </c>
      <c r="L1036" s="150"/>
      <c r="M1036" s="154"/>
      <c r="N1036" s="155"/>
      <c r="O1036" s="155"/>
      <c r="P1036" s="155"/>
      <c r="Q1036" s="155"/>
      <c r="R1036" s="155"/>
      <c r="S1036" s="155"/>
      <c r="T1036" s="156"/>
      <c r="AT1036" s="151" t="s">
        <v>157</v>
      </c>
      <c r="AU1036" s="151" t="s">
        <v>79</v>
      </c>
      <c r="AV1036" s="13" t="s">
        <v>79</v>
      </c>
      <c r="AW1036" s="13" t="s">
        <v>27</v>
      </c>
      <c r="AX1036" s="13" t="s">
        <v>70</v>
      </c>
      <c r="AY1036" s="151" t="s">
        <v>148</v>
      </c>
    </row>
    <row r="1037" spans="2:51" s="13" customFormat="1" ht="12">
      <c r="B1037" s="150"/>
      <c r="D1037" s="144" t="s">
        <v>157</v>
      </c>
      <c r="E1037" s="151" t="s">
        <v>1</v>
      </c>
      <c r="F1037" s="152" t="s">
        <v>1465</v>
      </c>
      <c r="H1037" s="153">
        <v>62.855</v>
      </c>
      <c r="L1037" s="150"/>
      <c r="M1037" s="154"/>
      <c r="N1037" s="155"/>
      <c r="O1037" s="155"/>
      <c r="P1037" s="155"/>
      <c r="Q1037" s="155"/>
      <c r="R1037" s="155"/>
      <c r="S1037" s="155"/>
      <c r="T1037" s="156"/>
      <c r="AT1037" s="151" t="s">
        <v>157</v>
      </c>
      <c r="AU1037" s="151" t="s">
        <v>79</v>
      </c>
      <c r="AV1037" s="13" t="s">
        <v>79</v>
      </c>
      <c r="AW1037" s="13" t="s">
        <v>27</v>
      </c>
      <c r="AX1037" s="13" t="s">
        <v>70</v>
      </c>
      <c r="AY1037" s="151" t="s">
        <v>148</v>
      </c>
    </row>
    <row r="1038" spans="2:65" s="1" customFormat="1" ht="24" customHeight="1">
      <c r="B1038" s="130"/>
      <c r="C1038" s="131" t="s">
        <v>1466</v>
      </c>
      <c r="D1038" s="131" t="s">
        <v>150</v>
      </c>
      <c r="E1038" s="132" t="s">
        <v>1467</v>
      </c>
      <c r="F1038" s="133" t="s">
        <v>1468</v>
      </c>
      <c r="G1038" s="134" t="s">
        <v>153</v>
      </c>
      <c r="H1038" s="135">
        <v>5.302</v>
      </c>
      <c r="I1038" s="136"/>
      <c r="J1038" s="136">
        <f>ROUND(I1038*H1038,2)</f>
        <v>0</v>
      </c>
      <c r="K1038" s="133" t="s">
        <v>320</v>
      </c>
      <c r="L1038" s="27"/>
      <c r="M1038" s="137" t="s">
        <v>1</v>
      </c>
      <c r="N1038" s="138" t="s">
        <v>35</v>
      </c>
      <c r="O1038" s="139">
        <v>0.106</v>
      </c>
      <c r="P1038" s="139">
        <f>O1038*H1038</f>
        <v>0.562012</v>
      </c>
      <c r="Q1038" s="139">
        <v>0</v>
      </c>
      <c r="R1038" s="139">
        <f>Q1038*H1038</f>
        <v>0</v>
      </c>
      <c r="S1038" s="139">
        <v>0.014</v>
      </c>
      <c r="T1038" s="140">
        <f>S1038*H1038</f>
        <v>0.074228</v>
      </c>
      <c r="AR1038" s="141" t="s">
        <v>231</v>
      </c>
      <c r="AT1038" s="141" t="s">
        <v>150</v>
      </c>
      <c r="AU1038" s="141" t="s">
        <v>79</v>
      </c>
      <c r="AY1038" s="15" t="s">
        <v>148</v>
      </c>
      <c r="BE1038" s="142">
        <f>IF(N1038="základní",J1038,0)</f>
        <v>0</v>
      </c>
      <c r="BF1038" s="142">
        <f>IF(N1038="snížená",J1038,0)</f>
        <v>0</v>
      </c>
      <c r="BG1038" s="142">
        <f>IF(N1038="zákl. přenesená",J1038,0)</f>
        <v>0</v>
      </c>
      <c r="BH1038" s="142">
        <f>IF(N1038="sníž. přenesená",J1038,0)</f>
        <v>0</v>
      </c>
      <c r="BI1038" s="142">
        <f>IF(N1038="nulová",J1038,0)</f>
        <v>0</v>
      </c>
      <c r="BJ1038" s="15" t="s">
        <v>77</v>
      </c>
      <c r="BK1038" s="142">
        <f>ROUND(I1038*H1038,2)</f>
        <v>0</v>
      </c>
      <c r="BL1038" s="15" t="s">
        <v>231</v>
      </c>
      <c r="BM1038" s="141" t="s">
        <v>1469</v>
      </c>
    </row>
    <row r="1039" spans="2:51" s="13" customFormat="1" ht="12">
      <c r="B1039" s="150"/>
      <c r="D1039" s="144" t="s">
        <v>157</v>
      </c>
      <c r="E1039" s="151" t="s">
        <v>1</v>
      </c>
      <c r="F1039" s="152" t="s">
        <v>988</v>
      </c>
      <c r="H1039" s="153">
        <v>5.302</v>
      </c>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 customFormat="1" ht="24" customHeight="1">
      <c r="B1040" s="130"/>
      <c r="C1040" s="131" t="s">
        <v>1470</v>
      </c>
      <c r="D1040" s="131" t="s">
        <v>150</v>
      </c>
      <c r="E1040" s="132" t="s">
        <v>1471</v>
      </c>
      <c r="F1040" s="133" t="s">
        <v>1472</v>
      </c>
      <c r="G1040" s="134" t="s">
        <v>203</v>
      </c>
      <c r="H1040" s="135">
        <v>9.288</v>
      </c>
      <c r="I1040" s="136"/>
      <c r="J1040" s="136">
        <f>ROUND(I1040*H1040,2)</f>
        <v>0</v>
      </c>
      <c r="K1040" s="133" t="s">
        <v>320</v>
      </c>
      <c r="L1040" s="27"/>
      <c r="M1040" s="137" t="s">
        <v>1</v>
      </c>
      <c r="N1040" s="138" t="s">
        <v>35</v>
      </c>
      <c r="O1040" s="139">
        <v>1.751</v>
      </c>
      <c r="P1040" s="139">
        <f>O1040*H1040</f>
        <v>16.263288</v>
      </c>
      <c r="Q1040" s="139">
        <v>0</v>
      </c>
      <c r="R1040" s="139">
        <f>Q1040*H1040</f>
        <v>0</v>
      </c>
      <c r="S1040" s="139">
        <v>0</v>
      </c>
      <c r="T1040" s="140">
        <f>S1040*H1040</f>
        <v>0</v>
      </c>
      <c r="AR1040" s="141" t="s">
        <v>231</v>
      </c>
      <c r="AT1040" s="141" t="s">
        <v>150</v>
      </c>
      <c r="AU1040" s="141" t="s">
        <v>79</v>
      </c>
      <c r="AY1040" s="15" t="s">
        <v>148</v>
      </c>
      <c r="BE1040" s="142">
        <f>IF(N1040="základní",J1040,0)</f>
        <v>0</v>
      </c>
      <c r="BF1040" s="142">
        <f>IF(N1040="snížená",J1040,0)</f>
        <v>0</v>
      </c>
      <c r="BG1040" s="142">
        <f>IF(N1040="zákl. přenesená",J1040,0)</f>
        <v>0</v>
      </c>
      <c r="BH1040" s="142">
        <f>IF(N1040="sníž. přenesená",J1040,0)</f>
        <v>0</v>
      </c>
      <c r="BI1040" s="142">
        <f>IF(N1040="nulová",J1040,0)</f>
        <v>0</v>
      </c>
      <c r="BJ1040" s="15" t="s">
        <v>77</v>
      </c>
      <c r="BK1040" s="142">
        <f>ROUND(I1040*H1040,2)</f>
        <v>0</v>
      </c>
      <c r="BL1040" s="15" t="s">
        <v>231</v>
      </c>
      <c r="BM1040" s="141" t="s">
        <v>1473</v>
      </c>
    </row>
    <row r="1041" spans="2:63" s="11" customFormat="1" ht="22.8" customHeight="1">
      <c r="B1041" s="118"/>
      <c r="D1041" s="119" t="s">
        <v>69</v>
      </c>
      <c r="E1041" s="128" t="s">
        <v>1474</v>
      </c>
      <c r="F1041" s="128" t="s">
        <v>1475</v>
      </c>
      <c r="J1041" s="129">
        <f>BK1041</f>
        <v>0</v>
      </c>
      <c r="L1041" s="118"/>
      <c r="M1041" s="122"/>
      <c r="N1041" s="123"/>
      <c r="O1041" s="123"/>
      <c r="P1041" s="124">
        <f>SUM(P1042:P1082)</f>
        <v>179.01461600000002</v>
      </c>
      <c r="Q1041" s="123"/>
      <c r="R1041" s="124">
        <f>SUM(R1042:R1082)</f>
        <v>2.3886732999999998</v>
      </c>
      <c r="S1041" s="123"/>
      <c r="T1041" s="125">
        <f>SUM(T1042:T1082)</f>
        <v>0</v>
      </c>
      <c r="AR1041" s="119" t="s">
        <v>79</v>
      </c>
      <c r="AT1041" s="126" t="s">
        <v>69</v>
      </c>
      <c r="AU1041" s="126" t="s">
        <v>77</v>
      </c>
      <c r="AY1041" s="119" t="s">
        <v>148</v>
      </c>
      <c r="BK1041" s="127">
        <f>SUM(BK1042:BK1082)</f>
        <v>0</v>
      </c>
    </row>
    <row r="1042" spans="2:65" s="1" customFormat="1" ht="16.5" customHeight="1">
      <c r="B1042" s="130"/>
      <c r="C1042" s="131" t="s">
        <v>1476</v>
      </c>
      <c r="D1042" s="131" t="s">
        <v>150</v>
      </c>
      <c r="E1042" s="132" t="s">
        <v>1477</v>
      </c>
      <c r="F1042" s="133" t="s">
        <v>1478</v>
      </c>
      <c r="G1042" s="134" t="s">
        <v>153</v>
      </c>
      <c r="H1042" s="135">
        <v>101.91</v>
      </c>
      <c r="I1042" s="136"/>
      <c r="J1042" s="136">
        <f>ROUND(I1042*H1042,2)</f>
        <v>0</v>
      </c>
      <c r="K1042" s="133" t="s">
        <v>320</v>
      </c>
      <c r="L1042" s="27"/>
      <c r="M1042" s="137" t="s">
        <v>1</v>
      </c>
      <c r="N1042" s="138" t="s">
        <v>35</v>
      </c>
      <c r="O1042" s="139">
        <v>0.244</v>
      </c>
      <c r="P1042" s="139">
        <f>O1042*H1042</f>
        <v>24.866039999999998</v>
      </c>
      <c r="Q1042" s="139">
        <v>0.00088</v>
      </c>
      <c r="R1042" s="139">
        <f>Q1042*H1042</f>
        <v>0.0896808</v>
      </c>
      <c r="S1042" s="139">
        <v>0</v>
      </c>
      <c r="T1042" s="140">
        <f>S1042*H1042</f>
        <v>0</v>
      </c>
      <c r="AR1042" s="141" t="s">
        <v>231</v>
      </c>
      <c r="AT1042" s="141" t="s">
        <v>150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1479</v>
      </c>
    </row>
    <row r="1043" spans="2:51" s="12" customFormat="1" ht="12">
      <c r="B1043" s="143"/>
      <c r="D1043" s="144" t="s">
        <v>157</v>
      </c>
      <c r="E1043" s="145" t="s">
        <v>1</v>
      </c>
      <c r="F1043" s="146" t="s">
        <v>331</v>
      </c>
      <c r="H1043" s="145" t="s">
        <v>1</v>
      </c>
      <c r="L1043" s="143"/>
      <c r="M1043" s="147"/>
      <c r="N1043" s="148"/>
      <c r="O1043" s="148"/>
      <c r="P1043" s="148"/>
      <c r="Q1043" s="148"/>
      <c r="R1043" s="148"/>
      <c r="S1043" s="148"/>
      <c r="T1043" s="149"/>
      <c r="AT1043" s="145" t="s">
        <v>157</v>
      </c>
      <c r="AU1043" s="145" t="s">
        <v>79</v>
      </c>
      <c r="AV1043" s="12" t="s">
        <v>77</v>
      </c>
      <c r="AW1043" s="12" t="s">
        <v>27</v>
      </c>
      <c r="AX1043" s="12" t="s">
        <v>70</v>
      </c>
      <c r="AY1043" s="145" t="s">
        <v>148</v>
      </c>
    </row>
    <row r="1044" spans="2:51" s="13" customFormat="1" ht="12">
      <c r="B1044" s="150"/>
      <c r="D1044" s="144" t="s">
        <v>157</v>
      </c>
      <c r="E1044" s="151" t="s">
        <v>1</v>
      </c>
      <c r="F1044" s="152" t="s">
        <v>1480</v>
      </c>
      <c r="H1044" s="153">
        <v>18.21</v>
      </c>
      <c r="L1044" s="150"/>
      <c r="M1044" s="154"/>
      <c r="N1044" s="155"/>
      <c r="O1044" s="155"/>
      <c r="P1044" s="155"/>
      <c r="Q1044" s="155"/>
      <c r="R1044" s="155"/>
      <c r="S1044" s="155"/>
      <c r="T1044" s="156"/>
      <c r="AT1044" s="151" t="s">
        <v>157</v>
      </c>
      <c r="AU1044" s="151" t="s">
        <v>79</v>
      </c>
      <c r="AV1044" s="13" t="s">
        <v>79</v>
      </c>
      <c r="AW1044" s="13" t="s">
        <v>27</v>
      </c>
      <c r="AX1044" s="13" t="s">
        <v>70</v>
      </c>
      <c r="AY1044" s="151" t="s">
        <v>148</v>
      </c>
    </row>
    <row r="1045" spans="2:51" s="13" customFormat="1" ht="12">
      <c r="B1045" s="150"/>
      <c r="D1045" s="144" t="s">
        <v>157</v>
      </c>
      <c r="E1045" s="151" t="s">
        <v>1</v>
      </c>
      <c r="F1045" s="152" t="s">
        <v>1481</v>
      </c>
      <c r="H1045" s="153">
        <v>18.45</v>
      </c>
      <c r="L1045" s="150"/>
      <c r="M1045" s="154"/>
      <c r="N1045" s="155"/>
      <c r="O1045" s="155"/>
      <c r="P1045" s="155"/>
      <c r="Q1045" s="155"/>
      <c r="R1045" s="155"/>
      <c r="S1045" s="155"/>
      <c r="T1045" s="156"/>
      <c r="AT1045" s="151" t="s">
        <v>157</v>
      </c>
      <c r="AU1045" s="151" t="s">
        <v>79</v>
      </c>
      <c r="AV1045" s="13" t="s">
        <v>79</v>
      </c>
      <c r="AW1045" s="13" t="s">
        <v>27</v>
      </c>
      <c r="AX1045" s="13" t="s">
        <v>70</v>
      </c>
      <c r="AY1045" s="151" t="s">
        <v>148</v>
      </c>
    </row>
    <row r="1046" spans="2:51" s="13" customFormat="1" ht="12">
      <c r="B1046" s="150"/>
      <c r="D1046" s="144" t="s">
        <v>157</v>
      </c>
      <c r="E1046" s="151" t="s">
        <v>1</v>
      </c>
      <c r="F1046" s="152" t="s">
        <v>1482</v>
      </c>
      <c r="H1046" s="153">
        <v>18.15</v>
      </c>
      <c r="L1046" s="150"/>
      <c r="M1046" s="154"/>
      <c r="N1046" s="155"/>
      <c r="O1046" s="155"/>
      <c r="P1046" s="155"/>
      <c r="Q1046" s="155"/>
      <c r="R1046" s="155"/>
      <c r="S1046" s="155"/>
      <c r="T1046" s="156"/>
      <c r="AT1046" s="151" t="s">
        <v>157</v>
      </c>
      <c r="AU1046" s="151" t="s">
        <v>79</v>
      </c>
      <c r="AV1046" s="13" t="s">
        <v>79</v>
      </c>
      <c r="AW1046" s="13" t="s">
        <v>27</v>
      </c>
      <c r="AX1046" s="13" t="s">
        <v>70</v>
      </c>
      <c r="AY1046" s="151" t="s">
        <v>148</v>
      </c>
    </row>
    <row r="1047" spans="2:51" s="13" customFormat="1" ht="20.4">
      <c r="B1047" s="150"/>
      <c r="D1047" s="144" t="s">
        <v>157</v>
      </c>
      <c r="E1047" s="151" t="s">
        <v>1</v>
      </c>
      <c r="F1047" s="152" t="s">
        <v>1483</v>
      </c>
      <c r="H1047" s="153">
        <v>24.15</v>
      </c>
      <c r="L1047" s="150"/>
      <c r="M1047" s="154"/>
      <c r="N1047" s="155"/>
      <c r="O1047" s="155"/>
      <c r="P1047" s="155"/>
      <c r="Q1047" s="155"/>
      <c r="R1047" s="155"/>
      <c r="S1047" s="155"/>
      <c r="T1047" s="156"/>
      <c r="AT1047" s="151" t="s">
        <v>157</v>
      </c>
      <c r="AU1047" s="151" t="s">
        <v>79</v>
      </c>
      <c r="AV1047" s="13" t="s">
        <v>79</v>
      </c>
      <c r="AW1047" s="13" t="s">
        <v>27</v>
      </c>
      <c r="AX1047" s="13" t="s">
        <v>70</v>
      </c>
      <c r="AY1047" s="151" t="s">
        <v>148</v>
      </c>
    </row>
    <row r="1048" spans="2:51" s="13" customFormat="1" ht="20.4">
      <c r="B1048" s="150"/>
      <c r="D1048" s="144" t="s">
        <v>157</v>
      </c>
      <c r="E1048" s="151" t="s">
        <v>1</v>
      </c>
      <c r="F1048" s="152" t="s">
        <v>1484</v>
      </c>
      <c r="H1048" s="153">
        <v>22.95</v>
      </c>
      <c r="L1048" s="150"/>
      <c r="M1048" s="154"/>
      <c r="N1048" s="155"/>
      <c r="O1048" s="155"/>
      <c r="P1048" s="155"/>
      <c r="Q1048" s="155"/>
      <c r="R1048" s="155"/>
      <c r="S1048" s="155"/>
      <c r="T1048" s="156"/>
      <c r="AT1048" s="151" t="s">
        <v>157</v>
      </c>
      <c r="AU1048" s="151" t="s">
        <v>79</v>
      </c>
      <c r="AV1048" s="13" t="s">
        <v>79</v>
      </c>
      <c r="AW1048" s="13" t="s">
        <v>27</v>
      </c>
      <c r="AX1048" s="13" t="s">
        <v>70</v>
      </c>
      <c r="AY1048" s="151" t="s">
        <v>148</v>
      </c>
    </row>
    <row r="1049" spans="2:65" s="1" customFormat="1" ht="16.5" customHeight="1">
      <c r="B1049" s="130"/>
      <c r="C1049" s="157" t="s">
        <v>1485</v>
      </c>
      <c r="D1049" s="157" t="s">
        <v>80</v>
      </c>
      <c r="E1049" s="158" t="s">
        <v>1486</v>
      </c>
      <c r="F1049" s="159" t="s">
        <v>1487</v>
      </c>
      <c r="G1049" s="160" t="s">
        <v>153</v>
      </c>
      <c r="H1049" s="161">
        <v>112.101</v>
      </c>
      <c r="I1049" s="162"/>
      <c r="J1049" s="162">
        <f>ROUND(I1049*H1049,2)</f>
        <v>0</v>
      </c>
      <c r="K1049" s="159" t="s">
        <v>320</v>
      </c>
      <c r="L1049" s="163"/>
      <c r="M1049" s="164" t="s">
        <v>1</v>
      </c>
      <c r="N1049" s="165" t="s">
        <v>35</v>
      </c>
      <c r="O1049" s="139">
        <v>0</v>
      </c>
      <c r="P1049" s="139">
        <f>O1049*H1049</f>
        <v>0</v>
      </c>
      <c r="Q1049" s="139">
        <v>0.0135</v>
      </c>
      <c r="R1049" s="139">
        <f>Q1049*H1049</f>
        <v>1.5133634999999999</v>
      </c>
      <c r="S1049" s="139">
        <v>0</v>
      </c>
      <c r="T1049" s="140">
        <f>S1049*H1049</f>
        <v>0</v>
      </c>
      <c r="AR1049" s="141" t="s">
        <v>325</v>
      </c>
      <c r="AT1049" s="141" t="s">
        <v>80</v>
      </c>
      <c r="AU1049" s="141" t="s">
        <v>79</v>
      </c>
      <c r="AY1049" s="15" t="s">
        <v>148</v>
      </c>
      <c r="BE1049" s="142">
        <f>IF(N1049="základní",J1049,0)</f>
        <v>0</v>
      </c>
      <c r="BF1049" s="142">
        <f>IF(N1049="snížená",J1049,0)</f>
        <v>0</v>
      </c>
      <c r="BG1049" s="142">
        <f>IF(N1049="zákl. přenesená",J1049,0)</f>
        <v>0</v>
      </c>
      <c r="BH1049" s="142">
        <f>IF(N1049="sníž. přenesená",J1049,0)</f>
        <v>0</v>
      </c>
      <c r="BI1049" s="142">
        <f>IF(N1049="nulová",J1049,0)</f>
        <v>0</v>
      </c>
      <c r="BJ1049" s="15" t="s">
        <v>77</v>
      </c>
      <c r="BK1049" s="142">
        <f>ROUND(I1049*H1049,2)</f>
        <v>0</v>
      </c>
      <c r="BL1049" s="15" t="s">
        <v>231</v>
      </c>
      <c r="BM1049" s="141" t="s">
        <v>1488</v>
      </c>
    </row>
    <row r="1050" spans="2:51" s="13" customFormat="1" ht="12">
      <c r="B1050" s="150"/>
      <c r="D1050" s="144" t="s">
        <v>157</v>
      </c>
      <c r="F1050" s="152" t="s">
        <v>1489</v>
      </c>
      <c r="H1050" s="153">
        <v>112.101</v>
      </c>
      <c r="L1050" s="150"/>
      <c r="M1050" s="154"/>
      <c r="N1050" s="155"/>
      <c r="O1050" s="155"/>
      <c r="P1050" s="155"/>
      <c r="Q1050" s="155"/>
      <c r="R1050" s="155"/>
      <c r="S1050" s="155"/>
      <c r="T1050" s="156"/>
      <c r="AT1050" s="151" t="s">
        <v>157</v>
      </c>
      <c r="AU1050" s="151" t="s">
        <v>79</v>
      </c>
      <c r="AV1050" s="13" t="s">
        <v>79</v>
      </c>
      <c r="AW1050" s="13" t="s">
        <v>3</v>
      </c>
      <c r="AX1050" s="13" t="s">
        <v>77</v>
      </c>
      <c r="AY1050" s="151" t="s">
        <v>148</v>
      </c>
    </row>
    <row r="1051" spans="2:65" s="1" customFormat="1" ht="16.5" customHeight="1">
      <c r="B1051" s="130"/>
      <c r="C1051" s="131" t="s">
        <v>1490</v>
      </c>
      <c r="D1051" s="131" t="s">
        <v>150</v>
      </c>
      <c r="E1051" s="132" t="s">
        <v>1491</v>
      </c>
      <c r="F1051" s="133" t="s">
        <v>1492</v>
      </c>
      <c r="G1051" s="134" t="s">
        <v>153</v>
      </c>
      <c r="H1051" s="135">
        <v>17.3</v>
      </c>
      <c r="I1051" s="136"/>
      <c r="J1051" s="136">
        <f>ROUND(I1051*H1051,2)</f>
        <v>0</v>
      </c>
      <c r="K1051" s="133" t="s">
        <v>320</v>
      </c>
      <c r="L1051" s="27"/>
      <c r="M1051" s="137" t="s">
        <v>1</v>
      </c>
      <c r="N1051" s="138" t="s">
        <v>35</v>
      </c>
      <c r="O1051" s="139">
        <v>0.203</v>
      </c>
      <c r="P1051" s="139">
        <f>O1051*H1051</f>
        <v>3.5119000000000002</v>
      </c>
      <c r="Q1051" s="139">
        <v>0.00041</v>
      </c>
      <c r="R1051" s="139">
        <f>Q1051*H1051</f>
        <v>0.007093</v>
      </c>
      <c r="S1051" s="139">
        <v>0</v>
      </c>
      <c r="T1051" s="140">
        <f>S1051*H1051</f>
        <v>0</v>
      </c>
      <c r="AR1051" s="141" t="s">
        <v>231</v>
      </c>
      <c r="AT1051" s="141" t="s">
        <v>150</v>
      </c>
      <c r="AU1051" s="141" t="s">
        <v>79</v>
      </c>
      <c r="AY1051" s="15" t="s">
        <v>148</v>
      </c>
      <c r="BE1051" s="142">
        <f>IF(N1051="základní",J1051,0)</f>
        <v>0</v>
      </c>
      <c r="BF1051" s="142">
        <f>IF(N1051="snížená",J1051,0)</f>
        <v>0</v>
      </c>
      <c r="BG1051" s="142">
        <f>IF(N1051="zákl. přenesená",J1051,0)</f>
        <v>0</v>
      </c>
      <c r="BH1051" s="142">
        <f>IF(N1051="sníž. přenesená",J1051,0)</f>
        <v>0</v>
      </c>
      <c r="BI1051" s="142">
        <f>IF(N1051="nulová",J1051,0)</f>
        <v>0</v>
      </c>
      <c r="BJ1051" s="15" t="s">
        <v>77</v>
      </c>
      <c r="BK1051" s="142">
        <f>ROUND(I1051*H1051,2)</f>
        <v>0</v>
      </c>
      <c r="BL1051" s="15" t="s">
        <v>231</v>
      </c>
      <c r="BM1051" s="141" t="s">
        <v>1493</v>
      </c>
    </row>
    <row r="1052" spans="2:51" s="12" customFormat="1" ht="12">
      <c r="B1052" s="143"/>
      <c r="D1052" s="144" t="s">
        <v>157</v>
      </c>
      <c r="E1052" s="145" t="s">
        <v>1</v>
      </c>
      <c r="F1052" s="146" t="s">
        <v>331</v>
      </c>
      <c r="H1052" s="145" t="s">
        <v>1</v>
      </c>
      <c r="L1052" s="143"/>
      <c r="M1052" s="147"/>
      <c r="N1052" s="148"/>
      <c r="O1052" s="148"/>
      <c r="P1052" s="148"/>
      <c r="Q1052" s="148"/>
      <c r="R1052" s="148"/>
      <c r="S1052" s="148"/>
      <c r="T1052" s="149"/>
      <c r="AT1052" s="145" t="s">
        <v>157</v>
      </c>
      <c r="AU1052" s="145" t="s">
        <v>79</v>
      </c>
      <c r="AV1052" s="12" t="s">
        <v>77</v>
      </c>
      <c r="AW1052" s="12" t="s">
        <v>27</v>
      </c>
      <c r="AX1052" s="12" t="s">
        <v>70</v>
      </c>
      <c r="AY1052" s="145" t="s">
        <v>148</v>
      </c>
    </row>
    <row r="1053" spans="2:51" s="13" customFormat="1" ht="12">
      <c r="B1053" s="150"/>
      <c r="D1053" s="144" t="s">
        <v>157</v>
      </c>
      <c r="E1053" s="151" t="s">
        <v>1</v>
      </c>
      <c r="F1053" s="152" t="s">
        <v>1494</v>
      </c>
      <c r="H1053" s="153">
        <v>2.9</v>
      </c>
      <c r="L1053" s="150"/>
      <c r="M1053" s="154"/>
      <c r="N1053" s="155"/>
      <c r="O1053" s="155"/>
      <c r="P1053" s="155"/>
      <c r="Q1053" s="155"/>
      <c r="R1053" s="155"/>
      <c r="S1053" s="155"/>
      <c r="T1053" s="156"/>
      <c r="AT1053" s="151" t="s">
        <v>157</v>
      </c>
      <c r="AU1053" s="151" t="s">
        <v>79</v>
      </c>
      <c r="AV1053" s="13" t="s">
        <v>79</v>
      </c>
      <c r="AW1053" s="13" t="s">
        <v>27</v>
      </c>
      <c r="AX1053" s="13" t="s">
        <v>70</v>
      </c>
      <c r="AY1053" s="151" t="s">
        <v>148</v>
      </c>
    </row>
    <row r="1054" spans="2:51" s="13" customFormat="1" ht="12">
      <c r="B1054" s="150"/>
      <c r="D1054" s="144" t="s">
        <v>157</v>
      </c>
      <c r="E1054" s="151" t="s">
        <v>1</v>
      </c>
      <c r="F1054" s="152" t="s">
        <v>1495</v>
      </c>
      <c r="H1054" s="153">
        <v>3</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51" s="13" customFormat="1" ht="12">
      <c r="B1055" s="150"/>
      <c r="D1055" s="144" t="s">
        <v>157</v>
      </c>
      <c r="E1055" s="151" t="s">
        <v>1</v>
      </c>
      <c r="F1055" s="152" t="s">
        <v>1496</v>
      </c>
      <c r="H1055" s="153">
        <v>3</v>
      </c>
      <c r="L1055" s="150"/>
      <c r="M1055" s="154"/>
      <c r="N1055" s="155"/>
      <c r="O1055" s="155"/>
      <c r="P1055" s="155"/>
      <c r="Q1055" s="155"/>
      <c r="R1055" s="155"/>
      <c r="S1055" s="155"/>
      <c r="T1055" s="156"/>
      <c r="AT1055" s="151" t="s">
        <v>157</v>
      </c>
      <c r="AU1055" s="151" t="s">
        <v>79</v>
      </c>
      <c r="AV1055" s="13" t="s">
        <v>79</v>
      </c>
      <c r="AW1055" s="13" t="s">
        <v>27</v>
      </c>
      <c r="AX1055" s="13" t="s">
        <v>70</v>
      </c>
      <c r="AY1055" s="151" t="s">
        <v>148</v>
      </c>
    </row>
    <row r="1056" spans="2:51" s="13" customFormat="1" ht="12">
      <c r="B1056" s="150"/>
      <c r="D1056" s="144" t="s">
        <v>157</v>
      </c>
      <c r="E1056" s="151" t="s">
        <v>1</v>
      </c>
      <c r="F1056" s="152" t="s">
        <v>1497</v>
      </c>
      <c r="H1056" s="153">
        <v>4.3</v>
      </c>
      <c r="L1056" s="150"/>
      <c r="M1056" s="154"/>
      <c r="N1056" s="155"/>
      <c r="O1056" s="155"/>
      <c r="P1056" s="155"/>
      <c r="Q1056" s="155"/>
      <c r="R1056" s="155"/>
      <c r="S1056" s="155"/>
      <c r="T1056" s="156"/>
      <c r="AT1056" s="151" t="s">
        <v>157</v>
      </c>
      <c r="AU1056" s="151" t="s">
        <v>79</v>
      </c>
      <c r="AV1056" s="13" t="s">
        <v>79</v>
      </c>
      <c r="AW1056" s="13" t="s">
        <v>27</v>
      </c>
      <c r="AX1056" s="13" t="s">
        <v>70</v>
      </c>
      <c r="AY1056" s="151" t="s">
        <v>148</v>
      </c>
    </row>
    <row r="1057" spans="2:51" s="13" customFormat="1" ht="12">
      <c r="B1057" s="150"/>
      <c r="D1057" s="144" t="s">
        <v>157</v>
      </c>
      <c r="E1057" s="151" t="s">
        <v>1</v>
      </c>
      <c r="F1057" s="152" t="s">
        <v>1498</v>
      </c>
      <c r="H1057" s="153">
        <v>4.1</v>
      </c>
      <c r="L1057" s="150"/>
      <c r="M1057" s="154"/>
      <c r="N1057" s="155"/>
      <c r="O1057" s="155"/>
      <c r="P1057" s="155"/>
      <c r="Q1057" s="155"/>
      <c r="R1057" s="155"/>
      <c r="S1057" s="155"/>
      <c r="T1057" s="156"/>
      <c r="AT1057" s="151" t="s">
        <v>157</v>
      </c>
      <c r="AU1057" s="151" t="s">
        <v>79</v>
      </c>
      <c r="AV1057" s="13" t="s">
        <v>79</v>
      </c>
      <c r="AW1057" s="13" t="s">
        <v>27</v>
      </c>
      <c r="AX1057" s="13" t="s">
        <v>70</v>
      </c>
      <c r="AY1057" s="151" t="s">
        <v>148</v>
      </c>
    </row>
    <row r="1058" spans="2:65" s="1" customFormat="1" ht="16.5" customHeight="1">
      <c r="B1058" s="130"/>
      <c r="C1058" s="157" t="s">
        <v>1499</v>
      </c>
      <c r="D1058" s="157" t="s">
        <v>80</v>
      </c>
      <c r="E1058" s="158" t="s">
        <v>1486</v>
      </c>
      <c r="F1058" s="159" t="s">
        <v>1487</v>
      </c>
      <c r="G1058" s="160" t="s">
        <v>153</v>
      </c>
      <c r="H1058" s="161">
        <v>19.03</v>
      </c>
      <c r="I1058" s="162"/>
      <c r="J1058" s="162">
        <f>ROUND(I1058*H1058,2)</f>
        <v>0</v>
      </c>
      <c r="K1058" s="159" t="s">
        <v>320</v>
      </c>
      <c r="L1058" s="163"/>
      <c r="M1058" s="164" t="s">
        <v>1</v>
      </c>
      <c r="N1058" s="165" t="s">
        <v>35</v>
      </c>
      <c r="O1058" s="139">
        <v>0</v>
      </c>
      <c r="P1058" s="139">
        <f>O1058*H1058</f>
        <v>0</v>
      </c>
      <c r="Q1058" s="139">
        <v>0.0135</v>
      </c>
      <c r="R1058" s="139">
        <f>Q1058*H1058</f>
        <v>0.256905</v>
      </c>
      <c r="S1058" s="139">
        <v>0</v>
      </c>
      <c r="T1058" s="140">
        <f>S1058*H1058</f>
        <v>0</v>
      </c>
      <c r="AR1058" s="141" t="s">
        <v>325</v>
      </c>
      <c r="AT1058" s="141" t="s">
        <v>80</v>
      </c>
      <c r="AU1058" s="141" t="s">
        <v>79</v>
      </c>
      <c r="AY1058" s="15" t="s">
        <v>148</v>
      </c>
      <c r="BE1058" s="142">
        <f>IF(N1058="základní",J1058,0)</f>
        <v>0</v>
      </c>
      <c r="BF1058" s="142">
        <f>IF(N1058="snížená",J1058,0)</f>
        <v>0</v>
      </c>
      <c r="BG1058" s="142">
        <f>IF(N1058="zákl. přenesená",J1058,0)</f>
        <v>0</v>
      </c>
      <c r="BH1058" s="142">
        <f>IF(N1058="sníž. přenesená",J1058,0)</f>
        <v>0</v>
      </c>
      <c r="BI1058" s="142">
        <f>IF(N1058="nulová",J1058,0)</f>
        <v>0</v>
      </c>
      <c r="BJ1058" s="15" t="s">
        <v>77</v>
      </c>
      <c r="BK1058" s="142">
        <f>ROUND(I1058*H1058,2)</f>
        <v>0</v>
      </c>
      <c r="BL1058" s="15" t="s">
        <v>231</v>
      </c>
      <c r="BM1058" s="141" t="s">
        <v>1500</v>
      </c>
    </row>
    <row r="1059" spans="2:51" s="13" customFormat="1" ht="12">
      <c r="B1059" s="150"/>
      <c r="D1059" s="144" t="s">
        <v>157</v>
      </c>
      <c r="F1059" s="152" t="s">
        <v>1501</v>
      </c>
      <c r="H1059" s="153">
        <v>19.03</v>
      </c>
      <c r="L1059" s="150"/>
      <c r="M1059" s="154"/>
      <c r="N1059" s="155"/>
      <c r="O1059" s="155"/>
      <c r="P1059" s="155"/>
      <c r="Q1059" s="155"/>
      <c r="R1059" s="155"/>
      <c r="S1059" s="155"/>
      <c r="T1059" s="156"/>
      <c r="AT1059" s="151" t="s">
        <v>157</v>
      </c>
      <c r="AU1059" s="151" t="s">
        <v>79</v>
      </c>
      <c r="AV1059" s="13" t="s">
        <v>79</v>
      </c>
      <c r="AW1059" s="13" t="s">
        <v>3</v>
      </c>
      <c r="AX1059" s="13" t="s">
        <v>77</v>
      </c>
      <c r="AY1059" s="151" t="s">
        <v>148</v>
      </c>
    </row>
    <row r="1060" spans="2:65" s="1" customFormat="1" ht="24" customHeight="1">
      <c r="B1060" s="130"/>
      <c r="C1060" s="131" t="s">
        <v>1502</v>
      </c>
      <c r="D1060" s="131" t="s">
        <v>150</v>
      </c>
      <c r="E1060" s="132" t="s">
        <v>1503</v>
      </c>
      <c r="F1060" s="133" t="s">
        <v>1504</v>
      </c>
      <c r="G1060" s="134" t="s">
        <v>153</v>
      </c>
      <c r="H1060" s="135">
        <v>136.77</v>
      </c>
      <c r="I1060" s="136"/>
      <c r="J1060" s="136">
        <f>ROUND(I1060*H1060,2)</f>
        <v>0</v>
      </c>
      <c r="K1060" s="133" t="s">
        <v>320</v>
      </c>
      <c r="L1060" s="27"/>
      <c r="M1060" s="137" t="s">
        <v>1</v>
      </c>
      <c r="N1060" s="138" t="s">
        <v>35</v>
      </c>
      <c r="O1060" s="139">
        <v>0.925</v>
      </c>
      <c r="P1060" s="139">
        <f>O1060*H1060</f>
        <v>126.51225000000001</v>
      </c>
      <c r="Q1060" s="139">
        <v>0</v>
      </c>
      <c r="R1060" s="139">
        <f>Q1060*H1060</f>
        <v>0</v>
      </c>
      <c r="S1060" s="139">
        <v>0</v>
      </c>
      <c r="T1060" s="140">
        <f>S1060*H1060</f>
        <v>0</v>
      </c>
      <c r="AR1060" s="141" t="s">
        <v>155</v>
      </c>
      <c r="AT1060" s="141" t="s">
        <v>150</v>
      </c>
      <c r="AU1060" s="141" t="s">
        <v>79</v>
      </c>
      <c r="AY1060" s="15" t="s">
        <v>148</v>
      </c>
      <c r="BE1060" s="142">
        <f>IF(N1060="základní",J1060,0)</f>
        <v>0</v>
      </c>
      <c r="BF1060" s="142">
        <f>IF(N1060="snížená",J1060,0)</f>
        <v>0</v>
      </c>
      <c r="BG1060" s="142">
        <f>IF(N1060="zákl. přenesená",J1060,0)</f>
        <v>0</v>
      </c>
      <c r="BH1060" s="142">
        <f>IF(N1060="sníž. přenesená",J1060,0)</f>
        <v>0</v>
      </c>
      <c r="BI1060" s="142">
        <f>IF(N1060="nulová",J1060,0)</f>
        <v>0</v>
      </c>
      <c r="BJ1060" s="15" t="s">
        <v>77</v>
      </c>
      <c r="BK1060" s="142">
        <f>ROUND(I1060*H1060,2)</f>
        <v>0</v>
      </c>
      <c r="BL1060" s="15" t="s">
        <v>155</v>
      </c>
      <c r="BM1060" s="141" t="s">
        <v>1505</v>
      </c>
    </row>
    <row r="1061" spans="2:51" s="12" customFormat="1" ht="12">
      <c r="B1061" s="143"/>
      <c r="D1061" s="144" t="s">
        <v>157</v>
      </c>
      <c r="E1061" s="145" t="s">
        <v>1</v>
      </c>
      <c r="F1061" s="146" t="s">
        <v>331</v>
      </c>
      <c r="H1061" s="145" t="s">
        <v>1</v>
      </c>
      <c r="L1061" s="143"/>
      <c r="M1061" s="147"/>
      <c r="N1061" s="148"/>
      <c r="O1061" s="148"/>
      <c r="P1061" s="148"/>
      <c r="Q1061" s="148"/>
      <c r="R1061" s="148"/>
      <c r="S1061" s="148"/>
      <c r="T1061" s="149"/>
      <c r="AT1061" s="145" t="s">
        <v>157</v>
      </c>
      <c r="AU1061" s="145" t="s">
        <v>79</v>
      </c>
      <c r="AV1061" s="12" t="s">
        <v>77</v>
      </c>
      <c r="AW1061" s="12" t="s">
        <v>27</v>
      </c>
      <c r="AX1061" s="12" t="s">
        <v>70</v>
      </c>
      <c r="AY1061" s="145" t="s">
        <v>148</v>
      </c>
    </row>
    <row r="1062" spans="2:51" s="13" customFormat="1" ht="12">
      <c r="B1062" s="150"/>
      <c r="D1062" s="144" t="s">
        <v>157</v>
      </c>
      <c r="E1062" s="151" t="s">
        <v>1</v>
      </c>
      <c r="F1062" s="152" t="s">
        <v>1480</v>
      </c>
      <c r="H1062" s="153">
        <v>18.21</v>
      </c>
      <c r="L1062" s="150"/>
      <c r="M1062" s="154"/>
      <c r="N1062" s="155"/>
      <c r="O1062" s="155"/>
      <c r="P1062" s="155"/>
      <c r="Q1062" s="155"/>
      <c r="R1062" s="155"/>
      <c r="S1062" s="155"/>
      <c r="T1062" s="156"/>
      <c r="AT1062" s="151" t="s">
        <v>157</v>
      </c>
      <c r="AU1062" s="151" t="s">
        <v>79</v>
      </c>
      <c r="AV1062" s="13" t="s">
        <v>79</v>
      </c>
      <c r="AW1062" s="13" t="s">
        <v>27</v>
      </c>
      <c r="AX1062" s="13" t="s">
        <v>70</v>
      </c>
      <c r="AY1062" s="151" t="s">
        <v>148</v>
      </c>
    </row>
    <row r="1063" spans="2:51" s="13" customFormat="1" ht="12">
      <c r="B1063" s="150"/>
      <c r="D1063" s="144" t="s">
        <v>157</v>
      </c>
      <c r="E1063" s="151" t="s">
        <v>1</v>
      </c>
      <c r="F1063" s="152" t="s">
        <v>1481</v>
      </c>
      <c r="H1063" s="153">
        <v>18.45</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51" s="13" customFormat="1" ht="12">
      <c r="B1064" s="150"/>
      <c r="D1064" s="144" t="s">
        <v>157</v>
      </c>
      <c r="E1064" s="151" t="s">
        <v>1</v>
      </c>
      <c r="F1064" s="152" t="s">
        <v>1482</v>
      </c>
      <c r="H1064" s="153">
        <v>18.15</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51" s="13" customFormat="1" ht="20.4">
      <c r="B1065" s="150"/>
      <c r="D1065" s="144" t="s">
        <v>157</v>
      </c>
      <c r="E1065" s="151" t="s">
        <v>1</v>
      </c>
      <c r="F1065" s="152" t="s">
        <v>1483</v>
      </c>
      <c r="H1065" s="153">
        <v>24.15</v>
      </c>
      <c r="L1065" s="150"/>
      <c r="M1065" s="154"/>
      <c r="N1065" s="155"/>
      <c r="O1065" s="155"/>
      <c r="P1065" s="155"/>
      <c r="Q1065" s="155"/>
      <c r="R1065" s="155"/>
      <c r="S1065" s="155"/>
      <c r="T1065" s="156"/>
      <c r="AT1065" s="151" t="s">
        <v>157</v>
      </c>
      <c r="AU1065" s="151" t="s">
        <v>79</v>
      </c>
      <c r="AV1065" s="13" t="s">
        <v>79</v>
      </c>
      <c r="AW1065" s="13" t="s">
        <v>27</v>
      </c>
      <c r="AX1065" s="13" t="s">
        <v>70</v>
      </c>
      <c r="AY1065" s="151" t="s">
        <v>148</v>
      </c>
    </row>
    <row r="1066" spans="2:51" s="13" customFormat="1" ht="20.4">
      <c r="B1066" s="150"/>
      <c r="D1066" s="144" t="s">
        <v>157</v>
      </c>
      <c r="E1066" s="151" t="s">
        <v>1</v>
      </c>
      <c r="F1066" s="152" t="s">
        <v>1484</v>
      </c>
      <c r="H1066" s="153">
        <v>22.95</v>
      </c>
      <c r="L1066" s="150"/>
      <c r="M1066" s="154"/>
      <c r="N1066" s="155"/>
      <c r="O1066" s="155"/>
      <c r="P1066" s="155"/>
      <c r="Q1066" s="155"/>
      <c r="R1066" s="155"/>
      <c r="S1066" s="155"/>
      <c r="T1066" s="156"/>
      <c r="AT1066" s="151" t="s">
        <v>157</v>
      </c>
      <c r="AU1066" s="151" t="s">
        <v>79</v>
      </c>
      <c r="AV1066" s="13" t="s">
        <v>79</v>
      </c>
      <c r="AW1066" s="13" t="s">
        <v>27</v>
      </c>
      <c r="AX1066" s="13" t="s">
        <v>70</v>
      </c>
      <c r="AY1066" s="151" t="s">
        <v>148</v>
      </c>
    </row>
    <row r="1067" spans="2:51" s="13" customFormat="1" ht="30.6">
      <c r="B1067" s="150"/>
      <c r="D1067" s="144" t="s">
        <v>157</v>
      </c>
      <c r="E1067" s="151" t="s">
        <v>1</v>
      </c>
      <c r="F1067" s="152" t="s">
        <v>1506</v>
      </c>
      <c r="H1067" s="153">
        <v>34.86</v>
      </c>
      <c r="L1067" s="150"/>
      <c r="M1067" s="154"/>
      <c r="N1067" s="155"/>
      <c r="O1067" s="155"/>
      <c r="P1067" s="155"/>
      <c r="Q1067" s="155"/>
      <c r="R1067" s="155"/>
      <c r="S1067" s="155"/>
      <c r="T1067" s="156"/>
      <c r="AT1067" s="151" t="s">
        <v>157</v>
      </c>
      <c r="AU1067" s="151" t="s">
        <v>79</v>
      </c>
      <c r="AV1067" s="13" t="s">
        <v>79</v>
      </c>
      <c r="AW1067" s="13" t="s">
        <v>27</v>
      </c>
      <c r="AX1067" s="13" t="s">
        <v>70</v>
      </c>
      <c r="AY1067" s="151" t="s">
        <v>148</v>
      </c>
    </row>
    <row r="1068" spans="2:65" s="1" customFormat="1" ht="24" customHeight="1">
      <c r="B1068" s="130"/>
      <c r="C1068" s="157" t="s">
        <v>1507</v>
      </c>
      <c r="D1068" s="157" t="s">
        <v>80</v>
      </c>
      <c r="E1068" s="158" t="s">
        <v>1508</v>
      </c>
      <c r="F1068" s="159" t="s">
        <v>1509</v>
      </c>
      <c r="G1068" s="160" t="s">
        <v>153</v>
      </c>
      <c r="H1068" s="161">
        <v>143.609</v>
      </c>
      <c r="I1068" s="162"/>
      <c r="J1068" s="162">
        <f>ROUND(I1068*H1068,2)</f>
        <v>0</v>
      </c>
      <c r="K1068" s="159" t="s">
        <v>1</v>
      </c>
      <c r="L1068" s="163"/>
      <c r="M1068" s="164" t="s">
        <v>1</v>
      </c>
      <c r="N1068" s="165" t="s">
        <v>35</v>
      </c>
      <c r="O1068" s="139">
        <v>0</v>
      </c>
      <c r="P1068" s="139">
        <f>O1068*H1068</f>
        <v>0</v>
      </c>
      <c r="Q1068" s="139">
        <v>0.003</v>
      </c>
      <c r="R1068" s="139">
        <f>Q1068*H1068</f>
        <v>0.430827</v>
      </c>
      <c r="S1068" s="139">
        <v>0</v>
      </c>
      <c r="T1068" s="140">
        <f>S1068*H1068</f>
        <v>0</v>
      </c>
      <c r="AR1068" s="141" t="s">
        <v>192</v>
      </c>
      <c r="AT1068" s="141" t="s">
        <v>80</v>
      </c>
      <c r="AU1068" s="141" t="s">
        <v>79</v>
      </c>
      <c r="AY1068" s="15" t="s">
        <v>148</v>
      </c>
      <c r="BE1068" s="142">
        <f>IF(N1068="základní",J1068,0)</f>
        <v>0</v>
      </c>
      <c r="BF1068" s="142">
        <f>IF(N1068="snížená",J1068,0)</f>
        <v>0</v>
      </c>
      <c r="BG1068" s="142">
        <f>IF(N1068="zákl. přenesená",J1068,0)</f>
        <v>0</v>
      </c>
      <c r="BH1068" s="142">
        <f>IF(N1068="sníž. přenesená",J1068,0)</f>
        <v>0</v>
      </c>
      <c r="BI1068" s="142">
        <f>IF(N1068="nulová",J1068,0)</f>
        <v>0</v>
      </c>
      <c r="BJ1068" s="15" t="s">
        <v>77</v>
      </c>
      <c r="BK1068" s="142">
        <f>ROUND(I1068*H1068,2)</f>
        <v>0</v>
      </c>
      <c r="BL1068" s="15" t="s">
        <v>155</v>
      </c>
      <c r="BM1068" s="141" t="s">
        <v>1510</v>
      </c>
    </row>
    <row r="1069" spans="2:47" s="1" customFormat="1" ht="19.2">
      <c r="B1069" s="27"/>
      <c r="D1069" s="144" t="s">
        <v>277</v>
      </c>
      <c r="F1069" s="166" t="s">
        <v>1511</v>
      </c>
      <c r="L1069" s="27"/>
      <c r="M1069" s="167"/>
      <c r="N1069" s="50"/>
      <c r="O1069" s="50"/>
      <c r="P1069" s="50"/>
      <c r="Q1069" s="50"/>
      <c r="R1069" s="50"/>
      <c r="S1069" s="50"/>
      <c r="T1069" s="51"/>
      <c r="AT1069" s="15" t="s">
        <v>277</v>
      </c>
      <c r="AU1069" s="15" t="s">
        <v>79</v>
      </c>
    </row>
    <row r="1070" spans="2:51" s="13" customFormat="1" ht="12">
      <c r="B1070" s="150"/>
      <c r="D1070" s="144" t="s">
        <v>157</v>
      </c>
      <c r="F1070" s="152" t="s">
        <v>1512</v>
      </c>
      <c r="H1070" s="153">
        <v>143.609</v>
      </c>
      <c r="L1070" s="150"/>
      <c r="M1070" s="154"/>
      <c r="N1070" s="155"/>
      <c r="O1070" s="155"/>
      <c r="P1070" s="155"/>
      <c r="Q1070" s="155"/>
      <c r="R1070" s="155"/>
      <c r="S1070" s="155"/>
      <c r="T1070" s="156"/>
      <c r="AT1070" s="151" t="s">
        <v>157</v>
      </c>
      <c r="AU1070" s="151" t="s">
        <v>79</v>
      </c>
      <c r="AV1070" s="13" t="s">
        <v>79</v>
      </c>
      <c r="AW1070" s="13" t="s">
        <v>3</v>
      </c>
      <c r="AX1070" s="13" t="s">
        <v>77</v>
      </c>
      <c r="AY1070" s="151" t="s">
        <v>148</v>
      </c>
    </row>
    <row r="1071" spans="2:65" s="1" customFormat="1" ht="24" customHeight="1">
      <c r="B1071" s="130"/>
      <c r="C1071" s="131" t="s">
        <v>1513</v>
      </c>
      <c r="D1071" s="131" t="s">
        <v>150</v>
      </c>
      <c r="E1071" s="132" t="s">
        <v>1514</v>
      </c>
      <c r="F1071" s="133" t="s">
        <v>1515</v>
      </c>
      <c r="G1071" s="134" t="s">
        <v>153</v>
      </c>
      <c r="H1071" s="135">
        <v>28.827</v>
      </c>
      <c r="I1071" s="136"/>
      <c r="J1071" s="136">
        <f>ROUND(I1071*H1071,2)</f>
        <v>0</v>
      </c>
      <c r="K1071" s="133" t="s">
        <v>320</v>
      </c>
      <c r="L1071" s="27"/>
      <c r="M1071" s="137" t="s">
        <v>1</v>
      </c>
      <c r="N1071" s="138" t="s">
        <v>35</v>
      </c>
      <c r="O1071" s="139">
        <v>0.762</v>
      </c>
      <c r="P1071" s="139">
        <f>O1071*H1071</f>
        <v>21.966174000000002</v>
      </c>
      <c r="Q1071" s="139">
        <v>0</v>
      </c>
      <c r="R1071" s="139">
        <f>Q1071*H1071</f>
        <v>0</v>
      </c>
      <c r="S1071" s="139">
        <v>0</v>
      </c>
      <c r="T1071" s="140">
        <f>S1071*H1071</f>
        <v>0</v>
      </c>
      <c r="AR1071" s="141" t="s">
        <v>231</v>
      </c>
      <c r="AT1071" s="141" t="s">
        <v>150</v>
      </c>
      <c r="AU1071" s="141" t="s">
        <v>79</v>
      </c>
      <c r="AY1071" s="15" t="s">
        <v>148</v>
      </c>
      <c r="BE1071" s="142">
        <f>IF(N1071="základní",J1071,0)</f>
        <v>0</v>
      </c>
      <c r="BF1071" s="142">
        <f>IF(N1071="snížená",J1071,0)</f>
        <v>0</v>
      </c>
      <c r="BG1071" s="142">
        <f>IF(N1071="zákl. přenesená",J1071,0)</f>
        <v>0</v>
      </c>
      <c r="BH1071" s="142">
        <f>IF(N1071="sníž. přenesená",J1071,0)</f>
        <v>0</v>
      </c>
      <c r="BI1071" s="142">
        <f>IF(N1071="nulová",J1071,0)</f>
        <v>0</v>
      </c>
      <c r="BJ1071" s="15" t="s">
        <v>77</v>
      </c>
      <c r="BK1071" s="142">
        <f>ROUND(I1071*H1071,2)</f>
        <v>0</v>
      </c>
      <c r="BL1071" s="15" t="s">
        <v>231</v>
      </c>
      <c r="BM1071" s="141" t="s">
        <v>1516</v>
      </c>
    </row>
    <row r="1072" spans="2:51" s="12" customFormat="1" ht="12">
      <c r="B1072" s="143"/>
      <c r="D1072" s="144" t="s">
        <v>157</v>
      </c>
      <c r="E1072" s="145" t="s">
        <v>1</v>
      </c>
      <c r="F1072" s="146" t="s">
        <v>331</v>
      </c>
      <c r="H1072" s="145" t="s">
        <v>1</v>
      </c>
      <c r="L1072" s="143"/>
      <c r="M1072" s="147"/>
      <c r="N1072" s="148"/>
      <c r="O1072" s="148"/>
      <c r="P1072" s="148"/>
      <c r="Q1072" s="148"/>
      <c r="R1072" s="148"/>
      <c r="S1072" s="148"/>
      <c r="T1072" s="149"/>
      <c r="AT1072" s="145" t="s">
        <v>157</v>
      </c>
      <c r="AU1072" s="145" t="s">
        <v>79</v>
      </c>
      <c r="AV1072" s="12" t="s">
        <v>77</v>
      </c>
      <c r="AW1072" s="12" t="s">
        <v>27</v>
      </c>
      <c r="AX1072" s="12" t="s">
        <v>70</v>
      </c>
      <c r="AY1072" s="145" t="s">
        <v>148</v>
      </c>
    </row>
    <row r="1073" spans="2:51" s="13" customFormat="1" ht="12">
      <c r="B1073" s="150"/>
      <c r="D1073" s="144" t="s">
        <v>157</v>
      </c>
      <c r="E1073" s="151" t="s">
        <v>1</v>
      </c>
      <c r="F1073" s="152" t="s">
        <v>1517</v>
      </c>
      <c r="H1073" s="153">
        <v>4.218</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51" s="13" customFormat="1" ht="12">
      <c r="B1074" s="150"/>
      <c r="D1074" s="144" t="s">
        <v>157</v>
      </c>
      <c r="E1074" s="151" t="s">
        <v>1</v>
      </c>
      <c r="F1074" s="152" t="s">
        <v>1518</v>
      </c>
      <c r="H1074" s="153">
        <v>4.266</v>
      </c>
      <c r="L1074" s="150"/>
      <c r="M1074" s="154"/>
      <c r="N1074" s="155"/>
      <c r="O1074" s="155"/>
      <c r="P1074" s="155"/>
      <c r="Q1074" s="155"/>
      <c r="R1074" s="155"/>
      <c r="S1074" s="155"/>
      <c r="T1074" s="156"/>
      <c r="AT1074" s="151" t="s">
        <v>157</v>
      </c>
      <c r="AU1074" s="151" t="s">
        <v>79</v>
      </c>
      <c r="AV1074" s="13" t="s">
        <v>79</v>
      </c>
      <c r="AW1074" s="13" t="s">
        <v>27</v>
      </c>
      <c r="AX1074" s="13" t="s">
        <v>70</v>
      </c>
      <c r="AY1074" s="151" t="s">
        <v>148</v>
      </c>
    </row>
    <row r="1075" spans="2:51" s="13" customFormat="1" ht="12">
      <c r="B1075" s="150"/>
      <c r="D1075" s="144" t="s">
        <v>157</v>
      </c>
      <c r="E1075" s="151" t="s">
        <v>1</v>
      </c>
      <c r="F1075" s="152" t="s">
        <v>1519</v>
      </c>
      <c r="H1075" s="153">
        <v>4.223</v>
      </c>
      <c r="L1075" s="150"/>
      <c r="M1075" s="154"/>
      <c r="N1075" s="155"/>
      <c r="O1075" s="155"/>
      <c r="P1075" s="155"/>
      <c r="Q1075" s="155"/>
      <c r="R1075" s="155"/>
      <c r="S1075" s="155"/>
      <c r="T1075" s="156"/>
      <c r="AT1075" s="151" t="s">
        <v>157</v>
      </c>
      <c r="AU1075" s="151" t="s">
        <v>79</v>
      </c>
      <c r="AV1075" s="13" t="s">
        <v>79</v>
      </c>
      <c r="AW1075" s="13" t="s">
        <v>27</v>
      </c>
      <c r="AX1075" s="13" t="s">
        <v>70</v>
      </c>
      <c r="AY1075" s="151" t="s">
        <v>148</v>
      </c>
    </row>
    <row r="1076" spans="2:51" s="13" customFormat="1" ht="12">
      <c r="B1076" s="150"/>
      <c r="D1076" s="144" t="s">
        <v>157</v>
      </c>
      <c r="E1076" s="151" t="s">
        <v>1</v>
      </c>
      <c r="F1076" s="152" t="s">
        <v>1520</v>
      </c>
      <c r="H1076" s="153">
        <v>6.435</v>
      </c>
      <c r="L1076" s="150"/>
      <c r="M1076" s="154"/>
      <c r="N1076" s="155"/>
      <c r="O1076" s="155"/>
      <c r="P1076" s="155"/>
      <c r="Q1076" s="155"/>
      <c r="R1076" s="155"/>
      <c r="S1076" s="155"/>
      <c r="T1076" s="156"/>
      <c r="AT1076" s="151" t="s">
        <v>157</v>
      </c>
      <c r="AU1076" s="151" t="s">
        <v>79</v>
      </c>
      <c r="AV1076" s="13" t="s">
        <v>79</v>
      </c>
      <c r="AW1076" s="13" t="s">
        <v>27</v>
      </c>
      <c r="AX1076" s="13" t="s">
        <v>70</v>
      </c>
      <c r="AY1076" s="151" t="s">
        <v>148</v>
      </c>
    </row>
    <row r="1077" spans="2:51" s="13" customFormat="1" ht="12">
      <c r="B1077" s="150"/>
      <c r="D1077" s="144" t="s">
        <v>157</v>
      </c>
      <c r="E1077" s="151" t="s">
        <v>1</v>
      </c>
      <c r="F1077" s="152" t="s">
        <v>1521</v>
      </c>
      <c r="H1077" s="153">
        <v>6.21</v>
      </c>
      <c r="L1077" s="150"/>
      <c r="M1077" s="154"/>
      <c r="N1077" s="155"/>
      <c r="O1077" s="155"/>
      <c r="P1077" s="155"/>
      <c r="Q1077" s="155"/>
      <c r="R1077" s="155"/>
      <c r="S1077" s="155"/>
      <c r="T1077" s="156"/>
      <c r="AT1077" s="151" t="s">
        <v>157</v>
      </c>
      <c r="AU1077" s="151" t="s">
        <v>79</v>
      </c>
      <c r="AV1077" s="13" t="s">
        <v>79</v>
      </c>
      <c r="AW1077" s="13" t="s">
        <v>27</v>
      </c>
      <c r="AX1077" s="13" t="s">
        <v>70</v>
      </c>
      <c r="AY1077" s="151" t="s">
        <v>148</v>
      </c>
    </row>
    <row r="1078" spans="2:51" s="13" customFormat="1" ht="12">
      <c r="B1078" s="150"/>
      <c r="D1078" s="144" t="s">
        <v>157</v>
      </c>
      <c r="E1078" s="151" t="s">
        <v>1</v>
      </c>
      <c r="F1078" s="152" t="s">
        <v>1522</v>
      </c>
      <c r="H1078" s="153">
        <v>3.475</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65" s="1" customFormat="1" ht="24" customHeight="1">
      <c r="B1079" s="130"/>
      <c r="C1079" s="157" t="s">
        <v>1523</v>
      </c>
      <c r="D1079" s="157" t="s">
        <v>80</v>
      </c>
      <c r="E1079" s="158" t="s">
        <v>1524</v>
      </c>
      <c r="F1079" s="159" t="s">
        <v>1525</v>
      </c>
      <c r="G1079" s="160" t="s">
        <v>153</v>
      </c>
      <c r="H1079" s="161">
        <v>30.268</v>
      </c>
      <c r="I1079" s="162"/>
      <c r="J1079" s="162">
        <f>ROUND(I1079*H1079,2)</f>
        <v>0</v>
      </c>
      <c r="K1079" s="159" t="s">
        <v>1</v>
      </c>
      <c r="L1079" s="163"/>
      <c r="M1079" s="164" t="s">
        <v>1</v>
      </c>
      <c r="N1079" s="165" t="s">
        <v>35</v>
      </c>
      <c r="O1079" s="139">
        <v>0</v>
      </c>
      <c r="P1079" s="139">
        <f>O1079*H1079</f>
        <v>0</v>
      </c>
      <c r="Q1079" s="139">
        <v>0.003</v>
      </c>
      <c r="R1079" s="139">
        <f>Q1079*H1079</f>
        <v>0.09080400000000001</v>
      </c>
      <c r="S1079" s="139">
        <v>0</v>
      </c>
      <c r="T1079" s="140">
        <f>S1079*H1079</f>
        <v>0</v>
      </c>
      <c r="AR1079" s="141" t="s">
        <v>192</v>
      </c>
      <c r="AT1079" s="141" t="s">
        <v>80</v>
      </c>
      <c r="AU1079" s="141" t="s">
        <v>79</v>
      </c>
      <c r="AY1079" s="15" t="s">
        <v>148</v>
      </c>
      <c r="BE1079" s="142">
        <f>IF(N1079="základní",J1079,0)</f>
        <v>0</v>
      </c>
      <c r="BF1079" s="142">
        <f>IF(N1079="snížená",J1079,0)</f>
        <v>0</v>
      </c>
      <c r="BG1079" s="142">
        <f>IF(N1079="zákl. přenesená",J1079,0)</f>
        <v>0</v>
      </c>
      <c r="BH1079" s="142">
        <f>IF(N1079="sníž. přenesená",J1079,0)</f>
        <v>0</v>
      </c>
      <c r="BI1079" s="142">
        <f>IF(N1079="nulová",J1079,0)</f>
        <v>0</v>
      </c>
      <c r="BJ1079" s="15" t="s">
        <v>77</v>
      </c>
      <c r="BK1079" s="142">
        <f>ROUND(I1079*H1079,2)</f>
        <v>0</v>
      </c>
      <c r="BL1079" s="15" t="s">
        <v>155</v>
      </c>
      <c r="BM1079" s="141" t="s">
        <v>1526</v>
      </c>
    </row>
    <row r="1080" spans="2:47" s="1" customFormat="1" ht="19.2">
      <c r="B1080" s="27"/>
      <c r="D1080" s="144" t="s">
        <v>277</v>
      </c>
      <c r="F1080" s="166" t="s">
        <v>1511</v>
      </c>
      <c r="L1080" s="27"/>
      <c r="M1080" s="167"/>
      <c r="N1080" s="50"/>
      <c r="O1080" s="50"/>
      <c r="P1080" s="50"/>
      <c r="Q1080" s="50"/>
      <c r="R1080" s="50"/>
      <c r="S1080" s="50"/>
      <c r="T1080" s="51"/>
      <c r="AT1080" s="15" t="s">
        <v>277</v>
      </c>
      <c r="AU1080" s="15" t="s">
        <v>79</v>
      </c>
    </row>
    <row r="1081" spans="2:51" s="13" customFormat="1" ht="12">
      <c r="B1081" s="150"/>
      <c r="D1081" s="144" t="s">
        <v>157</v>
      </c>
      <c r="F1081" s="152" t="s">
        <v>1527</v>
      </c>
      <c r="H1081" s="153">
        <v>30.268</v>
      </c>
      <c r="L1081" s="150"/>
      <c r="M1081" s="154"/>
      <c r="N1081" s="155"/>
      <c r="O1081" s="155"/>
      <c r="P1081" s="155"/>
      <c r="Q1081" s="155"/>
      <c r="R1081" s="155"/>
      <c r="S1081" s="155"/>
      <c r="T1081" s="156"/>
      <c r="AT1081" s="151" t="s">
        <v>157</v>
      </c>
      <c r="AU1081" s="151" t="s">
        <v>79</v>
      </c>
      <c r="AV1081" s="13" t="s">
        <v>79</v>
      </c>
      <c r="AW1081" s="13" t="s">
        <v>3</v>
      </c>
      <c r="AX1081" s="13" t="s">
        <v>77</v>
      </c>
      <c r="AY1081" s="151" t="s">
        <v>148</v>
      </c>
    </row>
    <row r="1082" spans="2:65" s="1" customFormat="1" ht="24" customHeight="1">
      <c r="B1082" s="130"/>
      <c r="C1082" s="131" t="s">
        <v>1528</v>
      </c>
      <c r="D1082" s="131" t="s">
        <v>150</v>
      </c>
      <c r="E1082" s="132" t="s">
        <v>1529</v>
      </c>
      <c r="F1082" s="133" t="s">
        <v>1530</v>
      </c>
      <c r="G1082" s="134" t="s">
        <v>203</v>
      </c>
      <c r="H1082" s="135">
        <v>1.867</v>
      </c>
      <c r="I1082" s="136"/>
      <c r="J1082" s="136">
        <f>ROUND(I1082*H1082,2)</f>
        <v>0</v>
      </c>
      <c r="K1082" s="133" t="s">
        <v>320</v>
      </c>
      <c r="L1082" s="27"/>
      <c r="M1082" s="137" t="s">
        <v>1</v>
      </c>
      <c r="N1082" s="138" t="s">
        <v>35</v>
      </c>
      <c r="O1082" s="139">
        <v>1.156</v>
      </c>
      <c r="P1082" s="139">
        <f>O1082*H1082</f>
        <v>2.1582519999999996</v>
      </c>
      <c r="Q1082" s="139">
        <v>0</v>
      </c>
      <c r="R1082" s="139">
        <f>Q1082*H1082</f>
        <v>0</v>
      </c>
      <c r="S1082" s="139">
        <v>0</v>
      </c>
      <c r="T1082" s="140">
        <f>S1082*H1082</f>
        <v>0</v>
      </c>
      <c r="AR1082" s="141" t="s">
        <v>231</v>
      </c>
      <c r="AT1082" s="141" t="s">
        <v>150</v>
      </c>
      <c r="AU1082" s="141" t="s">
        <v>79</v>
      </c>
      <c r="AY1082" s="15" t="s">
        <v>148</v>
      </c>
      <c r="BE1082" s="142">
        <f>IF(N1082="základní",J1082,0)</f>
        <v>0</v>
      </c>
      <c r="BF1082" s="142">
        <f>IF(N1082="snížená",J1082,0)</f>
        <v>0</v>
      </c>
      <c r="BG1082" s="142">
        <f>IF(N1082="zákl. přenesená",J1082,0)</f>
        <v>0</v>
      </c>
      <c r="BH1082" s="142">
        <f>IF(N1082="sníž. přenesená",J1082,0)</f>
        <v>0</v>
      </c>
      <c r="BI1082" s="142">
        <f>IF(N1082="nulová",J1082,0)</f>
        <v>0</v>
      </c>
      <c r="BJ1082" s="15" t="s">
        <v>77</v>
      </c>
      <c r="BK1082" s="142">
        <f>ROUND(I1082*H1082,2)</f>
        <v>0</v>
      </c>
      <c r="BL1082" s="15" t="s">
        <v>231</v>
      </c>
      <c r="BM1082" s="141" t="s">
        <v>1531</v>
      </c>
    </row>
    <row r="1083" spans="2:63" s="11" customFormat="1" ht="22.8" customHeight="1">
      <c r="B1083" s="118"/>
      <c r="D1083" s="119" t="s">
        <v>69</v>
      </c>
      <c r="E1083" s="128" t="s">
        <v>1532</v>
      </c>
      <c r="F1083" s="128" t="s">
        <v>1533</v>
      </c>
      <c r="J1083" s="129">
        <f>BK1083</f>
        <v>0</v>
      </c>
      <c r="L1083" s="118"/>
      <c r="M1083" s="122"/>
      <c r="N1083" s="123"/>
      <c r="O1083" s="123"/>
      <c r="P1083" s="124">
        <f>SUM(P1084:P1147)</f>
        <v>318.5113400000001</v>
      </c>
      <c r="Q1083" s="123"/>
      <c r="R1083" s="124">
        <f>SUM(R1084:R1147)</f>
        <v>1.2749905999999998</v>
      </c>
      <c r="S1083" s="123"/>
      <c r="T1083" s="125">
        <f>SUM(T1084:T1147)</f>
        <v>1.411743</v>
      </c>
      <c r="AR1083" s="119" t="s">
        <v>79</v>
      </c>
      <c r="AT1083" s="126" t="s">
        <v>69</v>
      </c>
      <c r="AU1083" s="126" t="s">
        <v>77</v>
      </c>
      <c r="AY1083" s="119" t="s">
        <v>148</v>
      </c>
      <c r="BK1083" s="127">
        <f>SUM(BK1084:BK1147)</f>
        <v>0</v>
      </c>
    </row>
    <row r="1084" spans="2:65" s="1" customFormat="1" ht="16.5" customHeight="1">
      <c r="B1084" s="130"/>
      <c r="C1084" s="131" t="s">
        <v>1534</v>
      </c>
      <c r="D1084" s="131" t="s">
        <v>150</v>
      </c>
      <c r="E1084" s="132" t="s">
        <v>1535</v>
      </c>
      <c r="F1084" s="133" t="s">
        <v>1536</v>
      </c>
      <c r="G1084" s="134" t="s">
        <v>153</v>
      </c>
      <c r="H1084" s="135">
        <v>6.12</v>
      </c>
      <c r="I1084" s="136"/>
      <c r="J1084" s="136">
        <f>ROUND(I1084*H1084,2)</f>
        <v>0</v>
      </c>
      <c r="K1084" s="133" t="s">
        <v>320</v>
      </c>
      <c r="L1084" s="27"/>
      <c r="M1084" s="137" t="s">
        <v>1</v>
      </c>
      <c r="N1084" s="138" t="s">
        <v>35</v>
      </c>
      <c r="O1084" s="139">
        <v>0.36</v>
      </c>
      <c r="P1084" s="139">
        <f>O1084*H1084</f>
        <v>2.2032</v>
      </c>
      <c r="Q1084" s="139">
        <v>0</v>
      </c>
      <c r="R1084" s="139">
        <f>Q1084*H1084</f>
        <v>0</v>
      </c>
      <c r="S1084" s="139">
        <v>0.00594</v>
      </c>
      <c r="T1084" s="140">
        <f>S1084*H1084</f>
        <v>0.0363528</v>
      </c>
      <c r="AR1084" s="141" t="s">
        <v>231</v>
      </c>
      <c r="AT1084" s="141" t="s">
        <v>150</v>
      </c>
      <c r="AU1084" s="141" t="s">
        <v>79</v>
      </c>
      <c r="AY1084" s="15" t="s">
        <v>148</v>
      </c>
      <c r="BE1084" s="142">
        <f>IF(N1084="základní",J1084,0)</f>
        <v>0</v>
      </c>
      <c r="BF1084" s="142">
        <f>IF(N1084="snížená",J1084,0)</f>
        <v>0</v>
      </c>
      <c r="BG1084" s="142">
        <f>IF(N1084="zákl. přenesená",J1084,0)</f>
        <v>0</v>
      </c>
      <c r="BH1084" s="142">
        <f>IF(N1084="sníž. přenesená",J1084,0)</f>
        <v>0</v>
      </c>
      <c r="BI1084" s="142">
        <f>IF(N1084="nulová",J1084,0)</f>
        <v>0</v>
      </c>
      <c r="BJ1084" s="15" t="s">
        <v>77</v>
      </c>
      <c r="BK1084" s="142">
        <f>ROUND(I1084*H1084,2)</f>
        <v>0</v>
      </c>
      <c r="BL1084" s="15" t="s">
        <v>231</v>
      </c>
      <c r="BM1084" s="141" t="s">
        <v>1537</v>
      </c>
    </row>
    <row r="1085" spans="2:51" s="13" customFormat="1" ht="12">
      <c r="B1085" s="150"/>
      <c r="D1085" s="144" t="s">
        <v>157</v>
      </c>
      <c r="E1085" s="151" t="s">
        <v>1</v>
      </c>
      <c r="F1085" s="152" t="s">
        <v>1538</v>
      </c>
      <c r="H1085" s="153">
        <v>6.12</v>
      </c>
      <c r="L1085" s="150"/>
      <c r="M1085" s="154"/>
      <c r="N1085" s="155"/>
      <c r="O1085" s="155"/>
      <c r="P1085" s="155"/>
      <c r="Q1085" s="155"/>
      <c r="R1085" s="155"/>
      <c r="S1085" s="155"/>
      <c r="T1085" s="156"/>
      <c r="AT1085" s="151" t="s">
        <v>157</v>
      </c>
      <c r="AU1085" s="151" t="s">
        <v>79</v>
      </c>
      <c r="AV1085" s="13" t="s">
        <v>79</v>
      </c>
      <c r="AW1085" s="13" t="s">
        <v>27</v>
      </c>
      <c r="AX1085" s="13" t="s">
        <v>70</v>
      </c>
      <c r="AY1085" s="151" t="s">
        <v>148</v>
      </c>
    </row>
    <row r="1086" spans="2:65" s="1" customFormat="1" ht="16.5" customHeight="1">
      <c r="B1086" s="130"/>
      <c r="C1086" s="131" t="s">
        <v>1539</v>
      </c>
      <c r="D1086" s="131" t="s">
        <v>150</v>
      </c>
      <c r="E1086" s="132" t="s">
        <v>1540</v>
      </c>
      <c r="F1086" s="133" t="s">
        <v>1541</v>
      </c>
      <c r="G1086" s="134" t="s">
        <v>458</v>
      </c>
      <c r="H1086" s="135">
        <v>15.6</v>
      </c>
      <c r="I1086" s="136"/>
      <c r="J1086" s="136">
        <f>ROUND(I1086*H1086,2)</f>
        <v>0</v>
      </c>
      <c r="K1086" s="133" t="s">
        <v>320</v>
      </c>
      <c r="L1086" s="27"/>
      <c r="M1086" s="137" t="s">
        <v>1</v>
      </c>
      <c r="N1086" s="138" t="s">
        <v>35</v>
      </c>
      <c r="O1086" s="139">
        <v>0.083</v>
      </c>
      <c r="P1086" s="139">
        <f>O1086*H1086</f>
        <v>1.2948</v>
      </c>
      <c r="Q1086" s="139">
        <v>0</v>
      </c>
      <c r="R1086" s="139">
        <f>Q1086*H1086</f>
        <v>0</v>
      </c>
      <c r="S1086" s="139">
        <v>0</v>
      </c>
      <c r="T1086" s="140">
        <f>S1086*H1086</f>
        <v>0</v>
      </c>
      <c r="AR1086" s="141" t="s">
        <v>231</v>
      </c>
      <c r="AT1086" s="141" t="s">
        <v>150</v>
      </c>
      <c r="AU1086" s="141" t="s">
        <v>79</v>
      </c>
      <c r="AY1086" s="15" t="s">
        <v>148</v>
      </c>
      <c r="BE1086" s="142">
        <f>IF(N1086="základní",J1086,0)</f>
        <v>0</v>
      </c>
      <c r="BF1086" s="142">
        <f>IF(N1086="snížená",J1086,0)</f>
        <v>0</v>
      </c>
      <c r="BG1086" s="142">
        <f>IF(N1086="zákl. přenesená",J1086,0)</f>
        <v>0</v>
      </c>
      <c r="BH1086" s="142">
        <f>IF(N1086="sníž. přenesená",J1086,0)</f>
        <v>0</v>
      </c>
      <c r="BI1086" s="142">
        <f>IF(N1086="nulová",J1086,0)</f>
        <v>0</v>
      </c>
      <c r="BJ1086" s="15" t="s">
        <v>77</v>
      </c>
      <c r="BK1086" s="142">
        <f>ROUND(I1086*H1086,2)</f>
        <v>0</v>
      </c>
      <c r="BL1086" s="15" t="s">
        <v>231</v>
      </c>
      <c r="BM1086" s="141" t="s">
        <v>1542</v>
      </c>
    </row>
    <row r="1087" spans="2:51" s="13" customFormat="1" ht="12">
      <c r="B1087" s="150"/>
      <c r="D1087" s="144" t="s">
        <v>157</v>
      </c>
      <c r="E1087" s="151" t="s">
        <v>1</v>
      </c>
      <c r="F1087" s="152" t="s">
        <v>1543</v>
      </c>
      <c r="H1087" s="153">
        <v>13.2</v>
      </c>
      <c r="L1087" s="150"/>
      <c r="M1087" s="154"/>
      <c r="N1087" s="155"/>
      <c r="O1087" s="155"/>
      <c r="P1087" s="155"/>
      <c r="Q1087" s="155"/>
      <c r="R1087" s="155"/>
      <c r="S1087" s="155"/>
      <c r="T1087" s="156"/>
      <c r="AT1087" s="151" t="s">
        <v>157</v>
      </c>
      <c r="AU1087" s="151" t="s">
        <v>79</v>
      </c>
      <c r="AV1087" s="13" t="s">
        <v>79</v>
      </c>
      <c r="AW1087" s="13" t="s">
        <v>27</v>
      </c>
      <c r="AX1087" s="13" t="s">
        <v>70</v>
      </c>
      <c r="AY1087" s="151" t="s">
        <v>148</v>
      </c>
    </row>
    <row r="1088" spans="2:51" s="13" customFormat="1" ht="12">
      <c r="B1088" s="150"/>
      <c r="D1088" s="144" t="s">
        <v>157</v>
      </c>
      <c r="E1088" s="151" t="s">
        <v>1</v>
      </c>
      <c r="F1088" s="152" t="s">
        <v>1544</v>
      </c>
      <c r="H1088" s="153">
        <v>2.4</v>
      </c>
      <c r="L1088" s="150"/>
      <c r="M1088" s="154"/>
      <c r="N1088" s="155"/>
      <c r="O1088" s="155"/>
      <c r="P1088" s="155"/>
      <c r="Q1088" s="155"/>
      <c r="R1088" s="155"/>
      <c r="S1088" s="155"/>
      <c r="T1088" s="156"/>
      <c r="AT1088" s="151" t="s">
        <v>157</v>
      </c>
      <c r="AU1088" s="151" t="s">
        <v>79</v>
      </c>
      <c r="AV1088" s="13" t="s">
        <v>79</v>
      </c>
      <c r="AW1088" s="13" t="s">
        <v>27</v>
      </c>
      <c r="AX1088" s="13" t="s">
        <v>70</v>
      </c>
      <c r="AY1088" s="151" t="s">
        <v>148</v>
      </c>
    </row>
    <row r="1089" spans="2:65" s="1" customFormat="1" ht="16.5" customHeight="1">
      <c r="B1089" s="130"/>
      <c r="C1089" s="157" t="s">
        <v>1545</v>
      </c>
      <c r="D1089" s="157" t="s">
        <v>80</v>
      </c>
      <c r="E1089" s="158" t="s">
        <v>1546</v>
      </c>
      <c r="F1089" s="159" t="s">
        <v>1547</v>
      </c>
      <c r="G1089" s="160" t="s">
        <v>153</v>
      </c>
      <c r="H1089" s="161">
        <v>17.94</v>
      </c>
      <c r="I1089" s="162"/>
      <c r="J1089" s="162">
        <f>ROUND(I1089*H1089,2)</f>
        <v>0</v>
      </c>
      <c r="K1089" s="159" t="s">
        <v>320</v>
      </c>
      <c r="L1089" s="163"/>
      <c r="M1089" s="164" t="s">
        <v>1</v>
      </c>
      <c r="N1089" s="165" t="s">
        <v>35</v>
      </c>
      <c r="O1089" s="139">
        <v>0</v>
      </c>
      <c r="P1089" s="139">
        <f>O1089*H1089</f>
        <v>0</v>
      </c>
      <c r="Q1089" s="139">
        <v>0.00038</v>
      </c>
      <c r="R1089" s="139">
        <f>Q1089*H1089</f>
        <v>0.006817200000000001</v>
      </c>
      <c r="S1089" s="139">
        <v>0</v>
      </c>
      <c r="T1089" s="140">
        <f>S1089*H1089</f>
        <v>0</v>
      </c>
      <c r="AR1089" s="141" t="s">
        <v>325</v>
      </c>
      <c r="AT1089" s="141" t="s">
        <v>80</v>
      </c>
      <c r="AU1089" s="141" t="s">
        <v>79</v>
      </c>
      <c r="AY1089" s="15" t="s">
        <v>148</v>
      </c>
      <c r="BE1089" s="142">
        <f>IF(N1089="základní",J1089,0)</f>
        <v>0</v>
      </c>
      <c r="BF1089" s="142">
        <f>IF(N1089="snížená",J1089,0)</f>
        <v>0</v>
      </c>
      <c r="BG1089" s="142">
        <f>IF(N1089="zákl. přenesená",J1089,0)</f>
        <v>0</v>
      </c>
      <c r="BH1089" s="142">
        <f>IF(N1089="sníž. přenesená",J1089,0)</f>
        <v>0</v>
      </c>
      <c r="BI1089" s="142">
        <f>IF(N1089="nulová",J1089,0)</f>
        <v>0</v>
      </c>
      <c r="BJ1089" s="15" t="s">
        <v>77</v>
      </c>
      <c r="BK1089" s="142">
        <f>ROUND(I1089*H1089,2)</f>
        <v>0</v>
      </c>
      <c r="BL1089" s="15" t="s">
        <v>231</v>
      </c>
      <c r="BM1089" s="141" t="s">
        <v>1548</v>
      </c>
    </row>
    <row r="1090" spans="2:47" s="1" customFormat="1" ht="105.6">
      <c r="B1090" s="27"/>
      <c r="D1090" s="144" t="s">
        <v>277</v>
      </c>
      <c r="F1090" s="166" t="s">
        <v>1549</v>
      </c>
      <c r="L1090" s="27"/>
      <c r="M1090" s="167"/>
      <c r="N1090" s="50"/>
      <c r="O1090" s="50"/>
      <c r="P1090" s="50"/>
      <c r="Q1090" s="50"/>
      <c r="R1090" s="50"/>
      <c r="S1090" s="50"/>
      <c r="T1090" s="51"/>
      <c r="AT1090" s="15" t="s">
        <v>277</v>
      </c>
      <c r="AU1090" s="15" t="s">
        <v>79</v>
      </c>
    </row>
    <row r="1091" spans="2:51" s="13" customFormat="1" ht="12">
      <c r="B1091" s="150"/>
      <c r="D1091" s="144" t="s">
        <v>157</v>
      </c>
      <c r="F1091" s="152" t="s">
        <v>1550</v>
      </c>
      <c r="H1091" s="153">
        <v>17.94</v>
      </c>
      <c r="L1091" s="150"/>
      <c r="M1091" s="154"/>
      <c r="N1091" s="155"/>
      <c r="O1091" s="155"/>
      <c r="P1091" s="155"/>
      <c r="Q1091" s="155"/>
      <c r="R1091" s="155"/>
      <c r="S1091" s="155"/>
      <c r="T1091" s="156"/>
      <c r="AT1091" s="151" t="s">
        <v>157</v>
      </c>
      <c r="AU1091" s="151" t="s">
        <v>79</v>
      </c>
      <c r="AV1091" s="13" t="s">
        <v>79</v>
      </c>
      <c r="AW1091" s="13" t="s">
        <v>3</v>
      </c>
      <c r="AX1091" s="13" t="s">
        <v>77</v>
      </c>
      <c r="AY1091" s="151" t="s">
        <v>148</v>
      </c>
    </row>
    <row r="1092" spans="2:65" s="1" customFormat="1" ht="16.5" customHeight="1">
      <c r="B1092" s="130"/>
      <c r="C1092" s="131" t="s">
        <v>1551</v>
      </c>
      <c r="D1092" s="131" t="s">
        <v>150</v>
      </c>
      <c r="E1092" s="132" t="s">
        <v>1552</v>
      </c>
      <c r="F1092" s="133" t="s">
        <v>1553</v>
      </c>
      <c r="G1092" s="134" t="s">
        <v>458</v>
      </c>
      <c r="H1092" s="135">
        <v>114.02</v>
      </c>
      <c r="I1092" s="136"/>
      <c r="J1092" s="136">
        <f>ROUND(I1092*H1092,2)</f>
        <v>0</v>
      </c>
      <c r="K1092" s="133" t="s">
        <v>320</v>
      </c>
      <c r="L1092" s="27"/>
      <c r="M1092" s="137" t="s">
        <v>1</v>
      </c>
      <c r="N1092" s="138" t="s">
        <v>35</v>
      </c>
      <c r="O1092" s="139">
        <v>0.195</v>
      </c>
      <c r="P1092" s="139">
        <f>O1092*H1092</f>
        <v>22.2339</v>
      </c>
      <c r="Q1092" s="139">
        <v>0</v>
      </c>
      <c r="R1092" s="139">
        <f>Q1092*H1092</f>
        <v>0</v>
      </c>
      <c r="S1092" s="139">
        <v>0.00167</v>
      </c>
      <c r="T1092" s="140">
        <f>S1092*H1092</f>
        <v>0.1904134</v>
      </c>
      <c r="AR1092" s="141" t="s">
        <v>231</v>
      </c>
      <c r="AT1092" s="141" t="s">
        <v>150</v>
      </c>
      <c r="AU1092" s="141" t="s">
        <v>79</v>
      </c>
      <c r="AY1092" s="15" t="s">
        <v>148</v>
      </c>
      <c r="BE1092" s="142">
        <f>IF(N1092="základní",J1092,0)</f>
        <v>0</v>
      </c>
      <c r="BF1092" s="142">
        <f>IF(N1092="snížená",J1092,0)</f>
        <v>0</v>
      </c>
      <c r="BG1092" s="142">
        <f>IF(N1092="zákl. přenesená",J1092,0)</f>
        <v>0</v>
      </c>
      <c r="BH1092" s="142">
        <f>IF(N1092="sníž. přenesená",J1092,0)</f>
        <v>0</v>
      </c>
      <c r="BI1092" s="142">
        <f>IF(N1092="nulová",J1092,0)</f>
        <v>0</v>
      </c>
      <c r="BJ1092" s="15" t="s">
        <v>77</v>
      </c>
      <c r="BK1092" s="142">
        <f>ROUND(I1092*H1092,2)</f>
        <v>0</v>
      </c>
      <c r="BL1092" s="15" t="s">
        <v>231</v>
      </c>
      <c r="BM1092" s="141" t="s">
        <v>1554</v>
      </c>
    </row>
    <row r="1093" spans="2:51" s="12" customFormat="1" ht="12">
      <c r="B1093" s="143"/>
      <c r="D1093" s="144" t="s">
        <v>157</v>
      </c>
      <c r="E1093" s="145" t="s">
        <v>1</v>
      </c>
      <c r="F1093" s="146" t="s">
        <v>339</v>
      </c>
      <c r="H1093" s="145" t="s">
        <v>1</v>
      </c>
      <c r="L1093" s="143"/>
      <c r="M1093" s="147"/>
      <c r="N1093" s="148"/>
      <c r="O1093" s="148"/>
      <c r="P1093" s="148"/>
      <c r="Q1093" s="148"/>
      <c r="R1093" s="148"/>
      <c r="S1093" s="148"/>
      <c r="T1093" s="149"/>
      <c r="AT1093" s="145" t="s">
        <v>157</v>
      </c>
      <c r="AU1093" s="145" t="s">
        <v>79</v>
      </c>
      <c r="AV1093" s="12" t="s">
        <v>77</v>
      </c>
      <c r="AW1093" s="12" t="s">
        <v>27</v>
      </c>
      <c r="AX1093" s="12" t="s">
        <v>70</v>
      </c>
      <c r="AY1093" s="145" t="s">
        <v>148</v>
      </c>
    </row>
    <row r="1094" spans="2:51" s="13" customFormat="1" ht="12">
      <c r="B1094" s="150"/>
      <c r="D1094" s="144" t="s">
        <v>157</v>
      </c>
      <c r="E1094" s="151" t="s">
        <v>1</v>
      </c>
      <c r="F1094" s="152" t="s">
        <v>1555</v>
      </c>
      <c r="H1094" s="153">
        <v>1.31</v>
      </c>
      <c r="L1094" s="150"/>
      <c r="M1094" s="154"/>
      <c r="N1094" s="155"/>
      <c r="O1094" s="155"/>
      <c r="P1094" s="155"/>
      <c r="Q1094" s="155"/>
      <c r="R1094" s="155"/>
      <c r="S1094" s="155"/>
      <c r="T1094" s="156"/>
      <c r="AT1094" s="151" t="s">
        <v>157</v>
      </c>
      <c r="AU1094" s="151" t="s">
        <v>79</v>
      </c>
      <c r="AV1094" s="13" t="s">
        <v>79</v>
      </c>
      <c r="AW1094" s="13" t="s">
        <v>27</v>
      </c>
      <c r="AX1094" s="13" t="s">
        <v>70</v>
      </c>
      <c r="AY1094" s="151" t="s">
        <v>148</v>
      </c>
    </row>
    <row r="1095" spans="2:51" s="13" customFormat="1" ht="12">
      <c r="B1095" s="150"/>
      <c r="D1095" s="144" t="s">
        <v>157</v>
      </c>
      <c r="E1095" s="151" t="s">
        <v>1</v>
      </c>
      <c r="F1095" s="152" t="s">
        <v>1556</v>
      </c>
      <c r="H1095" s="153">
        <v>8.28</v>
      </c>
      <c r="L1095" s="150"/>
      <c r="M1095" s="154"/>
      <c r="N1095" s="155"/>
      <c r="O1095" s="155"/>
      <c r="P1095" s="155"/>
      <c r="Q1095" s="155"/>
      <c r="R1095" s="155"/>
      <c r="S1095" s="155"/>
      <c r="T1095" s="156"/>
      <c r="AT1095" s="151" t="s">
        <v>157</v>
      </c>
      <c r="AU1095" s="151" t="s">
        <v>79</v>
      </c>
      <c r="AV1095" s="13" t="s">
        <v>79</v>
      </c>
      <c r="AW1095" s="13" t="s">
        <v>27</v>
      </c>
      <c r="AX1095" s="13" t="s">
        <v>70</v>
      </c>
      <c r="AY1095" s="151" t="s">
        <v>148</v>
      </c>
    </row>
    <row r="1096" spans="2:51" s="13" customFormat="1" ht="12">
      <c r="B1096" s="150"/>
      <c r="D1096" s="144" t="s">
        <v>157</v>
      </c>
      <c r="E1096" s="151" t="s">
        <v>1</v>
      </c>
      <c r="F1096" s="152" t="s">
        <v>1557</v>
      </c>
      <c r="H1096" s="153">
        <v>1.3</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51" s="13" customFormat="1" ht="12">
      <c r="B1097" s="150"/>
      <c r="D1097" s="144" t="s">
        <v>157</v>
      </c>
      <c r="E1097" s="151" t="s">
        <v>1</v>
      </c>
      <c r="F1097" s="152" t="s">
        <v>1558</v>
      </c>
      <c r="H1097" s="153">
        <v>1.8</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51" s="13" customFormat="1" ht="12">
      <c r="B1098" s="150"/>
      <c r="D1098" s="144" t="s">
        <v>157</v>
      </c>
      <c r="E1098" s="151" t="s">
        <v>1</v>
      </c>
      <c r="F1098" s="152" t="s">
        <v>1559</v>
      </c>
      <c r="H1098" s="153">
        <v>12.06</v>
      </c>
      <c r="L1098" s="150"/>
      <c r="M1098" s="154"/>
      <c r="N1098" s="155"/>
      <c r="O1098" s="155"/>
      <c r="P1098" s="155"/>
      <c r="Q1098" s="155"/>
      <c r="R1098" s="155"/>
      <c r="S1098" s="155"/>
      <c r="T1098" s="156"/>
      <c r="AT1098" s="151" t="s">
        <v>157</v>
      </c>
      <c r="AU1098" s="151" t="s">
        <v>79</v>
      </c>
      <c r="AV1098" s="13" t="s">
        <v>79</v>
      </c>
      <c r="AW1098" s="13" t="s">
        <v>27</v>
      </c>
      <c r="AX1098" s="13" t="s">
        <v>70</v>
      </c>
      <c r="AY1098" s="151" t="s">
        <v>148</v>
      </c>
    </row>
    <row r="1099" spans="2:51" s="13" customFormat="1" ht="12">
      <c r="B1099" s="150"/>
      <c r="D1099" s="144" t="s">
        <v>157</v>
      </c>
      <c r="E1099" s="151" t="s">
        <v>1</v>
      </c>
      <c r="F1099" s="152" t="s">
        <v>1560</v>
      </c>
      <c r="H1099" s="153">
        <v>11.2</v>
      </c>
      <c r="L1099" s="150"/>
      <c r="M1099" s="154"/>
      <c r="N1099" s="155"/>
      <c r="O1099" s="155"/>
      <c r="P1099" s="155"/>
      <c r="Q1099" s="155"/>
      <c r="R1099" s="155"/>
      <c r="S1099" s="155"/>
      <c r="T1099" s="156"/>
      <c r="AT1099" s="151" t="s">
        <v>157</v>
      </c>
      <c r="AU1099" s="151" t="s">
        <v>79</v>
      </c>
      <c r="AV1099" s="13" t="s">
        <v>79</v>
      </c>
      <c r="AW1099" s="13" t="s">
        <v>27</v>
      </c>
      <c r="AX1099" s="13" t="s">
        <v>70</v>
      </c>
      <c r="AY1099" s="151" t="s">
        <v>148</v>
      </c>
    </row>
    <row r="1100" spans="2:51" s="13" customFormat="1" ht="12">
      <c r="B1100" s="150"/>
      <c r="D1100" s="144" t="s">
        <v>157</v>
      </c>
      <c r="E1100" s="151" t="s">
        <v>1</v>
      </c>
      <c r="F1100" s="152" t="s">
        <v>1561</v>
      </c>
      <c r="H1100" s="153">
        <v>18.63</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51" s="12" customFormat="1" ht="12">
      <c r="B1101" s="143"/>
      <c r="D1101" s="144" t="s">
        <v>157</v>
      </c>
      <c r="E1101" s="145" t="s">
        <v>1</v>
      </c>
      <c r="F1101" s="146" t="s">
        <v>347</v>
      </c>
      <c r="H1101" s="145" t="s">
        <v>1</v>
      </c>
      <c r="L1101" s="143"/>
      <c r="M1101" s="147"/>
      <c r="N1101" s="148"/>
      <c r="O1101" s="148"/>
      <c r="P1101" s="148"/>
      <c r="Q1101" s="148"/>
      <c r="R1101" s="148"/>
      <c r="S1101" s="148"/>
      <c r="T1101" s="149"/>
      <c r="AT1101" s="145" t="s">
        <v>157</v>
      </c>
      <c r="AU1101" s="145" t="s">
        <v>79</v>
      </c>
      <c r="AV1101" s="12" t="s">
        <v>77</v>
      </c>
      <c r="AW1101" s="12" t="s">
        <v>27</v>
      </c>
      <c r="AX1101" s="12" t="s">
        <v>70</v>
      </c>
      <c r="AY1101" s="145" t="s">
        <v>148</v>
      </c>
    </row>
    <row r="1102" spans="2:51" s="13" customFormat="1" ht="12">
      <c r="B1102" s="150"/>
      <c r="D1102" s="144" t="s">
        <v>157</v>
      </c>
      <c r="E1102" s="151" t="s">
        <v>1</v>
      </c>
      <c r="F1102" s="152" t="s">
        <v>1560</v>
      </c>
      <c r="H1102" s="153">
        <v>11.2</v>
      </c>
      <c r="L1102" s="150"/>
      <c r="M1102" s="154"/>
      <c r="N1102" s="155"/>
      <c r="O1102" s="155"/>
      <c r="P1102" s="155"/>
      <c r="Q1102" s="155"/>
      <c r="R1102" s="155"/>
      <c r="S1102" s="155"/>
      <c r="T1102" s="156"/>
      <c r="AT1102" s="151" t="s">
        <v>157</v>
      </c>
      <c r="AU1102" s="151" t="s">
        <v>79</v>
      </c>
      <c r="AV1102" s="13" t="s">
        <v>79</v>
      </c>
      <c r="AW1102" s="13" t="s">
        <v>27</v>
      </c>
      <c r="AX1102" s="13" t="s">
        <v>70</v>
      </c>
      <c r="AY1102" s="151" t="s">
        <v>148</v>
      </c>
    </row>
    <row r="1103" spans="2:51" s="13" customFormat="1" ht="12">
      <c r="B1103" s="150"/>
      <c r="D1103" s="144" t="s">
        <v>157</v>
      </c>
      <c r="E1103" s="151" t="s">
        <v>1</v>
      </c>
      <c r="F1103" s="152" t="s">
        <v>1562</v>
      </c>
      <c r="H1103" s="153">
        <v>9.45</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51" s="13" customFormat="1" ht="12">
      <c r="B1104" s="150"/>
      <c r="D1104" s="144" t="s">
        <v>157</v>
      </c>
      <c r="E1104" s="151" t="s">
        <v>1</v>
      </c>
      <c r="F1104" s="152" t="s">
        <v>1563</v>
      </c>
      <c r="H1104" s="153">
        <v>26.91</v>
      </c>
      <c r="L1104" s="150"/>
      <c r="M1104" s="154"/>
      <c r="N1104" s="155"/>
      <c r="O1104" s="155"/>
      <c r="P1104" s="155"/>
      <c r="Q1104" s="155"/>
      <c r="R1104" s="155"/>
      <c r="S1104" s="155"/>
      <c r="T1104" s="156"/>
      <c r="AT1104" s="151" t="s">
        <v>157</v>
      </c>
      <c r="AU1104" s="151" t="s">
        <v>79</v>
      </c>
      <c r="AV1104" s="13" t="s">
        <v>79</v>
      </c>
      <c r="AW1104" s="13" t="s">
        <v>27</v>
      </c>
      <c r="AX1104" s="13" t="s">
        <v>70</v>
      </c>
      <c r="AY1104" s="151" t="s">
        <v>148</v>
      </c>
    </row>
    <row r="1105" spans="2:51" s="13" customFormat="1" ht="12">
      <c r="B1105" s="150"/>
      <c r="D1105" s="144" t="s">
        <v>157</v>
      </c>
      <c r="E1105" s="151" t="s">
        <v>1</v>
      </c>
      <c r="F1105" s="152" t="s">
        <v>1564</v>
      </c>
      <c r="H1105" s="153">
        <v>11.88</v>
      </c>
      <c r="L1105" s="150"/>
      <c r="M1105" s="154"/>
      <c r="N1105" s="155"/>
      <c r="O1105" s="155"/>
      <c r="P1105" s="155"/>
      <c r="Q1105" s="155"/>
      <c r="R1105" s="155"/>
      <c r="S1105" s="155"/>
      <c r="T1105" s="156"/>
      <c r="AT1105" s="151" t="s">
        <v>157</v>
      </c>
      <c r="AU1105" s="151" t="s">
        <v>79</v>
      </c>
      <c r="AV1105" s="13" t="s">
        <v>79</v>
      </c>
      <c r="AW1105" s="13" t="s">
        <v>27</v>
      </c>
      <c r="AX1105" s="13" t="s">
        <v>70</v>
      </c>
      <c r="AY1105" s="151" t="s">
        <v>148</v>
      </c>
    </row>
    <row r="1106" spans="2:65" s="1" customFormat="1" ht="16.5" customHeight="1">
      <c r="B1106" s="130"/>
      <c r="C1106" s="131" t="s">
        <v>1565</v>
      </c>
      <c r="D1106" s="131" t="s">
        <v>150</v>
      </c>
      <c r="E1106" s="132" t="s">
        <v>1566</v>
      </c>
      <c r="F1106" s="133" t="s">
        <v>1567</v>
      </c>
      <c r="G1106" s="134" t="s">
        <v>458</v>
      </c>
      <c r="H1106" s="135">
        <v>164.16</v>
      </c>
      <c r="I1106" s="136"/>
      <c r="J1106" s="136">
        <f>ROUND(I1106*H1106,2)</f>
        <v>0</v>
      </c>
      <c r="K1106" s="133" t="s">
        <v>320</v>
      </c>
      <c r="L1106" s="27"/>
      <c r="M1106" s="137" t="s">
        <v>1</v>
      </c>
      <c r="N1106" s="138" t="s">
        <v>35</v>
      </c>
      <c r="O1106" s="139">
        <v>0.256</v>
      </c>
      <c r="P1106" s="139">
        <f>O1106*H1106</f>
        <v>42.02496</v>
      </c>
      <c r="Q1106" s="139">
        <v>0</v>
      </c>
      <c r="R1106" s="139">
        <f>Q1106*H1106</f>
        <v>0</v>
      </c>
      <c r="S1106" s="139">
        <v>0.00223</v>
      </c>
      <c r="T1106" s="140">
        <f>S1106*H1106</f>
        <v>0.36607680000000004</v>
      </c>
      <c r="AR1106" s="141" t="s">
        <v>231</v>
      </c>
      <c r="AT1106" s="141" t="s">
        <v>150</v>
      </c>
      <c r="AU1106" s="141" t="s">
        <v>79</v>
      </c>
      <c r="AY1106" s="15" t="s">
        <v>148</v>
      </c>
      <c r="BE1106" s="142">
        <f>IF(N1106="základní",J1106,0)</f>
        <v>0</v>
      </c>
      <c r="BF1106" s="142">
        <f>IF(N1106="snížená",J1106,0)</f>
        <v>0</v>
      </c>
      <c r="BG1106" s="142">
        <f>IF(N1106="zákl. přenesená",J1106,0)</f>
        <v>0</v>
      </c>
      <c r="BH1106" s="142">
        <f>IF(N1106="sníž. přenesená",J1106,0)</f>
        <v>0</v>
      </c>
      <c r="BI1106" s="142">
        <f>IF(N1106="nulová",J1106,0)</f>
        <v>0</v>
      </c>
      <c r="BJ1106" s="15" t="s">
        <v>77</v>
      </c>
      <c r="BK1106" s="142">
        <f>ROUND(I1106*H1106,2)</f>
        <v>0</v>
      </c>
      <c r="BL1106" s="15" t="s">
        <v>231</v>
      </c>
      <c r="BM1106" s="141" t="s">
        <v>1568</v>
      </c>
    </row>
    <row r="1107" spans="2:51" s="12" customFormat="1" ht="12">
      <c r="B1107" s="143"/>
      <c r="D1107" s="144" t="s">
        <v>157</v>
      </c>
      <c r="E1107" s="145" t="s">
        <v>1</v>
      </c>
      <c r="F1107" s="146" t="s">
        <v>244</v>
      </c>
      <c r="H1107" s="145" t="s">
        <v>1</v>
      </c>
      <c r="L1107" s="143"/>
      <c r="M1107" s="147"/>
      <c r="N1107" s="148"/>
      <c r="O1107" s="148"/>
      <c r="P1107" s="148"/>
      <c r="Q1107" s="148"/>
      <c r="R1107" s="148"/>
      <c r="S1107" s="148"/>
      <c r="T1107" s="149"/>
      <c r="AT1107" s="145" t="s">
        <v>157</v>
      </c>
      <c r="AU1107" s="145" t="s">
        <v>79</v>
      </c>
      <c r="AV1107" s="12" t="s">
        <v>77</v>
      </c>
      <c r="AW1107" s="12" t="s">
        <v>27</v>
      </c>
      <c r="AX1107" s="12" t="s">
        <v>70</v>
      </c>
      <c r="AY1107" s="145" t="s">
        <v>148</v>
      </c>
    </row>
    <row r="1108" spans="2:51" s="13" customFormat="1" ht="30.6">
      <c r="B1108" s="150"/>
      <c r="D1108" s="144" t="s">
        <v>157</v>
      </c>
      <c r="E1108" s="151" t="s">
        <v>1</v>
      </c>
      <c r="F1108" s="152" t="s">
        <v>958</v>
      </c>
      <c r="H1108" s="153">
        <v>164.16</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 customFormat="1" ht="16.5" customHeight="1">
      <c r="B1109" s="130"/>
      <c r="C1109" s="131" t="s">
        <v>1569</v>
      </c>
      <c r="D1109" s="131" t="s">
        <v>150</v>
      </c>
      <c r="E1109" s="132" t="s">
        <v>1570</v>
      </c>
      <c r="F1109" s="133" t="s">
        <v>1571</v>
      </c>
      <c r="G1109" s="134" t="s">
        <v>458</v>
      </c>
      <c r="H1109" s="135">
        <v>171</v>
      </c>
      <c r="I1109" s="136"/>
      <c r="J1109" s="136">
        <f>ROUND(I1109*H1109,2)</f>
        <v>0</v>
      </c>
      <c r="K1109" s="133" t="s">
        <v>320</v>
      </c>
      <c r="L1109" s="27"/>
      <c r="M1109" s="137" t="s">
        <v>1</v>
      </c>
      <c r="N1109" s="138" t="s">
        <v>35</v>
      </c>
      <c r="O1109" s="139">
        <v>0.189</v>
      </c>
      <c r="P1109" s="139">
        <f>O1109*H1109</f>
        <v>32.319</v>
      </c>
      <c r="Q1109" s="139">
        <v>0</v>
      </c>
      <c r="R1109" s="139">
        <f>Q1109*H1109</f>
        <v>0</v>
      </c>
      <c r="S1109" s="139">
        <v>0.0026</v>
      </c>
      <c r="T1109" s="140">
        <f>S1109*H1109</f>
        <v>0.4446</v>
      </c>
      <c r="AR1109" s="141" t="s">
        <v>231</v>
      </c>
      <c r="AT1109" s="141" t="s">
        <v>150</v>
      </c>
      <c r="AU1109" s="141" t="s">
        <v>79</v>
      </c>
      <c r="AY1109" s="15" t="s">
        <v>148</v>
      </c>
      <c r="BE1109" s="142">
        <f>IF(N1109="základní",J1109,0)</f>
        <v>0</v>
      </c>
      <c r="BF1109" s="142">
        <f>IF(N1109="snížená",J1109,0)</f>
        <v>0</v>
      </c>
      <c r="BG1109" s="142">
        <f>IF(N1109="zákl. přenesená",J1109,0)</f>
        <v>0</v>
      </c>
      <c r="BH1109" s="142">
        <f>IF(N1109="sníž. přenesená",J1109,0)</f>
        <v>0</v>
      </c>
      <c r="BI1109" s="142">
        <f>IF(N1109="nulová",J1109,0)</f>
        <v>0</v>
      </c>
      <c r="BJ1109" s="15" t="s">
        <v>77</v>
      </c>
      <c r="BK1109" s="142">
        <f>ROUND(I1109*H1109,2)</f>
        <v>0</v>
      </c>
      <c r="BL1109" s="15" t="s">
        <v>231</v>
      </c>
      <c r="BM1109" s="141" t="s">
        <v>1572</v>
      </c>
    </row>
    <row r="1110" spans="2:51" s="13" customFormat="1" ht="30.6">
      <c r="B1110" s="150"/>
      <c r="D1110" s="144" t="s">
        <v>157</v>
      </c>
      <c r="E1110" s="151" t="s">
        <v>1</v>
      </c>
      <c r="F1110" s="152" t="s">
        <v>1573</v>
      </c>
      <c r="H1110" s="153">
        <v>171</v>
      </c>
      <c r="L1110" s="150"/>
      <c r="M1110" s="154"/>
      <c r="N1110" s="155"/>
      <c r="O1110" s="155"/>
      <c r="P1110" s="155"/>
      <c r="Q1110" s="155"/>
      <c r="R1110" s="155"/>
      <c r="S1110" s="155"/>
      <c r="T1110" s="156"/>
      <c r="AT1110" s="151" t="s">
        <v>157</v>
      </c>
      <c r="AU1110" s="151" t="s">
        <v>79</v>
      </c>
      <c r="AV1110" s="13" t="s">
        <v>79</v>
      </c>
      <c r="AW1110" s="13" t="s">
        <v>27</v>
      </c>
      <c r="AX1110" s="13" t="s">
        <v>70</v>
      </c>
      <c r="AY1110" s="151" t="s">
        <v>148</v>
      </c>
    </row>
    <row r="1111" spans="2:65" s="1" customFormat="1" ht="16.5" customHeight="1">
      <c r="B1111" s="130"/>
      <c r="C1111" s="131" t="s">
        <v>1574</v>
      </c>
      <c r="D1111" s="131" t="s">
        <v>150</v>
      </c>
      <c r="E1111" s="132" t="s">
        <v>1575</v>
      </c>
      <c r="F1111" s="133" t="s">
        <v>1576</v>
      </c>
      <c r="G1111" s="134" t="s">
        <v>458</v>
      </c>
      <c r="H1111" s="135">
        <v>95</v>
      </c>
      <c r="I1111" s="136"/>
      <c r="J1111" s="136">
        <f>ROUND(I1111*H1111,2)</f>
        <v>0</v>
      </c>
      <c r="K1111" s="133" t="s">
        <v>320</v>
      </c>
      <c r="L1111" s="27"/>
      <c r="M1111" s="137" t="s">
        <v>1</v>
      </c>
      <c r="N1111" s="138" t="s">
        <v>35</v>
      </c>
      <c r="O1111" s="139">
        <v>0.147</v>
      </c>
      <c r="P1111" s="139">
        <f>O1111*H1111</f>
        <v>13.965</v>
      </c>
      <c r="Q1111" s="139">
        <v>0</v>
      </c>
      <c r="R1111" s="139">
        <f>Q1111*H1111</f>
        <v>0</v>
      </c>
      <c r="S1111" s="139">
        <v>0.00394</v>
      </c>
      <c r="T1111" s="140">
        <f>S1111*H1111</f>
        <v>0.37429999999999997</v>
      </c>
      <c r="AR1111" s="141" t="s">
        <v>231</v>
      </c>
      <c r="AT1111" s="141" t="s">
        <v>150</v>
      </c>
      <c r="AU1111" s="141" t="s">
        <v>79</v>
      </c>
      <c r="AY1111" s="15" t="s">
        <v>148</v>
      </c>
      <c r="BE1111" s="142">
        <f>IF(N1111="základní",J1111,0)</f>
        <v>0</v>
      </c>
      <c r="BF1111" s="142">
        <f>IF(N1111="snížená",J1111,0)</f>
        <v>0</v>
      </c>
      <c r="BG1111" s="142">
        <f>IF(N1111="zákl. přenesená",J1111,0)</f>
        <v>0</v>
      </c>
      <c r="BH1111" s="142">
        <f>IF(N1111="sníž. přenesená",J1111,0)</f>
        <v>0</v>
      </c>
      <c r="BI1111" s="142">
        <f>IF(N1111="nulová",J1111,0)</f>
        <v>0</v>
      </c>
      <c r="BJ1111" s="15" t="s">
        <v>77</v>
      </c>
      <c r="BK1111" s="142">
        <f>ROUND(I1111*H1111,2)</f>
        <v>0</v>
      </c>
      <c r="BL1111" s="15" t="s">
        <v>231</v>
      </c>
      <c r="BM1111" s="141" t="s">
        <v>1577</v>
      </c>
    </row>
    <row r="1112" spans="2:51" s="13" customFormat="1" ht="12">
      <c r="B1112" s="150"/>
      <c r="D1112" s="144" t="s">
        <v>157</v>
      </c>
      <c r="E1112" s="151" t="s">
        <v>1</v>
      </c>
      <c r="F1112" s="152" t="s">
        <v>1578</v>
      </c>
      <c r="H1112" s="153">
        <v>95</v>
      </c>
      <c r="L1112" s="150"/>
      <c r="M1112" s="154"/>
      <c r="N1112" s="155"/>
      <c r="O1112" s="155"/>
      <c r="P1112" s="155"/>
      <c r="Q1112" s="155"/>
      <c r="R1112" s="155"/>
      <c r="S1112" s="155"/>
      <c r="T1112" s="156"/>
      <c r="AT1112" s="151" t="s">
        <v>157</v>
      </c>
      <c r="AU1112" s="151" t="s">
        <v>79</v>
      </c>
      <c r="AV1112" s="13" t="s">
        <v>79</v>
      </c>
      <c r="AW1112" s="13" t="s">
        <v>27</v>
      </c>
      <c r="AX1112" s="13" t="s">
        <v>70</v>
      </c>
      <c r="AY1112" s="151" t="s">
        <v>148</v>
      </c>
    </row>
    <row r="1113" spans="2:65" s="1" customFormat="1" ht="24" customHeight="1">
      <c r="B1113" s="130"/>
      <c r="C1113" s="131" t="s">
        <v>1579</v>
      </c>
      <c r="D1113" s="131" t="s">
        <v>150</v>
      </c>
      <c r="E1113" s="132" t="s">
        <v>1580</v>
      </c>
      <c r="F1113" s="133" t="s">
        <v>1581</v>
      </c>
      <c r="G1113" s="134" t="s">
        <v>153</v>
      </c>
      <c r="H1113" s="135">
        <v>15.6</v>
      </c>
      <c r="I1113" s="136"/>
      <c r="J1113" s="136">
        <f>ROUND(I1113*H1113,2)</f>
        <v>0</v>
      </c>
      <c r="K1113" s="133" t="s">
        <v>320</v>
      </c>
      <c r="L1113" s="27"/>
      <c r="M1113" s="137" t="s">
        <v>1</v>
      </c>
      <c r="N1113" s="138" t="s">
        <v>35</v>
      </c>
      <c r="O1113" s="139">
        <v>1.18</v>
      </c>
      <c r="P1113" s="139">
        <f>O1113*H1113</f>
        <v>18.407999999999998</v>
      </c>
      <c r="Q1113" s="139">
        <v>0.00655</v>
      </c>
      <c r="R1113" s="139">
        <f>Q1113*H1113</f>
        <v>0.10218</v>
      </c>
      <c r="S1113" s="139">
        <v>0</v>
      </c>
      <c r="T1113" s="140">
        <f>S1113*H1113</f>
        <v>0</v>
      </c>
      <c r="AR1113" s="141" t="s">
        <v>231</v>
      </c>
      <c r="AT1113" s="141" t="s">
        <v>150</v>
      </c>
      <c r="AU1113" s="141" t="s">
        <v>79</v>
      </c>
      <c r="AY1113" s="15" t="s">
        <v>148</v>
      </c>
      <c r="BE1113" s="142">
        <f>IF(N1113="základní",J1113,0)</f>
        <v>0</v>
      </c>
      <c r="BF1113" s="142">
        <f>IF(N1113="snížená",J1113,0)</f>
        <v>0</v>
      </c>
      <c r="BG1113" s="142">
        <f>IF(N1113="zákl. přenesená",J1113,0)</f>
        <v>0</v>
      </c>
      <c r="BH1113" s="142">
        <f>IF(N1113="sníž. přenesená",J1113,0)</f>
        <v>0</v>
      </c>
      <c r="BI1113" s="142">
        <f>IF(N1113="nulová",J1113,0)</f>
        <v>0</v>
      </c>
      <c r="BJ1113" s="15" t="s">
        <v>77</v>
      </c>
      <c r="BK1113" s="142">
        <f>ROUND(I1113*H1113,2)</f>
        <v>0</v>
      </c>
      <c r="BL1113" s="15" t="s">
        <v>231</v>
      </c>
      <c r="BM1113" s="141" t="s">
        <v>1582</v>
      </c>
    </row>
    <row r="1114" spans="2:51" s="13" customFormat="1" ht="12">
      <c r="B1114" s="150"/>
      <c r="D1114" s="144" t="s">
        <v>157</v>
      </c>
      <c r="E1114" s="151" t="s">
        <v>1</v>
      </c>
      <c r="F1114" s="152" t="s">
        <v>1583</v>
      </c>
      <c r="H1114" s="153">
        <v>13.2</v>
      </c>
      <c r="L1114" s="150"/>
      <c r="M1114" s="154"/>
      <c r="N1114" s="155"/>
      <c r="O1114" s="155"/>
      <c r="P1114" s="155"/>
      <c r="Q1114" s="155"/>
      <c r="R1114" s="155"/>
      <c r="S1114" s="155"/>
      <c r="T1114" s="156"/>
      <c r="AT1114" s="151" t="s">
        <v>157</v>
      </c>
      <c r="AU1114" s="151" t="s">
        <v>79</v>
      </c>
      <c r="AV1114" s="13" t="s">
        <v>79</v>
      </c>
      <c r="AW1114" s="13" t="s">
        <v>27</v>
      </c>
      <c r="AX1114" s="13" t="s">
        <v>70</v>
      </c>
      <c r="AY1114" s="151" t="s">
        <v>148</v>
      </c>
    </row>
    <row r="1115" spans="2:51" s="13" customFormat="1" ht="12">
      <c r="B1115" s="150"/>
      <c r="D1115" s="144" t="s">
        <v>157</v>
      </c>
      <c r="E1115" s="151" t="s">
        <v>1</v>
      </c>
      <c r="F1115" s="152" t="s">
        <v>1544</v>
      </c>
      <c r="H1115" s="153">
        <v>2.4</v>
      </c>
      <c r="L1115" s="150"/>
      <c r="M1115" s="154"/>
      <c r="N1115" s="155"/>
      <c r="O1115" s="155"/>
      <c r="P1115" s="155"/>
      <c r="Q1115" s="155"/>
      <c r="R1115" s="155"/>
      <c r="S1115" s="155"/>
      <c r="T1115" s="156"/>
      <c r="AT1115" s="151" t="s">
        <v>157</v>
      </c>
      <c r="AU1115" s="151" t="s">
        <v>79</v>
      </c>
      <c r="AV1115" s="13" t="s">
        <v>79</v>
      </c>
      <c r="AW1115" s="13" t="s">
        <v>27</v>
      </c>
      <c r="AX1115" s="13" t="s">
        <v>70</v>
      </c>
      <c r="AY1115" s="151" t="s">
        <v>148</v>
      </c>
    </row>
    <row r="1116" spans="2:65" s="1" customFormat="1" ht="36" customHeight="1">
      <c r="B1116" s="130"/>
      <c r="C1116" s="131" t="s">
        <v>1584</v>
      </c>
      <c r="D1116" s="131" t="s">
        <v>150</v>
      </c>
      <c r="E1116" s="132" t="s">
        <v>1585</v>
      </c>
      <c r="F1116" s="133" t="s">
        <v>1586</v>
      </c>
      <c r="G1116" s="134" t="s">
        <v>458</v>
      </c>
      <c r="H1116" s="135">
        <v>149.28</v>
      </c>
      <c r="I1116" s="136"/>
      <c r="J1116" s="136">
        <f>ROUND(I1116*H1116,2)</f>
        <v>0</v>
      </c>
      <c r="K1116" s="133" t="s">
        <v>320</v>
      </c>
      <c r="L1116" s="27"/>
      <c r="M1116" s="137" t="s">
        <v>1</v>
      </c>
      <c r="N1116" s="138" t="s">
        <v>35</v>
      </c>
      <c r="O1116" s="139">
        <v>0.331</v>
      </c>
      <c r="P1116" s="139">
        <f>O1116*H1116</f>
        <v>49.411680000000004</v>
      </c>
      <c r="Q1116" s="139">
        <v>0.00198</v>
      </c>
      <c r="R1116" s="139">
        <f>Q1116*H1116</f>
        <v>0.2955744</v>
      </c>
      <c r="S1116" s="139">
        <v>0</v>
      </c>
      <c r="T1116" s="140">
        <f>S1116*H1116</f>
        <v>0</v>
      </c>
      <c r="AR1116" s="141" t="s">
        <v>231</v>
      </c>
      <c r="AT1116" s="141" t="s">
        <v>150</v>
      </c>
      <c r="AU1116" s="141" t="s">
        <v>79</v>
      </c>
      <c r="AY1116" s="15" t="s">
        <v>148</v>
      </c>
      <c r="BE1116" s="142">
        <f>IF(N1116="základní",J1116,0)</f>
        <v>0</v>
      </c>
      <c r="BF1116" s="142">
        <f>IF(N1116="snížená",J1116,0)</f>
        <v>0</v>
      </c>
      <c r="BG1116" s="142">
        <f>IF(N1116="zákl. přenesená",J1116,0)</f>
        <v>0</v>
      </c>
      <c r="BH1116" s="142">
        <f>IF(N1116="sníž. přenesená",J1116,0)</f>
        <v>0</v>
      </c>
      <c r="BI1116" s="142">
        <f>IF(N1116="nulová",J1116,0)</f>
        <v>0</v>
      </c>
      <c r="BJ1116" s="15" t="s">
        <v>77</v>
      </c>
      <c r="BK1116" s="142">
        <f>ROUND(I1116*H1116,2)</f>
        <v>0</v>
      </c>
      <c r="BL1116" s="15" t="s">
        <v>231</v>
      </c>
      <c r="BM1116" s="141" t="s">
        <v>1587</v>
      </c>
    </row>
    <row r="1117" spans="2:51" s="12" customFormat="1" ht="12">
      <c r="B1117" s="143"/>
      <c r="D1117" s="144" t="s">
        <v>157</v>
      </c>
      <c r="E1117" s="145" t="s">
        <v>1</v>
      </c>
      <c r="F1117" s="146" t="s">
        <v>329</v>
      </c>
      <c r="H1117" s="145" t="s">
        <v>1</v>
      </c>
      <c r="L1117" s="143"/>
      <c r="M1117" s="147"/>
      <c r="N1117" s="148"/>
      <c r="O1117" s="148"/>
      <c r="P1117" s="148"/>
      <c r="Q1117" s="148"/>
      <c r="R1117" s="148"/>
      <c r="S1117" s="148"/>
      <c r="T1117" s="149"/>
      <c r="AT1117" s="145" t="s">
        <v>157</v>
      </c>
      <c r="AU1117" s="145" t="s">
        <v>79</v>
      </c>
      <c r="AV1117" s="12" t="s">
        <v>77</v>
      </c>
      <c r="AW1117" s="12" t="s">
        <v>27</v>
      </c>
      <c r="AX1117" s="12" t="s">
        <v>70</v>
      </c>
      <c r="AY1117" s="145" t="s">
        <v>148</v>
      </c>
    </row>
    <row r="1118" spans="2:51" s="13" customFormat="1" ht="12">
      <c r="B1118" s="150"/>
      <c r="D1118" s="144" t="s">
        <v>157</v>
      </c>
      <c r="E1118" s="151" t="s">
        <v>1</v>
      </c>
      <c r="F1118" s="152" t="s">
        <v>1588</v>
      </c>
      <c r="H1118" s="153">
        <v>18.81</v>
      </c>
      <c r="L1118" s="150"/>
      <c r="M1118" s="154"/>
      <c r="N1118" s="155"/>
      <c r="O1118" s="155"/>
      <c r="P1118" s="155"/>
      <c r="Q1118" s="155"/>
      <c r="R1118" s="155"/>
      <c r="S1118" s="155"/>
      <c r="T1118" s="156"/>
      <c r="AT1118" s="151" t="s">
        <v>157</v>
      </c>
      <c r="AU1118" s="151" t="s">
        <v>79</v>
      </c>
      <c r="AV1118" s="13" t="s">
        <v>79</v>
      </c>
      <c r="AW1118" s="13" t="s">
        <v>27</v>
      </c>
      <c r="AX1118" s="13" t="s">
        <v>70</v>
      </c>
      <c r="AY1118" s="151" t="s">
        <v>148</v>
      </c>
    </row>
    <row r="1119" spans="2:51" s="13" customFormat="1" ht="12">
      <c r="B1119" s="150"/>
      <c r="D1119" s="144" t="s">
        <v>157</v>
      </c>
      <c r="E1119" s="151" t="s">
        <v>1</v>
      </c>
      <c r="F1119" s="152" t="s">
        <v>1589</v>
      </c>
      <c r="H1119" s="153">
        <v>12.18</v>
      </c>
      <c r="L1119" s="150"/>
      <c r="M1119" s="154"/>
      <c r="N1119" s="155"/>
      <c r="O1119" s="155"/>
      <c r="P1119" s="155"/>
      <c r="Q1119" s="155"/>
      <c r="R1119" s="155"/>
      <c r="S1119" s="155"/>
      <c r="T1119" s="156"/>
      <c r="AT1119" s="151" t="s">
        <v>157</v>
      </c>
      <c r="AU1119" s="151" t="s">
        <v>79</v>
      </c>
      <c r="AV1119" s="13" t="s">
        <v>79</v>
      </c>
      <c r="AW1119" s="13" t="s">
        <v>27</v>
      </c>
      <c r="AX1119" s="13" t="s">
        <v>70</v>
      </c>
      <c r="AY1119" s="151" t="s">
        <v>148</v>
      </c>
    </row>
    <row r="1120" spans="2:51" s="13" customFormat="1" ht="12">
      <c r="B1120" s="150"/>
      <c r="D1120" s="144" t="s">
        <v>157</v>
      </c>
      <c r="E1120" s="151" t="s">
        <v>1</v>
      </c>
      <c r="F1120" s="152" t="s">
        <v>1590</v>
      </c>
      <c r="H1120" s="153">
        <v>0.82</v>
      </c>
      <c r="L1120" s="150"/>
      <c r="M1120" s="154"/>
      <c r="N1120" s="155"/>
      <c r="O1120" s="155"/>
      <c r="P1120" s="155"/>
      <c r="Q1120" s="155"/>
      <c r="R1120" s="155"/>
      <c r="S1120" s="155"/>
      <c r="T1120" s="156"/>
      <c r="AT1120" s="151" t="s">
        <v>157</v>
      </c>
      <c r="AU1120" s="151" t="s">
        <v>79</v>
      </c>
      <c r="AV1120" s="13" t="s">
        <v>79</v>
      </c>
      <c r="AW1120" s="13" t="s">
        <v>27</v>
      </c>
      <c r="AX1120" s="13" t="s">
        <v>70</v>
      </c>
      <c r="AY1120" s="151" t="s">
        <v>148</v>
      </c>
    </row>
    <row r="1121" spans="2:51" s="13" customFormat="1" ht="12">
      <c r="B1121" s="150"/>
      <c r="D1121" s="144" t="s">
        <v>157</v>
      </c>
      <c r="E1121" s="151" t="s">
        <v>1</v>
      </c>
      <c r="F1121" s="152" t="s">
        <v>1591</v>
      </c>
      <c r="H1121" s="153">
        <v>3.45</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51" s="12" customFormat="1" ht="12">
      <c r="B1122" s="143"/>
      <c r="D1122" s="144" t="s">
        <v>157</v>
      </c>
      <c r="E1122" s="145" t="s">
        <v>1</v>
      </c>
      <c r="F1122" s="146" t="s">
        <v>339</v>
      </c>
      <c r="H1122" s="145" t="s">
        <v>1</v>
      </c>
      <c r="L1122" s="143"/>
      <c r="M1122" s="147"/>
      <c r="N1122" s="148"/>
      <c r="O1122" s="148"/>
      <c r="P1122" s="148"/>
      <c r="Q1122" s="148"/>
      <c r="R1122" s="148"/>
      <c r="S1122" s="148"/>
      <c r="T1122" s="149"/>
      <c r="AT1122" s="145" t="s">
        <v>157</v>
      </c>
      <c r="AU1122" s="145" t="s">
        <v>79</v>
      </c>
      <c r="AV1122" s="12" t="s">
        <v>77</v>
      </c>
      <c r="AW1122" s="12" t="s">
        <v>27</v>
      </c>
      <c r="AX1122" s="12" t="s">
        <v>70</v>
      </c>
      <c r="AY1122" s="145" t="s">
        <v>148</v>
      </c>
    </row>
    <row r="1123" spans="2:51" s="13" customFormat="1" ht="12">
      <c r="B1123" s="150"/>
      <c r="D1123" s="144" t="s">
        <v>157</v>
      </c>
      <c r="E1123" s="151" t="s">
        <v>1</v>
      </c>
      <c r="F1123" s="152" t="s">
        <v>1555</v>
      </c>
      <c r="H1123" s="153">
        <v>1.31</v>
      </c>
      <c r="L1123" s="150"/>
      <c r="M1123" s="154"/>
      <c r="N1123" s="155"/>
      <c r="O1123" s="155"/>
      <c r="P1123" s="155"/>
      <c r="Q1123" s="155"/>
      <c r="R1123" s="155"/>
      <c r="S1123" s="155"/>
      <c r="T1123" s="156"/>
      <c r="AT1123" s="151" t="s">
        <v>157</v>
      </c>
      <c r="AU1123" s="151" t="s">
        <v>79</v>
      </c>
      <c r="AV1123" s="13" t="s">
        <v>79</v>
      </c>
      <c r="AW1123" s="13" t="s">
        <v>27</v>
      </c>
      <c r="AX1123" s="13" t="s">
        <v>70</v>
      </c>
      <c r="AY1123" s="151" t="s">
        <v>148</v>
      </c>
    </row>
    <row r="1124" spans="2:51" s="13" customFormat="1" ht="12">
      <c r="B1124" s="150"/>
      <c r="D1124" s="144" t="s">
        <v>157</v>
      </c>
      <c r="E1124" s="151" t="s">
        <v>1</v>
      </c>
      <c r="F1124" s="152" t="s">
        <v>1556</v>
      </c>
      <c r="H1124" s="153">
        <v>8.28</v>
      </c>
      <c r="L1124" s="150"/>
      <c r="M1124" s="154"/>
      <c r="N1124" s="155"/>
      <c r="O1124" s="155"/>
      <c r="P1124" s="155"/>
      <c r="Q1124" s="155"/>
      <c r="R1124" s="155"/>
      <c r="S1124" s="155"/>
      <c r="T1124" s="156"/>
      <c r="AT1124" s="151" t="s">
        <v>157</v>
      </c>
      <c r="AU1124" s="151" t="s">
        <v>79</v>
      </c>
      <c r="AV1124" s="13" t="s">
        <v>79</v>
      </c>
      <c r="AW1124" s="13" t="s">
        <v>27</v>
      </c>
      <c r="AX1124" s="13" t="s">
        <v>70</v>
      </c>
      <c r="AY1124" s="151" t="s">
        <v>148</v>
      </c>
    </row>
    <row r="1125" spans="2:51" s="13" customFormat="1" ht="12">
      <c r="B1125" s="150"/>
      <c r="D1125" s="144" t="s">
        <v>157</v>
      </c>
      <c r="E1125" s="151" t="s">
        <v>1</v>
      </c>
      <c r="F1125" s="152" t="s">
        <v>1557</v>
      </c>
      <c r="H1125" s="153">
        <v>1.3</v>
      </c>
      <c r="L1125" s="150"/>
      <c r="M1125" s="154"/>
      <c r="N1125" s="155"/>
      <c r="O1125" s="155"/>
      <c r="P1125" s="155"/>
      <c r="Q1125" s="155"/>
      <c r="R1125" s="155"/>
      <c r="S1125" s="155"/>
      <c r="T1125" s="156"/>
      <c r="AT1125" s="151" t="s">
        <v>157</v>
      </c>
      <c r="AU1125" s="151" t="s">
        <v>79</v>
      </c>
      <c r="AV1125" s="13" t="s">
        <v>79</v>
      </c>
      <c r="AW1125" s="13" t="s">
        <v>27</v>
      </c>
      <c r="AX1125" s="13" t="s">
        <v>70</v>
      </c>
      <c r="AY1125" s="151" t="s">
        <v>148</v>
      </c>
    </row>
    <row r="1126" spans="2:51" s="13" customFormat="1" ht="12">
      <c r="B1126" s="150"/>
      <c r="D1126" s="144" t="s">
        <v>157</v>
      </c>
      <c r="E1126" s="151" t="s">
        <v>1</v>
      </c>
      <c r="F1126" s="152" t="s">
        <v>1558</v>
      </c>
      <c r="H1126" s="153">
        <v>1.8</v>
      </c>
      <c r="L1126" s="150"/>
      <c r="M1126" s="154"/>
      <c r="N1126" s="155"/>
      <c r="O1126" s="155"/>
      <c r="P1126" s="155"/>
      <c r="Q1126" s="155"/>
      <c r="R1126" s="155"/>
      <c r="S1126" s="155"/>
      <c r="T1126" s="156"/>
      <c r="AT1126" s="151" t="s">
        <v>157</v>
      </c>
      <c r="AU1126" s="151" t="s">
        <v>79</v>
      </c>
      <c r="AV1126" s="13" t="s">
        <v>79</v>
      </c>
      <c r="AW1126" s="13" t="s">
        <v>27</v>
      </c>
      <c r="AX1126" s="13" t="s">
        <v>70</v>
      </c>
      <c r="AY1126" s="151" t="s">
        <v>148</v>
      </c>
    </row>
    <row r="1127" spans="2:51" s="13" customFormat="1" ht="12">
      <c r="B1127" s="150"/>
      <c r="D1127" s="144" t="s">
        <v>157</v>
      </c>
      <c r="E1127" s="151" t="s">
        <v>1</v>
      </c>
      <c r="F1127" s="152" t="s">
        <v>1559</v>
      </c>
      <c r="H1127" s="153">
        <v>12.06</v>
      </c>
      <c r="L1127" s="150"/>
      <c r="M1127" s="154"/>
      <c r="N1127" s="155"/>
      <c r="O1127" s="155"/>
      <c r="P1127" s="155"/>
      <c r="Q1127" s="155"/>
      <c r="R1127" s="155"/>
      <c r="S1127" s="155"/>
      <c r="T1127" s="156"/>
      <c r="AT1127" s="151" t="s">
        <v>157</v>
      </c>
      <c r="AU1127" s="151" t="s">
        <v>79</v>
      </c>
      <c r="AV1127" s="13" t="s">
        <v>79</v>
      </c>
      <c r="AW1127" s="13" t="s">
        <v>27</v>
      </c>
      <c r="AX1127" s="13" t="s">
        <v>70</v>
      </c>
      <c r="AY1127" s="151" t="s">
        <v>148</v>
      </c>
    </row>
    <row r="1128" spans="2:51" s="13" customFormat="1" ht="12">
      <c r="B1128" s="150"/>
      <c r="D1128" s="144" t="s">
        <v>157</v>
      </c>
      <c r="E1128" s="151" t="s">
        <v>1</v>
      </c>
      <c r="F1128" s="152" t="s">
        <v>1560</v>
      </c>
      <c r="H1128" s="153">
        <v>11.2</v>
      </c>
      <c r="L1128" s="150"/>
      <c r="M1128" s="154"/>
      <c r="N1128" s="155"/>
      <c r="O1128" s="155"/>
      <c r="P1128" s="155"/>
      <c r="Q1128" s="155"/>
      <c r="R1128" s="155"/>
      <c r="S1128" s="155"/>
      <c r="T1128" s="156"/>
      <c r="AT1128" s="151" t="s">
        <v>157</v>
      </c>
      <c r="AU1128" s="151" t="s">
        <v>79</v>
      </c>
      <c r="AV1128" s="13" t="s">
        <v>79</v>
      </c>
      <c r="AW1128" s="13" t="s">
        <v>27</v>
      </c>
      <c r="AX1128" s="13" t="s">
        <v>70</v>
      </c>
      <c r="AY1128" s="151" t="s">
        <v>148</v>
      </c>
    </row>
    <row r="1129" spans="2:51" s="13" customFormat="1" ht="12">
      <c r="B1129" s="150"/>
      <c r="D1129" s="144" t="s">
        <v>157</v>
      </c>
      <c r="E1129" s="151" t="s">
        <v>1</v>
      </c>
      <c r="F1129" s="152" t="s">
        <v>1561</v>
      </c>
      <c r="H1129" s="153">
        <v>18.63</v>
      </c>
      <c r="L1129" s="150"/>
      <c r="M1129" s="154"/>
      <c r="N1129" s="155"/>
      <c r="O1129" s="155"/>
      <c r="P1129" s="155"/>
      <c r="Q1129" s="155"/>
      <c r="R1129" s="155"/>
      <c r="S1129" s="155"/>
      <c r="T1129" s="156"/>
      <c r="AT1129" s="151" t="s">
        <v>157</v>
      </c>
      <c r="AU1129" s="151" t="s">
        <v>79</v>
      </c>
      <c r="AV1129" s="13" t="s">
        <v>79</v>
      </c>
      <c r="AW1129" s="13" t="s">
        <v>27</v>
      </c>
      <c r="AX1129" s="13" t="s">
        <v>70</v>
      </c>
      <c r="AY1129" s="151" t="s">
        <v>148</v>
      </c>
    </row>
    <row r="1130" spans="2:51" s="12" customFormat="1" ht="12">
      <c r="B1130" s="143"/>
      <c r="D1130" s="144" t="s">
        <v>157</v>
      </c>
      <c r="E1130" s="145" t="s">
        <v>1</v>
      </c>
      <c r="F1130" s="146" t="s">
        <v>347</v>
      </c>
      <c r="H1130" s="145" t="s">
        <v>1</v>
      </c>
      <c r="L1130" s="143"/>
      <c r="M1130" s="147"/>
      <c r="N1130" s="148"/>
      <c r="O1130" s="148"/>
      <c r="P1130" s="148"/>
      <c r="Q1130" s="148"/>
      <c r="R1130" s="148"/>
      <c r="S1130" s="148"/>
      <c r="T1130" s="149"/>
      <c r="AT1130" s="145" t="s">
        <v>157</v>
      </c>
      <c r="AU1130" s="145" t="s">
        <v>79</v>
      </c>
      <c r="AV1130" s="12" t="s">
        <v>77</v>
      </c>
      <c r="AW1130" s="12" t="s">
        <v>27</v>
      </c>
      <c r="AX1130" s="12" t="s">
        <v>70</v>
      </c>
      <c r="AY1130" s="145" t="s">
        <v>148</v>
      </c>
    </row>
    <row r="1131" spans="2:51" s="13" customFormat="1" ht="12">
      <c r="B1131" s="150"/>
      <c r="D1131" s="144" t="s">
        <v>157</v>
      </c>
      <c r="E1131" s="151" t="s">
        <v>1</v>
      </c>
      <c r="F1131" s="152" t="s">
        <v>1560</v>
      </c>
      <c r="H1131" s="153">
        <v>11.2</v>
      </c>
      <c r="L1131" s="150"/>
      <c r="M1131" s="154"/>
      <c r="N1131" s="155"/>
      <c r="O1131" s="155"/>
      <c r="P1131" s="155"/>
      <c r="Q1131" s="155"/>
      <c r="R1131" s="155"/>
      <c r="S1131" s="155"/>
      <c r="T1131" s="156"/>
      <c r="AT1131" s="151" t="s">
        <v>157</v>
      </c>
      <c r="AU1131" s="151" t="s">
        <v>79</v>
      </c>
      <c r="AV1131" s="13" t="s">
        <v>79</v>
      </c>
      <c r="AW1131" s="13" t="s">
        <v>27</v>
      </c>
      <c r="AX1131" s="13" t="s">
        <v>70</v>
      </c>
      <c r="AY1131" s="151" t="s">
        <v>148</v>
      </c>
    </row>
    <row r="1132" spans="2:51" s="13" customFormat="1" ht="12">
      <c r="B1132" s="150"/>
      <c r="D1132" s="144" t="s">
        <v>157</v>
      </c>
      <c r="E1132" s="151" t="s">
        <v>1</v>
      </c>
      <c r="F1132" s="152" t="s">
        <v>1562</v>
      </c>
      <c r="H1132" s="153">
        <v>9.45</v>
      </c>
      <c r="L1132" s="150"/>
      <c r="M1132" s="154"/>
      <c r="N1132" s="155"/>
      <c r="O1132" s="155"/>
      <c r="P1132" s="155"/>
      <c r="Q1132" s="155"/>
      <c r="R1132" s="155"/>
      <c r="S1132" s="155"/>
      <c r="T1132" s="156"/>
      <c r="AT1132" s="151" t="s">
        <v>157</v>
      </c>
      <c r="AU1132" s="151" t="s">
        <v>79</v>
      </c>
      <c r="AV1132" s="13" t="s">
        <v>79</v>
      </c>
      <c r="AW1132" s="13" t="s">
        <v>27</v>
      </c>
      <c r="AX1132" s="13" t="s">
        <v>70</v>
      </c>
      <c r="AY1132" s="151" t="s">
        <v>148</v>
      </c>
    </row>
    <row r="1133" spans="2:51" s="13" customFormat="1" ht="12">
      <c r="B1133" s="150"/>
      <c r="D1133" s="144" t="s">
        <v>157</v>
      </c>
      <c r="E1133" s="151" t="s">
        <v>1</v>
      </c>
      <c r="F1133" s="152" t="s">
        <v>1563</v>
      </c>
      <c r="H1133" s="153">
        <v>26.91</v>
      </c>
      <c r="L1133" s="150"/>
      <c r="M1133" s="154"/>
      <c r="N1133" s="155"/>
      <c r="O1133" s="155"/>
      <c r="P1133" s="155"/>
      <c r="Q1133" s="155"/>
      <c r="R1133" s="155"/>
      <c r="S1133" s="155"/>
      <c r="T1133" s="156"/>
      <c r="AT1133" s="151" t="s">
        <v>157</v>
      </c>
      <c r="AU1133" s="151" t="s">
        <v>79</v>
      </c>
      <c r="AV1133" s="13" t="s">
        <v>79</v>
      </c>
      <c r="AW1133" s="13" t="s">
        <v>27</v>
      </c>
      <c r="AX1133" s="13" t="s">
        <v>70</v>
      </c>
      <c r="AY1133" s="151" t="s">
        <v>148</v>
      </c>
    </row>
    <row r="1134" spans="2:51" s="13" customFormat="1" ht="12">
      <c r="B1134" s="150"/>
      <c r="D1134" s="144" t="s">
        <v>157</v>
      </c>
      <c r="E1134" s="151" t="s">
        <v>1</v>
      </c>
      <c r="F1134" s="152" t="s">
        <v>1564</v>
      </c>
      <c r="H1134" s="153">
        <v>11.88</v>
      </c>
      <c r="L1134" s="150"/>
      <c r="M1134" s="154"/>
      <c r="N1134" s="155"/>
      <c r="O1134" s="155"/>
      <c r="P1134" s="155"/>
      <c r="Q1134" s="155"/>
      <c r="R1134" s="155"/>
      <c r="S1134" s="155"/>
      <c r="T1134" s="156"/>
      <c r="AT1134" s="151" t="s">
        <v>157</v>
      </c>
      <c r="AU1134" s="151" t="s">
        <v>79</v>
      </c>
      <c r="AV1134" s="13" t="s">
        <v>79</v>
      </c>
      <c r="AW1134" s="13" t="s">
        <v>27</v>
      </c>
      <c r="AX1134" s="13" t="s">
        <v>70</v>
      </c>
      <c r="AY1134" s="151" t="s">
        <v>148</v>
      </c>
    </row>
    <row r="1135" spans="2:65" s="1" customFormat="1" ht="16.5" customHeight="1">
      <c r="B1135" s="130"/>
      <c r="C1135" s="131" t="s">
        <v>1592</v>
      </c>
      <c r="D1135" s="131" t="s">
        <v>150</v>
      </c>
      <c r="E1135" s="132" t="s">
        <v>1593</v>
      </c>
      <c r="F1135" s="133" t="s">
        <v>1594</v>
      </c>
      <c r="G1135" s="134" t="s">
        <v>458</v>
      </c>
      <c r="H1135" s="135">
        <v>169.1</v>
      </c>
      <c r="I1135" s="136"/>
      <c r="J1135" s="136">
        <f>ROUND(I1135*H1135,2)</f>
        <v>0</v>
      </c>
      <c r="K1135" s="133" t="s">
        <v>1</v>
      </c>
      <c r="L1135" s="27"/>
      <c r="M1135" s="137" t="s">
        <v>1</v>
      </c>
      <c r="N1135" s="138" t="s">
        <v>35</v>
      </c>
      <c r="O1135" s="139">
        <v>0.233</v>
      </c>
      <c r="P1135" s="139">
        <f>O1135*H1135</f>
        <v>39.4003</v>
      </c>
      <c r="Q1135" s="139">
        <v>0.00059</v>
      </c>
      <c r="R1135" s="139">
        <f>Q1135*H1135</f>
        <v>0.099769</v>
      </c>
      <c r="S1135" s="139">
        <v>0</v>
      </c>
      <c r="T1135" s="140">
        <f>S1135*H1135</f>
        <v>0</v>
      </c>
      <c r="AR1135" s="141" t="s">
        <v>231</v>
      </c>
      <c r="AT1135" s="141" t="s">
        <v>150</v>
      </c>
      <c r="AU1135" s="141" t="s">
        <v>79</v>
      </c>
      <c r="AY1135" s="15" t="s">
        <v>148</v>
      </c>
      <c r="BE1135" s="142">
        <f>IF(N1135="základní",J1135,0)</f>
        <v>0</v>
      </c>
      <c r="BF1135" s="142">
        <f>IF(N1135="snížená",J1135,0)</f>
        <v>0</v>
      </c>
      <c r="BG1135" s="142">
        <f>IF(N1135="zákl. přenesená",J1135,0)</f>
        <v>0</v>
      </c>
      <c r="BH1135" s="142">
        <f>IF(N1135="sníž. přenesená",J1135,0)</f>
        <v>0</v>
      </c>
      <c r="BI1135" s="142">
        <f>IF(N1135="nulová",J1135,0)</f>
        <v>0</v>
      </c>
      <c r="BJ1135" s="15" t="s">
        <v>77</v>
      </c>
      <c r="BK1135" s="142">
        <f>ROUND(I1135*H1135,2)</f>
        <v>0</v>
      </c>
      <c r="BL1135" s="15" t="s">
        <v>231</v>
      </c>
      <c r="BM1135" s="141" t="s">
        <v>1595</v>
      </c>
    </row>
    <row r="1136" spans="2:51" s="13" customFormat="1" ht="30.6">
      <c r="B1136" s="150"/>
      <c r="D1136" s="144" t="s">
        <v>157</v>
      </c>
      <c r="E1136" s="151" t="s">
        <v>1</v>
      </c>
      <c r="F1136" s="152" t="s">
        <v>1596</v>
      </c>
      <c r="H1136" s="153">
        <v>169.1</v>
      </c>
      <c r="L1136" s="150"/>
      <c r="M1136" s="154"/>
      <c r="N1136" s="155"/>
      <c r="O1136" s="155"/>
      <c r="P1136" s="155"/>
      <c r="Q1136" s="155"/>
      <c r="R1136" s="155"/>
      <c r="S1136" s="155"/>
      <c r="T1136" s="156"/>
      <c r="AT1136" s="151" t="s">
        <v>157</v>
      </c>
      <c r="AU1136" s="151" t="s">
        <v>79</v>
      </c>
      <c r="AV1136" s="13" t="s">
        <v>79</v>
      </c>
      <c r="AW1136" s="13" t="s">
        <v>27</v>
      </c>
      <c r="AX1136" s="13" t="s">
        <v>70</v>
      </c>
      <c r="AY1136" s="151" t="s">
        <v>148</v>
      </c>
    </row>
    <row r="1137" spans="2:65" s="1" customFormat="1" ht="24" customHeight="1">
      <c r="B1137" s="130"/>
      <c r="C1137" s="305" t="s">
        <v>1597</v>
      </c>
      <c r="D1137" s="305" t="s">
        <v>150</v>
      </c>
      <c r="E1137" s="306" t="s">
        <v>1598</v>
      </c>
      <c r="F1137" s="307" t="s">
        <v>1599</v>
      </c>
      <c r="G1137" s="308" t="s">
        <v>319</v>
      </c>
      <c r="H1137" s="309">
        <v>10</v>
      </c>
      <c r="I1137" s="310"/>
      <c r="J1137" s="310">
        <f>ROUND(I1137*H1137,2)</f>
        <v>0</v>
      </c>
      <c r="K1137" s="133" t="s">
        <v>154</v>
      </c>
      <c r="L1137" s="27"/>
      <c r="M1137" s="137" t="s">
        <v>1</v>
      </c>
      <c r="N1137" s="138" t="s">
        <v>35</v>
      </c>
      <c r="O1137" s="139">
        <v>0.907</v>
      </c>
      <c r="P1137" s="139">
        <f>O1137*H1137</f>
        <v>9.07</v>
      </c>
      <c r="Q1137" s="139">
        <v>0.00462</v>
      </c>
      <c r="R1137" s="139">
        <f>Q1137*H1137</f>
        <v>0.0462</v>
      </c>
      <c r="S1137" s="139">
        <v>0</v>
      </c>
      <c r="T1137" s="140">
        <f>S1137*H1137</f>
        <v>0</v>
      </c>
      <c r="AR1137" s="141" t="s">
        <v>231</v>
      </c>
      <c r="AT1137" s="141" t="s">
        <v>150</v>
      </c>
      <c r="AU1137" s="141" t="s">
        <v>79</v>
      </c>
      <c r="AY1137" s="15" t="s">
        <v>148</v>
      </c>
      <c r="BE1137" s="142">
        <f>IF(N1137="základní",J1137,0)</f>
        <v>0</v>
      </c>
      <c r="BF1137" s="142">
        <f>IF(N1137="snížená",J1137,0)</f>
        <v>0</v>
      </c>
      <c r="BG1137" s="142">
        <f>IF(N1137="zákl. přenesená",J1137,0)</f>
        <v>0</v>
      </c>
      <c r="BH1137" s="142">
        <f>IF(N1137="sníž. přenesená",J1137,0)</f>
        <v>0</v>
      </c>
      <c r="BI1137" s="142">
        <f>IF(N1137="nulová",J1137,0)</f>
        <v>0</v>
      </c>
      <c r="BJ1137" s="15" t="s">
        <v>77</v>
      </c>
      <c r="BK1137" s="142">
        <f>ROUND(I1137*H1137,2)</f>
        <v>0</v>
      </c>
      <c r="BL1137" s="15" t="s">
        <v>231</v>
      </c>
      <c r="BM1137" s="141" t="s">
        <v>1600</v>
      </c>
    </row>
    <row r="1138" spans="2:51" s="13" customFormat="1" ht="12">
      <c r="B1138" s="150"/>
      <c r="D1138" s="144" t="s">
        <v>157</v>
      </c>
      <c r="E1138" s="151" t="s">
        <v>1</v>
      </c>
      <c r="F1138" s="152" t="s">
        <v>1601</v>
      </c>
      <c r="H1138" s="153">
        <v>10</v>
      </c>
      <c r="L1138" s="150"/>
      <c r="M1138" s="154"/>
      <c r="N1138" s="155"/>
      <c r="O1138" s="155"/>
      <c r="P1138" s="155"/>
      <c r="Q1138" s="155"/>
      <c r="R1138" s="155"/>
      <c r="S1138" s="155"/>
      <c r="T1138" s="156"/>
      <c r="AT1138" s="151" t="s">
        <v>157</v>
      </c>
      <c r="AU1138" s="151" t="s">
        <v>79</v>
      </c>
      <c r="AV1138" s="13" t="s">
        <v>79</v>
      </c>
      <c r="AW1138" s="13" t="s">
        <v>27</v>
      </c>
      <c r="AX1138" s="13" t="s">
        <v>70</v>
      </c>
      <c r="AY1138" s="151" t="s">
        <v>148</v>
      </c>
    </row>
    <row r="1139" spans="2:65" s="1" customFormat="1" ht="24" customHeight="1">
      <c r="B1139" s="130"/>
      <c r="C1139" s="131" t="s">
        <v>1602</v>
      </c>
      <c r="D1139" s="131" t="s">
        <v>150</v>
      </c>
      <c r="E1139" s="132" t="s">
        <v>1603</v>
      </c>
      <c r="F1139" s="133" t="s">
        <v>1604</v>
      </c>
      <c r="G1139" s="134" t="s">
        <v>458</v>
      </c>
      <c r="H1139" s="135">
        <v>171</v>
      </c>
      <c r="I1139" s="136"/>
      <c r="J1139" s="136">
        <f>ROUND(I1139*H1139,2)</f>
        <v>0</v>
      </c>
      <c r="K1139" s="133" t="s">
        <v>320</v>
      </c>
      <c r="L1139" s="27"/>
      <c r="M1139" s="137" t="s">
        <v>1</v>
      </c>
      <c r="N1139" s="138" t="s">
        <v>35</v>
      </c>
      <c r="O1139" s="139">
        <v>0.265</v>
      </c>
      <c r="P1139" s="139">
        <f>O1139*H1139</f>
        <v>45.315000000000005</v>
      </c>
      <c r="Q1139" s="139">
        <v>0.00286</v>
      </c>
      <c r="R1139" s="139">
        <f>Q1139*H1139</f>
        <v>0.48906</v>
      </c>
      <c r="S1139" s="139">
        <v>0</v>
      </c>
      <c r="T1139" s="140">
        <f>S1139*H1139</f>
        <v>0</v>
      </c>
      <c r="AR1139" s="141" t="s">
        <v>231</v>
      </c>
      <c r="AT1139" s="141" t="s">
        <v>150</v>
      </c>
      <c r="AU1139" s="141" t="s">
        <v>79</v>
      </c>
      <c r="AY1139" s="15" t="s">
        <v>148</v>
      </c>
      <c r="BE1139" s="142">
        <f>IF(N1139="základní",J1139,0)</f>
        <v>0</v>
      </c>
      <c r="BF1139" s="142">
        <f>IF(N1139="snížená",J1139,0)</f>
        <v>0</v>
      </c>
      <c r="BG1139" s="142">
        <f>IF(N1139="zákl. přenesená",J1139,0)</f>
        <v>0</v>
      </c>
      <c r="BH1139" s="142">
        <f>IF(N1139="sníž. přenesená",J1139,0)</f>
        <v>0</v>
      </c>
      <c r="BI1139" s="142">
        <f>IF(N1139="nulová",J1139,0)</f>
        <v>0</v>
      </c>
      <c r="BJ1139" s="15" t="s">
        <v>77</v>
      </c>
      <c r="BK1139" s="142">
        <f>ROUND(I1139*H1139,2)</f>
        <v>0</v>
      </c>
      <c r="BL1139" s="15" t="s">
        <v>231</v>
      </c>
      <c r="BM1139" s="141" t="s">
        <v>1605</v>
      </c>
    </row>
    <row r="1140" spans="2:51" s="13" customFormat="1" ht="30.6">
      <c r="B1140" s="150"/>
      <c r="D1140" s="144" t="s">
        <v>157</v>
      </c>
      <c r="E1140" s="151" t="s">
        <v>1</v>
      </c>
      <c r="F1140" s="152" t="s">
        <v>1573</v>
      </c>
      <c r="H1140" s="153">
        <v>171</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 customFormat="1" ht="24" customHeight="1">
      <c r="B1141" s="130"/>
      <c r="C1141" s="131" t="s">
        <v>1606</v>
      </c>
      <c r="D1141" s="131" t="s">
        <v>150</v>
      </c>
      <c r="E1141" s="132" t="s">
        <v>1607</v>
      </c>
      <c r="F1141" s="133" t="s">
        <v>1608</v>
      </c>
      <c r="G1141" s="134" t="s">
        <v>319</v>
      </c>
      <c r="H1141" s="135">
        <v>9</v>
      </c>
      <c r="I1141" s="136"/>
      <c r="J1141" s="136">
        <f>ROUND(I1141*H1141,2)</f>
        <v>0</v>
      </c>
      <c r="K1141" s="133" t="s">
        <v>320</v>
      </c>
      <c r="L1141" s="27"/>
      <c r="M1141" s="137" t="s">
        <v>1</v>
      </c>
      <c r="N1141" s="138" t="s">
        <v>35</v>
      </c>
      <c r="O1141" s="139">
        <v>0.11</v>
      </c>
      <c r="P1141" s="139">
        <f>O1141*H1141</f>
        <v>0.99</v>
      </c>
      <c r="Q1141" s="139">
        <v>0.00071</v>
      </c>
      <c r="R1141" s="139">
        <f>Q1141*H1141</f>
        <v>0.00639</v>
      </c>
      <c r="S1141" s="139">
        <v>0</v>
      </c>
      <c r="T1141" s="140">
        <f>S1141*H1141</f>
        <v>0</v>
      </c>
      <c r="AR1141" s="141" t="s">
        <v>231</v>
      </c>
      <c r="AT1141" s="141" t="s">
        <v>150</v>
      </c>
      <c r="AU1141" s="141" t="s">
        <v>79</v>
      </c>
      <c r="AY1141" s="15" t="s">
        <v>148</v>
      </c>
      <c r="BE1141" s="142">
        <f>IF(N1141="základní",J1141,0)</f>
        <v>0</v>
      </c>
      <c r="BF1141" s="142">
        <f>IF(N1141="snížená",J1141,0)</f>
        <v>0</v>
      </c>
      <c r="BG1141" s="142">
        <f>IF(N1141="zákl. přenesená",J1141,0)</f>
        <v>0</v>
      </c>
      <c r="BH1141" s="142">
        <f>IF(N1141="sníž. přenesená",J1141,0)</f>
        <v>0</v>
      </c>
      <c r="BI1141" s="142">
        <f>IF(N1141="nulová",J1141,0)</f>
        <v>0</v>
      </c>
      <c r="BJ1141" s="15" t="s">
        <v>77</v>
      </c>
      <c r="BK1141" s="142">
        <f>ROUND(I1141*H1141,2)</f>
        <v>0</v>
      </c>
      <c r="BL1141" s="15" t="s">
        <v>231</v>
      </c>
      <c r="BM1141" s="141" t="s">
        <v>1609</v>
      </c>
    </row>
    <row r="1142" spans="2:51" s="13" customFormat="1" ht="12">
      <c r="B1142" s="150"/>
      <c r="D1142" s="144" t="s">
        <v>157</v>
      </c>
      <c r="E1142" s="151" t="s">
        <v>1</v>
      </c>
      <c r="F1142" s="152" t="s">
        <v>1610</v>
      </c>
      <c r="H1142" s="153">
        <v>9</v>
      </c>
      <c r="L1142" s="150"/>
      <c r="M1142" s="154"/>
      <c r="N1142" s="155"/>
      <c r="O1142" s="155"/>
      <c r="P1142" s="155"/>
      <c r="Q1142" s="155"/>
      <c r="R1142" s="155"/>
      <c r="S1142" s="155"/>
      <c r="T1142" s="156"/>
      <c r="AT1142" s="151" t="s">
        <v>157</v>
      </c>
      <c r="AU1142" s="151" t="s">
        <v>79</v>
      </c>
      <c r="AV1142" s="13" t="s">
        <v>79</v>
      </c>
      <c r="AW1142" s="13" t="s">
        <v>27</v>
      </c>
      <c r="AX1142" s="13" t="s">
        <v>70</v>
      </c>
      <c r="AY1142" s="151" t="s">
        <v>148</v>
      </c>
    </row>
    <row r="1143" spans="2:65" s="1" customFormat="1" ht="24" customHeight="1">
      <c r="B1143" s="130"/>
      <c r="C1143" s="131" t="s">
        <v>1611</v>
      </c>
      <c r="D1143" s="131" t="s">
        <v>150</v>
      </c>
      <c r="E1143" s="132" t="s">
        <v>1612</v>
      </c>
      <c r="F1143" s="133" t="s">
        <v>1613</v>
      </c>
      <c r="G1143" s="134" t="s">
        <v>319</v>
      </c>
      <c r="H1143" s="135">
        <v>10</v>
      </c>
      <c r="I1143" s="136"/>
      <c r="J1143" s="136">
        <f>ROUND(I1143*H1143,2)</f>
        <v>0</v>
      </c>
      <c r="K1143" s="133" t="s">
        <v>320</v>
      </c>
      <c r="L1143" s="27"/>
      <c r="M1143" s="137" t="s">
        <v>1</v>
      </c>
      <c r="N1143" s="138" t="s">
        <v>35</v>
      </c>
      <c r="O1143" s="139">
        <v>0.4</v>
      </c>
      <c r="P1143" s="139">
        <f>O1143*H1143</f>
        <v>4</v>
      </c>
      <c r="Q1143" s="139">
        <v>0.00048</v>
      </c>
      <c r="R1143" s="139">
        <f>Q1143*H1143</f>
        <v>0.0048000000000000004</v>
      </c>
      <c r="S1143" s="139">
        <v>0</v>
      </c>
      <c r="T1143" s="140">
        <f>S1143*H1143</f>
        <v>0</v>
      </c>
      <c r="AR1143" s="141" t="s">
        <v>231</v>
      </c>
      <c r="AT1143" s="141" t="s">
        <v>150</v>
      </c>
      <c r="AU1143" s="141" t="s">
        <v>79</v>
      </c>
      <c r="AY1143" s="15" t="s">
        <v>148</v>
      </c>
      <c r="BE1143" s="142">
        <f>IF(N1143="základní",J1143,0)</f>
        <v>0</v>
      </c>
      <c r="BF1143" s="142">
        <f>IF(N1143="snížená",J1143,0)</f>
        <v>0</v>
      </c>
      <c r="BG1143" s="142">
        <f>IF(N1143="zákl. přenesená",J1143,0)</f>
        <v>0</v>
      </c>
      <c r="BH1143" s="142">
        <f>IF(N1143="sníž. přenesená",J1143,0)</f>
        <v>0</v>
      </c>
      <c r="BI1143" s="142">
        <f>IF(N1143="nulová",J1143,0)</f>
        <v>0</v>
      </c>
      <c r="BJ1143" s="15" t="s">
        <v>77</v>
      </c>
      <c r="BK1143" s="142">
        <f>ROUND(I1143*H1143,2)</f>
        <v>0</v>
      </c>
      <c r="BL1143" s="15" t="s">
        <v>231</v>
      </c>
      <c r="BM1143" s="141" t="s">
        <v>1614</v>
      </c>
    </row>
    <row r="1144" spans="2:51" s="13" customFormat="1" ht="12">
      <c r="B1144" s="150"/>
      <c r="D1144" s="144" t="s">
        <v>157</v>
      </c>
      <c r="E1144" s="151" t="s">
        <v>1</v>
      </c>
      <c r="F1144" s="152" t="s">
        <v>1615</v>
      </c>
      <c r="H1144" s="153">
        <v>10</v>
      </c>
      <c r="L1144" s="150"/>
      <c r="M1144" s="154"/>
      <c r="N1144" s="155"/>
      <c r="O1144" s="155"/>
      <c r="P1144" s="155"/>
      <c r="Q1144" s="155"/>
      <c r="R1144" s="155"/>
      <c r="S1144" s="155"/>
      <c r="T1144" s="156"/>
      <c r="AT1144" s="151" t="s">
        <v>157</v>
      </c>
      <c r="AU1144" s="151" t="s">
        <v>79</v>
      </c>
      <c r="AV1144" s="13" t="s">
        <v>79</v>
      </c>
      <c r="AW1144" s="13" t="s">
        <v>27</v>
      </c>
      <c r="AX1144" s="13" t="s">
        <v>70</v>
      </c>
      <c r="AY1144" s="151" t="s">
        <v>148</v>
      </c>
    </row>
    <row r="1145" spans="2:65" s="1" customFormat="1" ht="24" customHeight="1">
      <c r="B1145" s="130"/>
      <c r="C1145" s="131" t="s">
        <v>1616</v>
      </c>
      <c r="D1145" s="131" t="s">
        <v>150</v>
      </c>
      <c r="E1145" s="132" t="s">
        <v>1617</v>
      </c>
      <c r="F1145" s="133" t="s">
        <v>1618</v>
      </c>
      <c r="G1145" s="134" t="s">
        <v>458</v>
      </c>
      <c r="H1145" s="135">
        <v>95</v>
      </c>
      <c r="I1145" s="136"/>
      <c r="J1145" s="136">
        <f>ROUND(I1145*H1145,2)</f>
        <v>0</v>
      </c>
      <c r="K1145" s="133" t="s">
        <v>320</v>
      </c>
      <c r="L1145" s="27"/>
      <c r="M1145" s="137" t="s">
        <v>1</v>
      </c>
      <c r="N1145" s="138" t="s">
        <v>35</v>
      </c>
      <c r="O1145" s="139">
        <v>0.334</v>
      </c>
      <c r="P1145" s="139">
        <f>O1145*H1145</f>
        <v>31.73</v>
      </c>
      <c r="Q1145" s="139">
        <v>0.00236</v>
      </c>
      <c r="R1145" s="139">
        <f>Q1145*H1145</f>
        <v>0.2242</v>
      </c>
      <c r="S1145" s="139">
        <v>0</v>
      </c>
      <c r="T1145" s="140">
        <f>S1145*H1145</f>
        <v>0</v>
      </c>
      <c r="AR1145" s="141" t="s">
        <v>231</v>
      </c>
      <c r="AT1145" s="141" t="s">
        <v>150</v>
      </c>
      <c r="AU1145" s="141" t="s">
        <v>79</v>
      </c>
      <c r="AY1145" s="15" t="s">
        <v>148</v>
      </c>
      <c r="BE1145" s="142">
        <f>IF(N1145="základní",J1145,0)</f>
        <v>0</v>
      </c>
      <c r="BF1145" s="142">
        <f>IF(N1145="snížená",J1145,0)</f>
        <v>0</v>
      </c>
      <c r="BG1145" s="142">
        <f>IF(N1145="zákl. přenesená",J1145,0)</f>
        <v>0</v>
      </c>
      <c r="BH1145" s="142">
        <f>IF(N1145="sníž. přenesená",J1145,0)</f>
        <v>0</v>
      </c>
      <c r="BI1145" s="142">
        <f>IF(N1145="nulová",J1145,0)</f>
        <v>0</v>
      </c>
      <c r="BJ1145" s="15" t="s">
        <v>77</v>
      </c>
      <c r="BK1145" s="142">
        <f>ROUND(I1145*H1145,2)</f>
        <v>0</v>
      </c>
      <c r="BL1145" s="15" t="s">
        <v>231</v>
      </c>
      <c r="BM1145" s="141" t="s">
        <v>1619</v>
      </c>
    </row>
    <row r="1146" spans="2:51" s="13" customFormat="1" ht="12">
      <c r="B1146" s="150"/>
      <c r="D1146" s="144" t="s">
        <v>157</v>
      </c>
      <c r="E1146" s="151" t="s">
        <v>1</v>
      </c>
      <c r="F1146" s="152" t="s">
        <v>1578</v>
      </c>
      <c r="H1146" s="153">
        <v>95</v>
      </c>
      <c r="L1146" s="150"/>
      <c r="M1146" s="154"/>
      <c r="N1146" s="155"/>
      <c r="O1146" s="155"/>
      <c r="P1146" s="155"/>
      <c r="Q1146" s="155"/>
      <c r="R1146" s="155"/>
      <c r="S1146" s="155"/>
      <c r="T1146" s="156"/>
      <c r="AT1146" s="151" t="s">
        <v>157</v>
      </c>
      <c r="AU1146" s="151" t="s">
        <v>79</v>
      </c>
      <c r="AV1146" s="13" t="s">
        <v>79</v>
      </c>
      <c r="AW1146" s="13" t="s">
        <v>27</v>
      </c>
      <c r="AX1146" s="13" t="s">
        <v>70</v>
      </c>
      <c r="AY1146" s="151" t="s">
        <v>148</v>
      </c>
    </row>
    <row r="1147" spans="2:65" s="1" customFormat="1" ht="24" customHeight="1">
      <c r="B1147" s="130"/>
      <c r="C1147" s="131" t="s">
        <v>1620</v>
      </c>
      <c r="D1147" s="131" t="s">
        <v>150</v>
      </c>
      <c r="E1147" s="132" t="s">
        <v>1621</v>
      </c>
      <c r="F1147" s="133" t="s">
        <v>1622</v>
      </c>
      <c r="G1147" s="134" t="s">
        <v>203</v>
      </c>
      <c r="H1147" s="135">
        <v>1.275</v>
      </c>
      <c r="I1147" s="136"/>
      <c r="J1147" s="136">
        <f>ROUND(I1147*H1147,2)</f>
        <v>0</v>
      </c>
      <c r="K1147" s="133" t="s">
        <v>320</v>
      </c>
      <c r="L1147" s="27"/>
      <c r="M1147" s="137" t="s">
        <v>1</v>
      </c>
      <c r="N1147" s="138" t="s">
        <v>35</v>
      </c>
      <c r="O1147" s="139">
        <v>4.82</v>
      </c>
      <c r="P1147" s="139">
        <f>O1147*H1147</f>
        <v>6.1455</v>
      </c>
      <c r="Q1147" s="139">
        <v>0</v>
      </c>
      <c r="R1147" s="139">
        <f>Q1147*H1147</f>
        <v>0</v>
      </c>
      <c r="S1147" s="139">
        <v>0</v>
      </c>
      <c r="T1147" s="140">
        <f>S1147*H1147</f>
        <v>0</v>
      </c>
      <c r="AR1147" s="141" t="s">
        <v>231</v>
      </c>
      <c r="AT1147" s="141" t="s">
        <v>150</v>
      </c>
      <c r="AU1147" s="141" t="s">
        <v>79</v>
      </c>
      <c r="AY1147" s="15" t="s">
        <v>148</v>
      </c>
      <c r="BE1147" s="142">
        <f>IF(N1147="základní",J1147,0)</f>
        <v>0</v>
      </c>
      <c r="BF1147" s="142">
        <f>IF(N1147="snížená",J1147,0)</f>
        <v>0</v>
      </c>
      <c r="BG1147" s="142">
        <f>IF(N1147="zákl. přenesená",J1147,0)</f>
        <v>0</v>
      </c>
      <c r="BH1147" s="142">
        <f>IF(N1147="sníž. přenesená",J1147,0)</f>
        <v>0</v>
      </c>
      <c r="BI1147" s="142">
        <f>IF(N1147="nulová",J1147,0)</f>
        <v>0</v>
      </c>
      <c r="BJ1147" s="15" t="s">
        <v>77</v>
      </c>
      <c r="BK1147" s="142">
        <f>ROUND(I1147*H1147,2)</f>
        <v>0</v>
      </c>
      <c r="BL1147" s="15" t="s">
        <v>231</v>
      </c>
      <c r="BM1147" s="141" t="s">
        <v>1623</v>
      </c>
    </row>
    <row r="1148" spans="2:63" s="11" customFormat="1" ht="22.8" customHeight="1">
      <c r="B1148" s="118"/>
      <c r="D1148" s="119" t="s">
        <v>69</v>
      </c>
      <c r="E1148" s="128" t="s">
        <v>1624</v>
      </c>
      <c r="F1148" s="128" t="s">
        <v>1625</v>
      </c>
      <c r="J1148" s="129">
        <f>BK1148</f>
        <v>0</v>
      </c>
      <c r="L1148" s="118"/>
      <c r="M1148" s="122"/>
      <c r="N1148" s="123"/>
      <c r="O1148" s="123"/>
      <c r="P1148" s="124">
        <f>SUM(P1149:P1190)</f>
        <v>459.48826699999995</v>
      </c>
      <c r="Q1148" s="123"/>
      <c r="R1148" s="124">
        <f>SUM(R1149:R1190)</f>
        <v>4.77328927</v>
      </c>
      <c r="S1148" s="123"/>
      <c r="T1148" s="125">
        <f>SUM(T1149:T1190)</f>
        <v>16.189922</v>
      </c>
      <c r="AR1148" s="119" t="s">
        <v>79</v>
      </c>
      <c r="AT1148" s="126" t="s">
        <v>69</v>
      </c>
      <c r="AU1148" s="126" t="s">
        <v>77</v>
      </c>
      <c r="AY1148" s="119" t="s">
        <v>148</v>
      </c>
      <c r="BK1148" s="127">
        <f>SUM(BK1149:BK1190)</f>
        <v>0</v>
      </c>
    </row>
    <row r="1149" spans="2:65" s="1" customFormat="1" ht="16.5" customHeight="1">
      <c r="B1149" s="130"/>
      <c r="C1149" s="305" t="s">
        <v>1626</v>
      </c>
      <c r="D1149" s="305" t="s">
        <v>150</v>
      </c>
      <c r="E1149" s="306" t="s">
        <v>1627</v>
      </c>
      <c r="F1149" s="307" t="s">
        <v>1628</v>
      </c>
      <c r="G1149" s="308" t="s">
        <v>458</v>
      </c>
      <c r="H1149" s="309">
        <v>16.8</v>
      </c>
      <c r="I1149" s="310"/>
      <c r="J1149" s="310">
        <f>ROUND(I1149*H1149,2)</f>
        <v>0</v>
      </c>
      <c r="K1149" s="133" t="s">
        <v>1</v>
      </c>
      <c r="L1149" s="27"/>
      <c r="M1149" s="137" t="s">
        <v>1</v>
      </c>
      <c r="N1149" s="138" t="s">
        <v>35</v>
      </c>
      <c r="O1149" s="139">
        <v>2.367</v>
      </c>
      <c r="P1149" s="139">
        <f>O1149*H1149</f>
        <v>39.7656</v>
      </c>
      <c r="Q1149" s="139">
        <v>0.008</v>
      </c>
      <c r="R1149" s="139">
        <f>Q1149*H1149</f>
        <v>0.13440000000000002</v>
      </c>
      <c r="S1149" s="139">
        <v>0</v>
      </c>
      <c r="T1149" s="140">
        <f>S1149*H1149</f>
        <v>0</v>
      </c>
      <c r="AR1149" s="141" t="s">
        <v>231</v>
      </c>
      <c r="AT1149" s="141" t="s">
        <v>150</v>
      </c>
      <c r="AU1149" s="141" t="s">
        <v>79</v>
      </c>
      <c r="AY1149" s="15" t="s">
        <v>148</v>
      </c>
      <c r="BE1149" s="142">
        <f>IF(N1149="základní",J1149,0)</f>
        <v>0</v>
      </c>
      <c r="BF1149" s="142">
        <f>IF(N1149="snížená",J1149,0)</f>
        <v>0</v>
      </c>
      <c r="BG1149" s="142">
        <f>IF(N1149="zákl. přenesená",J1149,0)</f>
        <v>0</v>
      </c>
      <c r="BH1149" s="142">
        <f>IF(N1149="sníž. přenesená",J1149,0)</f>
        <v>0</v>
      </c>
      <c r="BI1149" s="142">
        <f>IF(N1149="nulová",J1149,0)</f>
        <v>0</v>
      </c>
      <c r="BJ1149" s="15" t="s">
        <v>77</v>
      </c>
      <c r="BK1149" s="142">
        <f>ROUND(I1149*H1149,2)</f>
        <v>0</v>
      </c>
      <c r="BL1149" s="15" t="s">
        <v>231</v>
      </c>
      <c r="BM1149" s="141" t="s">
        <v>1629</v>
      </c>
    </row>
    <row r="1150" spans="2:51" s="13" customFormat="1" ht="12">
      <c r="B1150" s="150"/>
      <c r="C1150" s="317"/>
      <c r="D1150" s="318" t="s">
        <v>157</v>
      </c>
      <c r="E1150" s="319" t="s">
        <v>1</v>
      </c>
      <c r="F1150" s="320" t="s">
        <v>1630</v>
      </c>
      <c r="G1150" s="317"/>
      <c r="H1150" s="321">
        <v>16.8</v>
      </c>
      <c r="I1150" s="317"/>
      <c r="J1150" s="317"/>
      <c r="L1150" s="150"/>
      <c r="M1150" s="154"/>
      <c r="N1150" s="155"/>
      <c r="O1150" s="155"/>
      <c r="P1150" s="155"/>
      <c r="Q1150" s="155"/>
      <c r="R1150" s="155"/>
      <c r="S1150" s="155"/>
      <c r="T1150" s="156"/>
      <c r="AT1150" s="151" t="s">
        <v>157</v>
      </c>
      <c r="AU1150" s="151" t="s">
        <v>79</v>
      </c>
      <c r="AV1150" s="13" t="s">
        <v>79</v>
      </c>
      <c r="AW1150" s="13" t="s">
        <v>27</v>
      </c>
      <c r="AX1150" s="13" t="s">
        <v>70</v>
      </c>
      <c r="AY1150" s="151" t="s">
        <v>148</v>
      </c>
    </row>
    <row r="1151" spans="2:65" s="1" customFormat="1" ht="24" customHeight="1">
      <c r="B1151" s="130"/>
      <c r="C1151" s="311" t="s">
        <v>1631</v>
      </c>
      <c r="D1151" s="311" t="s">
        <v>80</v>
      </c>
      <c r="E1151" s="312" t="s">
        <v>1632</v>
      </c>
      <c r="F1151" s="313" t="s">
        <v>1633</v>
      </c>
      <c r="G1151" s="314" t="s">
        <v>319</v>
      </c>
      <c r="H1151" s="315">
        <v>52.266</v>
      </c>
      <c r="I1151" s="316"/>
      <c r="J1151" s="316">
        <f>ROUND(I1151*H1151,2)</f>
        <v>0</v>
      </c>
      <c r="K1151" s="159" t="s">
        <v>312</v>
      </c>
      <c r="L1151" s="163"/>
      <c r="M1151" s="164" t="s">
        <v>1</v>
      </c>
      <c r="N1151" s="165" t="s">
        <v>35</v>
      </c>
      <c r="O1151" s="139">
        <v>0</v>
      </c>
      <c r="P1151" s="139">
        <f>O1151*H1151</f>
        <v>0</v>
      </c>
      <c r="Q1151" s="139">
        <v>0.0045</v>
      </c>
      <c r="R1151" s="139">
        <f>Q1151*H1151</f>
        <v>0.23519699999999996</v>
      </c>
      <c r="S1151" s="139">
        <v>0</v>
      </c>
      <c r="T1151" s="140">
        <f>S1151*H1151</f>
        <v>0</v>
      </c>
      <c r="AR1151" s="141" t="s">
        <v>325</v>
      </c>
      <c r="AT1151" s="141" t="s">
        <v>80</v>
      </c>
      <c r="AU1151" s="141" t="s">
        <v>79</v>
      </c>
      <c r="AY1151" s="15" t="s">
        <v>148</v>
      </c>
      <c r="BE1151" s="142">
        <f>IF(N1151="základní",J1151,0)</f>
        <v>0</v>
      </c>
      <c r="BF1151" s="142">
        <f>IF(N1151="snížená",J1151,0)</f>
        <v>0</v>
      </c>
      <c r="BG1151" s="142">
        <f>IF(N1151="zákl. přenesená",J1151,0)</f>
        <v>0</v>
      </c>
      <c r="BH1151" s="142">
        <f>IF(N1151="sníž. přenesená",J1151,0)</f>
        <v>0</v>
      </c>
      <c r="BI1151" s="142">
        <f>IF(N1151="nulová",J1151,0)</f>
        <v>0</v>
      </c>
      <c r="BJ1151" s="15" t="s">
        <v>77</v>
      </c>
      <c r="BK1151" s="142">
        <f>ROUND(I1151*H1151,2)</f>
        <v>0</v>
      </c>
      <c r="BL1151" s="15" t="s">
        <v>231</v>
      </c>
      <c r="BM1151" s="141" t="s">
        <v>1634</v>
      </c>
    </row>
    <row r="1152" spans="2:47" s="1" customFormat="1" ht="19.2">
      <c r="B1152" s="27"/>
      <c r="C1152" s="322"/>
      <c r="D1152" s="318" t="s">
        <v>277</v>
      </c>
      <c r="E1152" s="322"/>
      <c r="F1152" s="323" t="s">
        <v>1635</v>
      </c>
      <c r="G1152" s="322"/>
      <c r="H1152" s="322"/>
      <c r="I1152" s="322"/>
      <c r="J1152" s="322"/>
      <c r="L1152" s="27"/>
      <c r="M1152" s="167"/>
      <c r="N1152" s="50"/>
      <c r="O1152" s="50"/>
      <c r="P1152" s="50"/>
      <c r="Q1152" s="50"/>
      <c r="R1152" s="50"/>
      <c r="S1152" s="50"/>
      <c r="T1152" s="51"/>
      <c r="AT1152" s="15" t="s">
        <v>277</v>
      </c>
      <c r="AU1152" s="15" t="s">
        <v>79</v>
      </c>
    </row>
    <row r="1153" spans="2:51" s="13" customFormat="1" ht="12">
      <c r="B1153" s="150"/>
      <c r="C1153" s="317"/>
      <c r="D1153" s="318" t="s">
        <v>157</v>
      </c>
      <c r="E1153" s="317"/>
      <c r="F1153" s="320" t="s">
        <v>1636</v>
      </c>
      <c r="G1153" s="317"/>
      <c r="H1153" s="321">
        <v>52.266</v>
      </c>
      <c r="I1153" s="317"/>
      <c r="J1153" s="317"/>
      <c r="L1153" s="150"/>
      <c r="M1153" s="154"/>
      <c r="N1153" s="155"/>
      <c r="O1153" s="155"/>
      <c r="P1153" s="155"/>
      <c r="Q1153" s="155"/>
      <c r="R1153" s="155"/>
      <c r="S1153" s="155"/>
      <c r="T1153" s="156"/>
      <c r="AT1153" s="151" t="s">
        <v>157</v>
      </c>
      <c r="AU1153" s="151" t="s">
        <v>79</v>
      </c>
      <c r="AV1153" s="13" t="s">
        <v>79</v>
      </c>
      <c r="AW1153" s="13" t="s">
        <v>3</v>
      </c>
      <c r="AX1153" s="13" t="s">
        <v>77</v>
      </c>
      <c r="AY1153" s="151" t="s">
        <v>148</v>
      </c>
    </row>
    <row r="1154" spans="2:65" s="1" customFormat="1" ht="24" customHeight="1">
      <c r="B1154" s="130"/>
      <c r="C1154" s="305" t="s">
        <v>1637</v>
      </c>
      <c r="D1154" s="305" t="s">
        <v>150</v>
      </c>
      <c r="E1154" s="306" t="s">
        <v>1638</v>
      </c>
      <c r="F1154" s="307" t="s">
        <v>1639</v>
      </c>
      <c r="G1154" s="308" t="s">
        <v>153</v>
      </c>
      <c r="H1154" s="309">
        <v>353.95</v>
      </c>
      <c r="I1154" s="310"/>
      <c r="J1154" s="310">
        <f>ROUND(I1154*H1154,2)</f>
        <v>0</v>
      </c>
      <c r="K1154" s="133" t="s">
        <v>312</v>
      </c>
      <c r="L1154" s="27"/>
      <c r="M1154" s="137" t="s">
        <v>1</v>
      </c>
      <c r="N1154" s="138" t="s">
        <v>35</v>
      </c>
      <c r="O1154" s="139">
        <v>0.44</v>
      </c>
      <c r="P1154" s="139">
        <f>O1154*H1154</f>
        <v>155.738</v>
      </c>
      <c r="Q1154" s="139">
        <v>0</v>
      </c>
      <c r="R1154" s="139">
        <f>Q1154*H1154</f>
        <v>0</v>
      </c>
      <c r="S1154" s="139">
        <v>0</v>
      </c>
      <c r="T1154" s="140">
        <f>S1154*H1154</f>
        <v>0</v>
      </c>
      <c r="AR1154" s="141" t="s">
        <v>231</v>
      </c>
      <c r="AT1154" s="141" t="s">
        <v>150</v>
      </c>
      <c r="AU1154" s="141" t="s">
        <v>79</v>
      </c>
      <c r="AY1154" s="15" t="s">
        <v>148</v>
      </c>
      <c r="BE1154" s="142">
        <f>IF(N1154="základní",J1154,0)</f>
        <v>0</v>
      </c>
      <c r="BF1154" s="142">
        <f>IF(N1154="snížená",J1154,0)</f>
        <v>0</v>
      </c>
      <c r="BG1154" s="142">
        <f>IF(N1154="zákl. přenesená",J1154,0)</f>
        <v>0</v>
      </c>
      <c r="BH1154" s="142">
        <f>IF(N1154="sníž. přenesená",J1154,0)</f>
        <v>0</v>
      </c>
      <c r="BI1154" s="142">
        <f>IF(N1154="nulová",J1154,0)</f>
        <v>0</v>
      </c>
      <c r="BJ1154" s="15" t="s">
        <v>77</v>
      </c>
      <c r="BK1154" s="142">
        <f>ROUND(I1154*H1154,2)</f>
        <v>0</v>
      </c>
      <c r="BL1154" s="15" t="s">
        <v>231</v>
      </c>
      <c r="BM1154" s="141" t="s">
        <v>1640</v>
      </c>
    </row>
    <row r="1155" spans="2:51" s="12" customFormat="1" ht="12">
      <c r="B1155" s="143"/>
      <c r="C1155" s="324"/>
      <c r="D1155" s="318" t="s">
        <v>157</v>
      </c>
      <c r="E1155" s="325" t="s">
        <v>1</v>
      </c>
      <c r="F1155" s="326" t="s">
        <v>1208</v>
      </c>
      <c r="G1155" s="324"/>
      <c r="H1155" s="325" t="s">
        <v>1</v>
      </c>
      <c r="I1155" s="324"/>
      <c r="J1155" s="324"/>
      <c r="L1155" s="143"/>
      <c r="M1155" s="147"/>
      <c r="N1155" s="148"/>
      <c r="O1155" s="148"/>
      <c r="P1155" s="148"/>
      <c r="Q1155" s="148"/>
      <c r="R1155" s="148"/>
      <c r="S1155" s="148"/>
      <c r="T1155" s="149"/>
      <c r="AT1155" s="145" t="s">
        <v>157</v>
      </c>
      <c r="AU1155" s="145" t="s">
        <v>79</v>
      </c>
      <c r="AV1155" s="12" t="s">
        <v>77</v>
      </c>
      <c r="AW1155" s="12" t="s">
        <v>27</v>
      </c>
      <c r="AX1155" s="12" t="s">
        <v>70</v>
      </c>
      <c r="AY1155" s="145" t="s">
        <v>148</v>
      </c>
    </row>
    <row r="1156" spans="2:51" s="13" customFormat="1" ht="12">
      <c r="B1156" s="150"/>
      <c r="C1156" s="317"/>
      <c r="D1156" s="318" t="s">
        <v>157</v>
      </c>
      <c r="E1156" s="319" t="s">
        <v>1</v>
      </c>
      <c r="F1156" s="320" t="s">
        <v>1228</v>
      </c>
      <c r="G1156" s="317"/>
      <c r="H1156" s="321">
        <v>15.75</v>
      </c>
      <c r="I1156" s="317"/>
      <c r="J1156" s="317"/>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51" s="13" customFormat="1" ht="30.6">
      <c r="B1157" s="150"/>
      <c r="C1157" s="317"/>
      <c r="D1157" s="318" t="s">
        <v>157</v>
      </c>
      <c r="E1157" s="319" t="s">
        <v>1</v>
      </c>
      <c r="F1157" s="320" t="s">
        <v>1641</v>
      </c>
      <c r="G1157" s="317"/>
      <c r="H1157" s="321">
        <v>338.2</v>
      </c>
      <c r="I1157" s="317"/>
      <c r="J1157" s="317"/>
      <c r="L1157" s="150"/>
      <c r="M1157" s="154"/>
      <c r="N1157" s="155"/>
      <c r="O1157" s="155"/>
      <c r="P1157" s="155"/>
      <c r="Q1157" s="155"/>
      <c r="R1157" s="155"/>
      <c r="S1157" s="155"/>
      <c r="T1157" s="156"/>
      <c r="AT1157" s="151" t="s">
        <v>157</v>
      </c>
      <c r="AU1157" s="151" t="s">
        <v>79</v>
      </c>
      <c r="AV1157" s="13" t="s">
        <v>79</v>
      </c>
      <c r="AW1157" s="13" t="s">
        <v>27</v>
      </c>
      <c r="AX1157" s="13" t="s">
        <v>70</v>
      </c>
      <c r="AY1157" s="151" t="s">
        <v>148</v>
      </c>
    </row>
    <row r="1158" spans="2:65" s="1" customFormat="1" ht="24" customHeight="1">
      <c r="B1158" s="130"/>
      <c r="C1158" s="311" t="s">
        <v>1642</v>
      </c>
      <c r="D1158" s="311" t="s">
        <v>80</v>
      </c>
      <c r="E1158" s="312" t="s">
        <v>1643</v>
      </c>
      <c r="F1158" s="313" t="s">
        <v>1644</v>
      </c>
      <c r="G1158" s="314" t="s">
        <v>319</v>
      </c>
      <c r="H1158" s="315">
        <v>884.875</v>
      </c>
      <c r="I1158" s="316"/>
      <c r="J1158" s="316">
        <f>ROUND(I1158*H1158,2)</f>
        <v>0</v>
      </c>
      <c r="K1158" s="159" t="s">
        <v>312</v>
      </c>
      <c r="L1158" s="163"/>
      <c r="M1158" s="164" t="s">
        <v>1</v>
      </c>
      <c r="N1158" s="165" t="s">
        <v>35</v>
      </c>
      <c r="O1158" s="139">
        <v>0</v>
      </c>
      <c r="P1158" s="139">
        <f>O1158*H1158</f>
        <v>0</v>
      </c>
      <c r="Q1158" s="139">
        <v>0.0043</v>
      </c>
      <c r="R1158" s="139">
        <f>Q1158*H1158</f>
        <v>3.8049625</v>
      </c>
      <c r="S1158" s="139">
        <v>0</v>
      </c>
      <c r="T1158" s="140">
        <f>S1158*H1158</f>
        <v>0</v>
      </c>
      <c r="AR1158" s="141" t="s">
        <v>325</v>
      </c>
      <c r="AT1158" s="141" t="s">
        <v>80</v>
      </c>
      <c r="AU1158" s="141" t="s">
        <v>79</v>
      </c>
      <c r="AY1158" s="15" t="s">
        <v>148</v>
      </c>
      <c r="BE1158" s="142">
        <f>IF(N1158="základní",J1158,0)</f>
        <v>0</v>
      </c>
      <c r="BF1158" s="142">
        <f>IF(N1158="snížená",J1158,0)</f>
        <v>0</v>
      </c>
      <c r="BG1158" s="142">
        <f>IF(N1158="zákl. přenesená",J1158,0)</f>
        <v>0</v>
      </c>
      <c r="BH1158" s="142">
        <f>IF(N1158="sníž. přenesená",J1158,0)</f>
        <v>0</v>
      </c>
      <c r="BI1158" s="142">
        <f>IF(N1158="nulová",J1158,0)</f>
        <v>0</v>
      </c>
      <c r="BJ1158" s="15" t="s">
        <v>77</v>
      </c>
      <c r="BK1158" s="142">
        <f>ROUND(I1158*H1158,2)</f>
        <v>0</v>
      </c>
      <c r="BL1158" s="15" t="s">
        <v>231</v>
      </c>
      <c r="BM1158" s="141" t="s">
        <v>1645</v>
      </c>
    </row>
    <row r="1159" spans="2:47" s="1" customFormat="1" ht="19.2">
      <c r="B1159" s="27"/>
      <c r="C1159" s="322"/>
      <c r="D1159" s="318" t="s">
        <v>277</v>
      </c>
      <c r="E1159" s="322"/>
      <c r="F1159" s="323" t="s">
        <v>1646</v>
      </c>
      <c r="G1159" s="322"/>
      <c r="H1159" s="322"/>
      <c r="I1159" s="322"/>
      <c r="J1159" s="322"/>
      <c r="L1159" s="27"/>
      <c r="M1159" s="167"/>
      <c r="N1159" s="50"/>
      <c r="O1159" s="50"/>
      <c r="P1159" s="50"/>
      <c r="Q1159" s="50"/>
      <c r="R1159" s="50"/>
      <c r="S1159" s="50"/>
      <c r="T1159" s="51"/>
      <c r="AT1159" s="15" t="s">
        <v>277</v>
      </c>
      <c r="AU1159" s="15" t="s">
        <v>79</v>
      </c>
    </row>
    <row r="1160" spans="2:51" s="13" customFormat="1" ht="12">
      <c r="B1160" s="150"/>
      <c r="C1160" s="317"/>
      <c r="D1160" s="318" t="s">
        <v>157</v>
      </c>
      <c r="E1160" s="317"/>
      <c r="F1160" s="320" t="s">
        <v>1647</v>
      </c>
      <c r="G1160" s="317"/>
      <c r="H1160" s="321">
        <v>884.875</v>
      </c>
      <c r="I1160" s="317"/>
      <c r="J1160" s="317"/>
      <c r="L1160" s="150"/>
      <c r="M1160" s="154"/>
      <c r="N1160" s="155"/>
      <c r="O1160" s="155"/>
      <c r="P1160" s="155"/>
      <c r="Q1160" s="155"/>
      <c r="R1160" s="155"/>
      <c r="S1160" s="155"/>
      <c r="T1160" s="156"/>
      <c r="AT1160" s="151" t="s">
        <v>157</v>
      </c>
      <c r="AU1160" s="151" t="s">
        <v>79</v>
      </c>
      <c r="AV1160" s="13" t="s">
        <v>79</v>
      </c>
      <c r="AW1160" s="13" t="s">
        <v>3</v>
      </c>
      <c r="AX1160" s="13" t="s">
        <v>77</v>
      </c>
      <c r="AY1160" s="151" t="s">
        <v>148</v>
      </c>
    </row>
    <row r="1161" spans="2:65" s="1" customFormat="1" ht="16.5" customHeight="1">
      <c r="B1161" s="130"/>
      <c r="C1161" s="305" t="s">
        <v>1648</v>
      </c>
      <c r="D1161" s="305" t="s">
        <v>150</v>
      </c>
      <c r="E1161" s="306" t="s">
        <v>1649</v>
      </c>
      <c r="F1161" s="307" t="s">
        <v>1650</v>
      </c>
      <c r="G1161" s="308" t="s">
        <v>458</v>
      </c>
      <c r="H1161" s="309">
        <v>169.1</v>
      </c>
      <c r="I1161" s="310"/>
      <c r="J1161" s="310">
        <f>ROUND(I1161*H1161,2)</f>
        <v>0</v>
      </c>
      <c r="K1161" s="133" t="s">
        <v>312</v>
      </c>
      <c r="L1161" s="27"/>
      <c r="M1161" s="137" t="s">
        <v>1</v>
      </c>
      <c r="N1161" s="138" t="s">
        <v>35</v>
      </c>
      <c r="O1161" s="139">
        <v>0.081</v>
      </c>
      <c r="P1161" s="139">
        <f>O1161*H1161</f>
        <v>13.6971</v>
      </c>
      <c r="Q1161" s="139">
        <v>1E-05</v>
      </c>
      <c r="R1161" s="139">
        <f>Q1161*H1161</f>
        <v>0.001691</v>
      </c>
      <c r="S1161" s="139">
        <v>0</v>
      </c>
      <c r="T1161" s="140">
        <f>S1161*H1161</f>
        <v>0</v>
      </c>
      <c r="AR1161" s="141" t="s">
        <v>231</v>
      </c>
      <c r="AT1161" s="141" t="s">
        <v>150</v>
      </c>
      <c r="AU1161" s="141" t="s">
        <v>79</v>
      </c>
      <c r="AY1161" s="15" t="s">
        <v>148</v>
      </c>
      <c r="BE1161" s="142">
        <f>IF(N1161="základní",J1161,0)</f>
        <v>0</v>
      </c>
      <c r="BF1161" s="142">
        <f>IF(N1161="snížená",J1161,0)</f>
        <v>0</v>
      </c>
      <c r="BG1161" s="142">
        <f>IF(N1161="zákl. přenesená",J1161,0)</f>
        <v>0</v>
      </c>
      <c r="BH1161" s="142">
        <f>IF(N1161="sníž. přenesená",J1161,0)</f>
        <v>0</v>
      </c>
      <c r="BI1161" s="142">
        <f>IF(N1161="nulová",J1161,0)</f>
        <v>0</v>
      </c>
      <c r="BJ1161" s="15" t="s">
        <v>77</v>
      </c>
      <c r="BK1161" s="142">
        <f>ROUND(I1161*H1161,2)</f>
        <v>0</v>
      </c>
      <c r="BL1161" s="15" t="s">
        <v>231</v>
      </c>
      <c r="BM1161" s="141" t="s">
        <v>1651</v>
      </c>
    </row>
    <row r="1162" spans="2:51" s="13" customFormat="1" ht="30.6">
      <c r="B1162" s="150"/>
      <c r="C1162" s="317"/>
      <c r="D1162" s="318" t="s">
        <v>157</v>
      </c>
      <c r="E1162" s="319" t="s">
        <v>1</v>
      </c>
      <c r="F1162" s="320" t="s">
        <v>1596</v>
      </c>
      <c r="G1162" s="317"/>
      <c r="H1162" s="321">
        <v>169.1</v>
      </c>
      <c r="I1162" s="317"/>
      <c r="J1162" s="317"/>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65" s="1" customFormat="1" ht="16.5" customHeight="1">
      <c r="B1163" s="130"/>
      <c r="C1163" s="311" t="s">
        <v>1652</v>
      </c>
      <c r="D1163" s="311" t="s">
        <v>80</v>
      </c>
      <c r="E1163" s="312" t="s">
        <v>1653</v>
      </c>
      <c r="F1163" s="313" t="s">
        <v>1654</v>
      </c>
      <c r="G1163" s="314" t="s">
        <v>458</v>
      </c>
      <c r="H1163" s="315">
        <v>170.791</v>
      </c>
      <c r="I1163" s="316"/>
      <c r="J1163" s="316">
        <f>ROUND(I1163*H1163,2)</f>
        <v>0</v>
      </c>
      <c r="K1163" s="159" t="s">
        <v>312</v>
      </c>
      <c r="L1163" s="163"/>
      <c r="M1163" s="164" t="s">
        <v>1</v>
      </c>
      <c r="N1163" s="165" t="s">
        <v>35</v>
      </c>
      <c r="O1163" s="139">
        <v>0</v>
      </c>
      <c r="P1163" s="139">
        <f>O1163*H1163</f>
        <v>0</v>
      </c>
      <c r="Q1163" s="139">
        <v>0.00047</v>
      </c>
      <c r="R1163" s="139">
        <f>Q1163*H1163</f>
        <v>0.08027176999999999</v>
      </c>
      <c r="S1163" s="139">
        <v>0</v>
      </c>
      <c r="T1163" s="140">
        <f>S1163*H1163</f>
        <v>0</v>
      </c>
      <c r="AR1163" s="141" t="s">
        <v>325</v>
      </c>
      <c r="AT1163" s="141" t="s">
        <v>80</v>
      </c>
      <c r="AU1163" s="141" t="s">
        <v>79</v>
      </c>
      <c r="AY1163" s="15" t="s">
        <v>148</v>
      </c>
      <c r="BE1163" s="142">
        <f>IF(N1163="základní",J1163,0)</f>
        <v>0</v>
      </c>
      <c r="BF1163" s="142">
        <f>IF(N1163="snížená",J1163,0)</f>
        <v>0</v>
      </c>
      <c r="BG1163" s="142">
        <f>IF(N1163="zákl. přenesená",J1163,0)</f>
        <v>0</v>
      </c>
      <c r="BH1163" s="142">
        <f>IF(N1163="sníž. přenesená",J1163,0)</f>
        <v>0</v>
      </c>
      <c r="BI1163" s="142">
        <f>IF(N1163="nulová",J1163,0)</f>
        <v>0</v>
      </c>
      <c r="BJ1163" s="15" t="s">
        <v>77</v>
      </c>
      <c r="BK1163" s="142">
        <f>ROUND(I1163*H1163,2)</f>
        <v>0</v>
      </c>
      <c r="BL1163" s="15" t="s">
        <v>231</v>
      </c>
      <c r="BM1163" s="141" t="s">
        <v>1655</v>
      </c>
    </row>
    <row r="1164" spans="2:47" s="1" customFormat="1" ht="19.2">
      <c r="B1164" s="27"/>
      <c r="C1164" s="322"/>
      <c r="D1164" s="318" t="s">
        <v>277</v>
      </c>
      <c r="E1164" s="322"/>
      <c r="F1164" s="323" t="s">
        <v>1656</v>
      </c>
      <c r="G1164" s="322"/>
      <c r="H1164" s="322"/>
      <c r="I1164" s="322"/>
      <c r="J1164" s="322"/>
      <c r="L1164" s="27"/>
      <c r="M1164" s="167"/>
      <c r="N1164" s="50"/>
      <c r="O1164" s="50"/>
      <c r="P1164" s="50"/>
      <c r="Q1164" s="50"/>
      <c r="R1164" s="50"/>
      <c r="S1164" s="50"/>
      <c r="T1164" s="51"/>
      <c r="AT1164" s="15" t="s">
        <v>277</v>
      </c>
      <c r="AU1164" s="15" t="s">
        <v>79</v>
      </c>
    </row>
    <row r="1165" spans="2:51" s="13" customFormat="1" ht="12">
      <c r="B1165" s="150"/>
      <c r="C1165" s="317"/>
      <c r="D1165" s="318" t="s">
        <v>157</v>
      </c>
      <c r="E1165" s="317"/>
      <c r="F1165" s="320" t="s">
        <v>1657</v>
      </c>
      <c r="G1165" s="317"/>
      <c r="H1165" s="321">
        <v>170.791</v>
      </c>
      <c r="I1165" s="317"/>
      <c r="J1165" s="317"/>
      <c r="L1165" s="150"/>
      <c r="M1165" s="154"/>
      <c r="N1165" s="155"/>
      <c r="O1165" s="155"/>
      <c r="P1165" s="155"/>
      <c r="Q1165" s="155"/>
      <c r="R1165" s="155"/>
      <c r="S1165" s="155"/>
      <c r="T1165" s="156"/>
      <c r="AT1165" s="151" t="s">
        <v>157</v>
      </c>
      <c r="AU1165" s="151" t="s">
        <v>79</v>
      </c>
      <c r="AV1165" s="13" t="s">
        <v>79</v>
      </c>
      <c r="AW1165" s="13" t="s">
        <v>3</v>
      </c>
      <c r="AX1165" s="13" t="s">
        <v>77</v>
      </c>
      <c r="AY1165" s="151" t="s">
        <v>148</v>
      </c>
    </row>
    <row r="1166" spans="2:65" s="1" customFormat="1" ht="24" customHeight="1">
      <c r="B1166" s="130"/>
      <c r="C1166" s="305" t="s">
        <v>1658</v>
      </c>
      <c r="D1166" s="305" t="s">
        <v>150</v>
      </c>
      <c r="E1166" s="306" t="s">
        <v>1659</v>
      </c>
      <c r="F1166" s="307" t="s">
        <v>1660</v>
      </c>
      <c r="G1166" s="308" t="s">
        <v>153</v>
      </c>
      <c r="H1166" s="309">
        <v>353.95</v>
      </c>
      <c r="I1166" s="310"/>
      <c r="J1166" s="310">
        <f>ROUND(I1166*H1166,2)</f>
        <v>0</v>
      </c>
      <c r="K1166" s="133" t="s">
        <v>312</v>
      </c>
      <c r="L1166" s="27"/>
      <c r="M1166" s="137" t="s">
        <v>1</v>
      </c>
      <c r="N1166" s="138" t="s">
        <v>35</v>
      </c>
      <c r="O1166" s="139">
        <v>0.147</v>
      </c>
      <c r="P1166" s="139">
        <f>O1166*H1166</f>
        <v>52.030649999999994</v>
      </c>
      <c r="Q1166" s="139">
        <v>3E-05</v>
      </c>
      <c r="R1166" s="139">
        <f>Q1166*H1166</f>
        <v>0.0106185</v>
      </c>
      <c r="S1166" s="139">
        <v>0</v>
      </c>
      <c r="T1166" s="140">
        <f>S1166*H1166</f>
        <v>0</v>
      </c>
      <c r="AR1166" s="141" t="s">
        <v>231</v>
      </c>
      <c r="AT1166" s="141" t="s">
        <v>150</v>
      </c>
      <c r="AU1166" s="141" t="s">
        <v>79</v>
      </c>
      <c r="AY1166" s="15" t="s">
        <v>148</v>
      </c>
      <c r="BE1166" s="142">
        <f>IF(N1166="základní",J1166,0)</f>
        <v>0</v>
      </c>
      <c r="BF1166" s="142">
        <f>IF(N1166="snížená",J1166,0)</f>
        <v>0</v>
      </c>
      <c r="BG1166" s="142">
        <f>IF(N1166="zákl. přenesená",J1166,0)</f>
        <v>0</v>
      </c>
      <c r="BH1166" s="142">
        <f>IF(N1166="sníž. přenesená",J1166,0)</f>
        <v>0</v>
      </c>
      <c r="BI1166" s="142">
        <f>IF(N1166="nulová",J1166,0)</f>
        <v>0</v>
      </c>
      <c r="BJ1166" s="15" t="s">
        <v>77</v>
      </c>
      <c r="BK1166" s="142">
        <f>ROUND(I1166*H1166,2)</f>
        <v>0</v>
      </c>
      <c r="BL1166" s="15" t="s">
        <v>231</v>
      </c>
      <c r="BM1166" s="141" t="s">
        <v>1661</v>
      </c>
    </row>
    <row r="1167" spans="2:51" s="12" customFormat="1" ht="12">
      <c r="B1167" s="143"/>
      <c r="C1167" s="324"/>
      <c r="D1167" s="318" t="s">
        <v>157</v>
      </c>
      <c r="E1167" s="325" t="s">
        <v>1</v>
      </c>
      <c r="F1167" s="326" t="s">
        <v>1208</v>
      </c>
      <c r="G1167" s="324"/>
      <c r="H1167" s="325" t="s">
        <v>1</v>
      </c>
      <c r="I1167" s="324"/>
      <c r="J1167" s="324"/>
      <c r="L1167" s="143"/>
      <c r="M1167" s="147"/>
      <c r="N1167" s="148"/>
      <c r="O1167" s="148"/>
      <c r="P1167" s="148"/>
      <c r="Q1167" s="148"/>
      <c r="R1167" s="148"/>
      <c r="S1167" s="148"/>
      <c r="T1167" s="149"/>
      <c r="AT1167" s="145" t="s">
        <v>157</v>
      </c>
      <c r="AU1167" s="145" t="s">
        <v>79</v>
      </c>
      <c r="AV1167" s="12" t="s">
        <v>77</v>
      </c>
      <c r="AW1167" s="12" t="s">
        <v>27</v>
      </c>
      <c r="AX1167" s="12" t="s">
        <v>70</v>
      </c>
      <c r="AY1167" s="145" t="s">
        <v>148</v>
      </c>
    </row>
    <row r="1168" spans="2:51" s="13" customFormat="1" ht="12">
      <c r="B1168" s="150"/>
      <c r="C1168" s="317"/>
      <c r="D1168" s="318" t="s">
        <v>157</v>
      </c>
      <c r="E1168" s="319" t="s">
        <v>1</v>
      </c>
      <c r="F1168" s="320" t="s">
        <v>1228</v>
      </c>
      <c r="G1168" s="317"/>
      <c r="H1168" s="321">
        <v>15.75</v>
      </c>
      <c r="I1168" s="317"/>
      <c r="J1168" s="317"/>
      <c r="L1168" s="150"/>
      <c r="M1168" s="154"/>
      <c r="N1168" s="155"/>
      <c r="O1168" s="155"/>
      <c r="P1168" s="155"/>
      <c r="Q1168" s="155"/>
      <c r="R1168" s="155"/>
      <c r="S1168" s="155"/>
      <c r="T1168" s="156"/>
      <c r="AT1168" s="151" t="s">
        <v>157</v>
      </c>
      <c r="AU1168" s="151" t="s">
        <v>79</v>
      </c>
      <c r="AV1168" s="13" t="s">
        <v>79</v>
      </c>
      <c r="AW1168" s="13" t="s">
        <v>27</v>
      </c>
      <c r="AX1168" s="13" t="s">
        <v>70</v>
      </c>
      <c r="AY1168" s="151" t="s">
        <v>148</v>
      </c>
    </row>
    <row r="1169" spans="2:51" s="13" customFormat="1" ht="30.6">
      <c r="B1169" s="150"/>
      <c r="C1169" s="317"/>
      <c r="D1169" s="318" t="s">
        <v>157</v>
      </c>
      <c r="E1169" s="319" t="s">
        <v>1</v>
      </c>
      <c r="F1169" s="320" t="s">
        <v>1641</v>
      </c>
      <c r="G1169" s="317"/>
      <c r="H1169" s="321">
        <v>338.2</v>
      </c>
      <c r="I1169" s="317"/>
      <c r="J1169" s="317"/>
      <c r="L1169" s="150"/>
      <c r="M1169" s="154"/>
      <c r="N1169" s="155"/>
      <c r="O1169" s="155"/>
      <c r="P1169" s="155"/>
      <c r="Q1169" s="155"/>
      <c r="R1169" s="155"/>
      <c r="S1169" s="155"/>
      <c r="T1169" s="156"/>
      <c r="AT1169" s="151" t="s">
        <v>157</v>
      </c>
      <c r="AU1169" s="151" t="s">
        <v>79</v>
      </c>
      <c r="AV1169" s="13" t="s">
        <v>79</v>
      </c>
      <c r="AW1169" s="13" t="s">
        <v>27</v>
      </c>
      <c r="AX1169" s="13" t="s">
        <v>70</v>
      </c>
      <c r="AY1169" s="151" t="s">
        <v>148</v>
      </c>
    </row>
    <row r="1170" spans="2:65" s="1" customFormat="1" ht="16.5" customHeight="1">
      <c r="B1170" s="130"/>
      <c r="C1170" s="305" t="s">
        <v>1662</v>
      </c>
      <c r="D1170" s="305" t="s">
        <v>150</v>
      </c>
      <c r="E1170" s="306" t="s">
        <v>1663</v>
      </c>
      <c r="F1170" s="307" t="s">
        <v>1664</v>
      </c>
      <c r="G1170" s="308" t="s">
        <v>458</v>
      </c>
      <c r="H1170" s="309">
        <v>33.6</v>
      </c>
      <c r="I1170" s="310"/>
      <c r="J1170" s="310">
        <f>ROUND(I1170*H1170,2)</f>
        <v>0</v>
      </c>
      <c r="K1170" s="133" t="s">
        <v>1</v>
      </c>
      <c r="L1170" s="27"/>
      <c r="M1170" s="137" t="s">
        <v>1</v>
      </c>
      <c r="N1170" s="138" t="s">
        <v>35</v>
      </c>
      <c r="O1170" s="139">
        <v>0.048</v>
      </c>
      <c r="P1170" s="139">
        <f>O1170*H1170</f>
        <v>1.6128</v>
      </c>
      <c r="Q1170" s="139">
        <v>0</v>
      </c>
      <c r="R1170" s="139">
        <f>Q1170*H1170</f>
        <v>0</v>
      </c>
      <c r="S1170" s="139">
        <v>0</v>
      </c>
      <c r="T1170" s="140">
        <f>S1170*H1170</f>
        <v>0</v>
      </c>
      <c r="AR1170" s="141" t="s">
        <v>231</v>
      </c>
      <c r="AT1170" s="141" t="s">
        <v>150</v>
      </c>
      <c r="AU1170" s="141" t="s">
        <v>79</v>
      </c>
      <c r="AY1170" s="15" t="s">
        <v>148</v>
      </c>
      <c r="BE1170" s="142">
        <f>IF(N1170="základní",J1170,0)</f>
        <v>0</v>
      </c>
      <c r="BF1170" s="142">
        <f>IF(N1170="snížená",J1170,0)</f>
        <v>0</v>
      </c>
      <c r="BG1170" s="142">
        <f>IF(N1170="zákl. přenesená",J1170,0)</f>
        <v>0</v>
      </c>
      <c r="BH1170" s="142">
        <f>IF(N1170="sníž. přenesená",J1170,0)</f>
        <v>0</v>
      </c>
      <c r="BI1170" s="142">
        <f>IF(N1170="nulová",J1170,0)</f>
        <v>0</v>
      </c>
      <c r="BJ1170" s="15" t="s">
        <v>77</v>
      </c>
      <c r="BK1170" s="142">
        <f>ROUND(I1170*H1170,2)</f>
        <v>0</v>
      </c>
      <c r="BL1170" s="15" t="s">
        <v>231</v>
      </c>
      <c r="BM1170" s="141" t="s">
        <v>1665</v>
      </c>
    </row>
    <row r="1171" spans="2:51" s="13" customFormat="1" ht="12">
      <c r="B1171" s="150"/>
      <c r="C1171" s="317"/>
      <c r="D1171" s="318" t="s">
        <v>157</v>
      </c>
      <c r="E1171" s="319" t="s">
        <v>1</v>
      </c>
      <c r="F1171" s="320" t="s">
        <v>1666</v>
      </c>
      <c r="G1171" s="317"/>
      <c r="H1171" s="321">
        <v>33.6</v>
      </c>
      <c r="I1171" s="317"/>
      <c r="J1171" s="317"/>
      <c r="L1171" s="150"/>
      <c r="M1171" s="154"/>
      <c r="N1171" s="155"/>
      <c r="O1171" s="155"/>
      <c r="P1171" s="155"/>
      <c r="Q1171" s="155"/>
      <c r="R1171" s="155"/>
      <c r="S1171" s="155"/>
      <c r="T1171" s="156"/>
      <c r="AT1171" s="151" t="s">
        <v>157</v>
      </c>
      <c r="AU1171" s="151" t="s">
        <v>79</v>
      </c>
      <c r="AV1171" s="13" t="s">
        <v>79</v>
      </c>
      <c r="AW1171" s="13" t="s">
        <v>27</v>
      </c>
      <c r="AX1171" s="13" t="s">
        <v>70</v>
      </c>
      <c r="AY1171" s="151" t="s">
        <v>148</v>
      </c>
    </row>
    <row r="1172" spans="2:65" s="1" customFormat="1" ht="24" customHeight="1">
      <c r="B1172" s="130"/>
      <c r="C1172" s="305" t="s">
        <v>1667</v>
      </c>
      <c r="D1172" s="305" t="s">
        <v>150</v>
      </c>
      <c r="E1172" s="306" t="s">
        <v>1668</v>
      </c>
      <c r="F1172" s="307" t="s">
        <v>1669</v>
      </c>
      <c r="G1172" s="308" t="s">
        <v>153</v>
      </c>
      <c r="H1172" s="309">
        <v>353.95</v>
      </c>
      <c r="I1172" s="310"/>
      <c r="J1172" s="310">
        <f>ROUND(I1172*H1172,2)</f>
        <v>0</v>
      </c>
      <c r="K1172" s="133" t="s">
        <v>312</v>
      </c>
      <c r="L1172" s="27"/>
      <c r="M1172" s="137" t="s">
        <v>1</v>
      </c>
      <c r="N1172" s="138" t="s">
        <v>35</v>
      </c>
      <c r="O1172" s="139">
        <v>0.283</v>
      </c>
      <c r="P1172" s="139">
        <f>O1172*H1172</f>
        <v>100.16784999999999</v>
      </c>
      <c r="Q1172" s="139">
        <v>0</v>
      </c>
      <c r="R1172" s="139">
        <f>Q1172*H1172</f>
        <v>0</v>
      </c>
      <c r="S1172" s="139">
        <v>0.04508</v>
      </c>
      <c r="T1172" s="140">
        <f>S1172*H1172</f>
        <v>15.956066</v>
      </c>
      <c r="AR1172" s="141" t="s">
        <v>231</v>
      </c>
      <c r="AT1172" s="141" t="s">
        <v>150</v>
      </c>
      <c r="AU1172" s="141" t="s">
        <v>79</v>
      </c>
      <c r="AY1172" s="15" t="s">
        <v>148</v>
      </c>
      <c r="BE1172" s="142">
        <f>IF(N1172="základní",J1172,0)</f>
        <v>0</v>
      </c>
      <c r="BF1172" s="142">
        <f>IF(N1172="snížená",J1172,0)</f>
        <v>0</v>
      </c>
      <c r="BG1172" s="142">
        <f>IF(N1172="zákl. přenesená",J1172,0)</f>
        <v>0</v>
      </c>
      <c r="BH1172" s="142">
        <f>IF(N1172="sníž. přenesená",J1172,0)</f>
        <v>0</v>
      </c>
      <c r="BI1172" s="142">
        <f>IF(N1172="nulová",J1172,0)</f>
        <v>0</v>
      </c>
      <c r="BJ1172" s="15" t="s">
        <v>77</v>
      </c>
      <c r="BK1172" s="142">
        <f>ROUND(I1172*H1172,2)</f>
        <v>0</v>
      </c>
      <c r="BL1172" s="15" t="s">
        <v>231</v>
      </c>
      <c r="BM1172" s="141" t="s">
        <v>1670</v>
      </c>
    </row>
    <row r="1173" spans="2:51" s="12" customFormat="1" ht="12">
      <c r="B1173" s="143"/>
      <c r="C1173" s="324"/>
      <c r="D1173" s="318" t="s">
        <v>157</v>
      </c>
      <c r="E1173" s="325" t="s">
        <v>1</v>
      </c>
      <c r="F1173" s="326" t="s">
        <v>1208</v>
      </c>
      <c r="G1173" s="324"/>
      <c r="H1173" s="325" t="s">
        <v>1</v>
      </c>
      <c r="I1173" s="324"/>
      <c r="J1173" s="324"/>
      <c r="L1173" s="143"/>
      <c r="M1173" s="147"/>
      <c r="N1173" s="148"/>
      <c r="O1173" s="148"/>
      <c r="P1173" s="148"/>
      <c r="Q1173" s="148"/>
      <c r="R1173" s="148"/>
      <c r="S1173" s="148"/>
      <c r="T1173" s="149"/>
      <c r="AT1173" s="145" t="s">
        <v>157</v>
      </c>
      <c r="AU1173" s="145" t="s">
        <v>79</v>
      </c>
      <c r="AV1173" s="12" t="s">
        <v>77</v>
      </c>
      <c r="AW1173" s="12" t="s">
        <v>27</v>
      </c>
      <c r="AX1173" s="12" t="s">
        <v>70</v>
      </c>
      <c r="AY1173" s="145" t="s">
        <v>148</v>
      </c>
    </row>
    <row r="1174" spans="2:51" s="13" customFormat="1" ht="12">
      <c r="B1174" s="150"/>
      <c r="C1174" s="317"/>
      <c r="D1174" s="318" t="s">
        <v>157</v>
      </c>
      <c r="E1174" s="319" t="s">
        <v>1</v>
      </c>
      <c r="F1174" s="320" t="s">
        <v>1228</v>
      </c>
      <c r="G1174" s="317"/>
      <c r="H1174" s="321">
        <v>15.75</v>
      </c>
      <c r="I1174" s="317"/>
      <c r="J1174" s="317"/>
      <c r="L1174" s="150"/>
      <c r="M1174" s="154"/>
      <c r="N1174" s="155"/>
      <c r="O1174" s="155"/>
      <c r="P1174" s="155"/>
      <c r="Q1174" s="155"/>
      <c r="R1174" s="155"/>
      <c r="S1174" s="155"/>
      <c r="T1174" s="156"/>
      <c r="AT1174" s="151" t="s">
        <v>157</v>
      </c>
      <c r="AU1174" s="151" t="s">
        <v>79</v>
      </c>
      <c r="AV1174" s="13" t="s">
        <v>79</v>
      </c>
      <c r="AW1174" s="13" t="s">
        <v>27</v>
      </c>
      <c r="AX1174" s="13" t="s">
        <v>70</v>
      </c>
      <c r="AY1174" s="151" t="s">
        <v>148</v>
      </c>
    </row>
    <row r="1175" spans="2:51" s="13" customFormat="1" ht="30.6">
      <c r="B1175" s="150"/>
      <c r="C1175" s="317"/>
      <c r="D1175" s="318" t="s">
        <v>157</v>
      </c>
      <c r="E1175" s="319" t="s">
        <v>1</v>
      </c>
      <c r="F1175" s="320" t="s">
        <v>1641</v>
      </c>
      <c r="G1175" s="317"/>
      <c r="H1175" s="321">
        <v>338.2</v>
      </c>
      <c r="I1175" s="317"/>
      <c r="J1175" s="317"/>
      <c r="L1175" s="150"/>
      <c r="M1175" s="154"/>
      <c r="N1175" s="155"/>
      <c r="O1175" s="155"/>
      <c r="P1175" s="155"/>
      <c r="Q1175" s="155"/>
      <c r="R1175" s="155"/>
      <c r="S1175" s="155"/>
      <c r="T1175" s="156"/>
      <c r="AT1175" s="151" t="s">
        <v>157</v>
      </c>
      <c r="AU1175" s="151" t="s">
        <v>79</v>
      </c>
      <c r="AV1175" s="13" t="s">
        <v>79</v>
      </c>
      <c r="AW1175" s="13" t="s">
        <v>27</v>
      </c>
      <c r="AX1175" s="13" t="s">
        <v>70</v>
      </c>
      <c r="AY1175" s="151" t="s">
        <v>148</v>
      </c>
    </row>
    <row r="1176" spans="2:65" s="1" customFormat="1" ht="24" customHeight="1">
      <c r="B1176" s="130"/>
      <c r="C1176" s="305" t="s">
        <v>1671</v>
      </c>
      <c r="D1176" s="305" t="s">
        <v>150</v>
      </c>
      <c r="E1176" s="306" t="s">
        <v>1672</v>
      </c>
      <c r="F1176" s="307" t="s">
        <v>1673</v>
      </c>
      <c r="G1176" s="308" t="s">
        <v>153</v>
      </c>
      <c r="H1176" s="309">
        <v>353.95</v>
      </c>
      <c r="I1176" s="310"/>
      <c r="J1176" s="310">
        <f>ROUND(I1176*H1176,2)</f>
        <v>0</v>
      </c>
      <c r="K1176" s="133" t="s">
        <v>312</v>
      </c>
      <c r="L1176" s="27"/>
      <c r="M1176" s="137" t="s">
        <v>1</v>
      </c>
      <c r="N1176" s="138" t="s">
        <v>35</v>
      </c>
      <c r="O1176" s="139">
        <v>0.05</v>
      </c>
      <c r="P1176" s="139">
        <f>O1176*H1176</f>
        <v>17.6975</v>
      </c>
      <c r="Q1176" s="139">
        <v>0</v>
      </c>
      <c r="R1176" s="139">
        <f>Q1176*H1176</f>
        <v>0</v>
      </c>
      <c r="S1176" s="139">
        <v>0</v>
      </c>
      <c r="T1176" s="140">
        <f>S1176*H1176</f>
        <v>0</v>
      </c>
      <c r="AR1176" s="141" t="s">
        <v>231</v>
      </c>
      <c r="AT1176" s="141" t="s">
        <v>150</v>
      </c>
      <c r="AU1176" s="141" t="s">
        <v>79</v>
      </c>
      <c r="AY1176" s="15" t="s">
        <v>148</v>
      </c>
      <c r="BE1176" s="142">
        <f>IF(N1176="základní",J1176,0)</f>
        <v>0</v>
      </c>
      <c r="BF1176" s="142">
        <f>IF(N1176="snížená",J1176,0)</f>
        <v>0</v>
      </c>
      <c r="BG1176" s="142">
        <f>IF(N1176="zákl. přenesená",J1176,0)</f>
        <v>0</v>
      </c>
      <c r="BH1176" s="142">
        <f>IF(N1176="sníž. přenesená",J1176,0)</f>
        <v>0</v>
      </c>
      <c r="BI1176" s="142">
        <f>IF(N1176="nulová",J1176,0)</f>
        <v>0</v>
      </c>
      <c r="BJ1176" s="15" t="s">
        <v>77</v>
      </c>
      <c r="BK1176" s="142">
        <f>ROUND(I1176*H1176,2)</f>
        <v>0</v>
      </c>
      <c r="BL1176" s="15" t="s">
        <v>231</v>
      </c>
      <c r="BM1176" s="141" t="s">
        <v>1674</v>
      </c>
    </row>
    <row r="1177" spans="2:65" s="1" customFormat="1" ht="24" customHeight="1">
      <c r="B1177" s="130"/>
      <c r="C1177" s="305" t="s">
        <v>1675</v>
      </c>
      <c r="D1177" s="305" t="s">
        <v>150</v>
      </c>
      <c r="E1177" s="306" t="s">
        <v>1676</v>
      </c>
      <c r="F1177" s="307" t="s">
        <v>1677</v>
      </c>
      <c r="G1177" s="308" t="s">
        <v>458</v>
      </c>
      <c r="H1177" s="309">
        <v>16.8</v>
      </c>
      <c r="I1177" s="310"/>
      <c r="J1177" s="310">
        <f>ROUND(I1177*H1177,2)</f>
        <v>0</v>
      </c>
      <c r="K1177" s="133" t="s">
        <v>1</v>
      </c>
      <c r="L1177" s="27"/>
      <c r="M1177" s="137" t="s">
        <v>1</v>
      </c>
      <c r="N1177" s="138" t="s">
        <v>35</v>
      </c>
      <c r="O1177" s="139">
        <v>0.124</v>
      </c>
      <c r="P1177" s="139">
        <f>O1177*H1177</f>
        <v>2.0832</v>
      </c>
      <c r="Q1177" s="139">
        <v>0</v>
      </c>
      <c r="R1177" s="139">
        <f>Q1177*H1177</f>
        <v>0</v>
      </c>
      <c r="S1177" s="139">
        <v>0.01392</v>
      </c>
      <c r="T1177" s="140">
        <f>S1177*H1177</f>
        <v>0.233856</v>
      </c>
      <c r="AR1177" s="141" t="s">
        <v>231</v>
      </c>
      <c r="AT1177" s="141" t="s">
        <v>150</v>
      </c>
      <c r="AU1177" s="141" t="s">
        <v>79</v>
      </c>
      <c r="AY1177" s="15" t="s">
        <v>148</v>
      </c>
      <c r="BE1177" s="142">
        <f>IF(N1177="základní",J1177,0)</f>
        <v>0</v>
      </c>
      <c r="BF1177" s="142">
        <f>IF(N1177="snížená",J1177,0)</f>
        <v>0</v>
      </c>
      <c r="BG1177" s="142">
        <f>IF(N1177="zákl. přenesená",J1177,0)</f>
        <v>0</v>
      </c>
      <c r="BH1177" s="142">
        <f>IF(N1177="sníž. přenesená",J1177,0)</f>
        <v>0</v>
      </c>
      <c r="BI1177" s="142">
        <f>IF(N1177="nulová",J1177,0)</f>
        <v>0</v>
      </c>
      <c r="BJ1177" s="15" t="s">
        <v>77</v>
      </c>
      <c r="BK1177" s="142">
        <f>ROUND(I1177*H1177,2)</f>
        <v>0</v>
      </c>
      <c r="BL1177" s="15" t="s">
        <v>231</v>
      </c>
      <c r="BM1177" s="141" t="s">
        <v>1678</v>
      </c>
    </row>
    <row r="1178" spans="2:51" s="13" customFormat="1" ht="12">
      <c r="B1178" s="150"/>
      <c r="C1178" s="317"/>
      <c r="D1178" s="318" t="s">
        <v>157</v>
      </c>
      <c r="E1178" s="319" t="s">
        <v>1</v>
      </c>
      <c r="F1178" s="320" t="s">
        <v>1630</v>
      </c>
      <c r="G1178" s="317"/>
      <c r="H1178" s="321">
        <v>16.8</v>
      </c>
      <c r="I1178" s="317"/>
      <c r="J1178" s="317"/>
      <c r="L1178" s="150"/>
      <c r="M1178" s="154"/>
      <c r="N1178" s="155"/>
      <c r="O1178" s="155"/>
      <c r="P1178" s="155"/>
      <c r="Q1178" s="155"/>
      <c r="R1178" s="155"/>
      <c r="S1178" s="155"/>
      <c r="T1178" s="156"/>
      <c r="AT1178" s="151" t="s">
        <v>157</v>
      </c>
      <c r="AU1178" s="151" t="s">
        <v>79</v>
      </c>
      <c r="AV1178" s="13" t="s">
        <v>79</v>
      </c>
      <c r="AW1178" s="13" t="s">
        <v>27</v>
      </c>
      <c r="AX1178" s="13" t="s">
        <v>70</v>
      </c>
      <c r="AY1178" s="151" t="s">
        <v>148</v>
      </c>
    </row>
    <row r="1179" spans="2:65" s="1" customFormat="1" ht="24" customHeight="1">
      <c r="B1179" s="130"/>
      <c r="C1179" s="305" t="s">
        <v>1679</v>
      </c>
      <c r="D1179" s="305" t="s">
        <v>150</v>
      </c>
      <c r="E1179" s="306" t="s">
        <v>1680</v>
      </c>
      <c r="F1179" s="307" t="s">
        <v>1681</v>
      </c>
      <c r="G1179" s="308" t="s">
        <v>458</v>
      </c>
      <c r="H1179" s="309">
        <v>16.8</v>
      </c>
      <c r="I1179" s="310"/>
      <c r="J1179" s="310">
        <f>ROUND(I1179*H1179,2)</f>
        <v>0</v>
      </c>
      <c r="K1179" s="133" t="s">
        <v>312</v>
      </c>
      <c r="L1179" s="27"/>
      <c r="M1179" s="137" t="s">
        <v>1</v>
      </c>
      <c r="N1179" s="138" t="s">
        <v>35</v>
      </c>
      <c r="O1179" s="139">
        <v>0.048</v>
      </c>
      <c r="P1179" s="139">
        <f>O1179*H1179</f>
        <v>0.8064</v>
      </c>
      <c r="Q1179" s="139">
        <v>0</v>
      </c>
      <c r="R1179" s="139">
        <f>Q1179*H1179</f>
        <v>0</v>
      </c>
      <c r="S1179" s="139">
        <v>0</v>
      </c>
      <c r="T1179" s="140">
        <f>S1179*H1179</f>
        <v>0</v>
      </c>
      <c r="AR1179" s="141" t="s">
        <v>231</v>
      </c>
      <c r="AT1179" s="141" t="s">
        <v>150</v>
      </c>
      <c r="AU1179" s="141" t="s">
        <v>79</v>
      </c>
      <c r="AY1179" s="15" t="s">
        <v>148</v>
      </c>
      <c r="BE1179" s="142">
        <f>IF(N1179="základní",J1179,0)</f>
        <v>0</v>
      </c>
      <c r="BF1179" s="142">
        <f>IF(N1179="snížená",J1179,0)</f>
        <v>0</v>
      </c>
      <c r="BG1179" s="142">
        <f>IF(N1179="zákl. přenesená",J1179,0)</f>
        <v>0</v>
      </c>
      <c r="BH1179" s="142">
        <f>IF(N1179="sníž. přenesená",J1179,0)</f>
        <v>0</v>
      </c>
      <c r="BI1179" s="142">
        <f>IF(N1179="nulová",J1179,0)</f>
        <v>0</v>
      </c>
      <c r="BJ1179" s="15" t="s">
        <v>77</v>
      </c>
      <c r="BK1179" s="142">
        <f>ROUND(I1179*H1179,2)</f>
        <v>0</v>
      </c>
      <c r="BL1179" s="15" t="s">
        <v>231</v>
      </c>
      <c r="BM1179" s="141" t="s">
        <v>1682</v>
      </c>
    </row>
    <row r="1180" spans="2:65" s="1" customFormat="1" ht="16.5" customHeight="1">
      <c r="B1180" s="130"/>
      <c r="C1180" s="305" t="s">
        <v>1683</v>
      </c>
      <c r="D1180" s="305" t="s">
        <v>150</v>
      </c>
      <c r="E1180" s="306" t="s">
        <v>1684</v>
      </c>
      <c r="F1180" s="307" t="s">
        <v>1685</v>
      </c>
      <c r="G1180" s="308" t="s">
        <v>153</v>
      </c>
      <c r="H1180" s="309">
        <v>353.95</v>
      </c>
      <c r="I1180" s="310"/>
      <c r="J1180" s="310">
        <f>ROUND(I1180*H1180,2)</f>
        <v>0</v>
      </c>
      <c r="K1180" s="133" t="s">
        <v>154</v>
      </c>
      <c r="L1180" s="27"/>
      <c r="M1180" s="137" t="s">
        <v>1</v>
      </c>
      <c r="N1180" s="138" t="s">
        <v>35</v>
      </c>
      <c r="O1180" s="139">
        <v>0.09</v>
      </c>
      <c r="P1180" s="139">
        <f>O1180*H1180</f>
        <v>31.8555</v>
      </c>
      <c r="Q1180" s="139">
        <v>0</v>
      </c>
      <c r="R1180" s="139">
        <f>Q1180*H1180</f>
        <v>0</v>
      </c>
      <c r="S1180" s="139">
        <v>0</v>
      </c>
      <c r="T1180" s="140">
        <f>S1180*H1180</f>
        <v>0</v>
      </c>
      <c r="AR1180" s="141" t="s">
        <v>231</v>
      </c>
      <c r="AT1180" s="141" t="s">
        <v>150</v>
      </c>
      <c r="AU1180" s="141" t="s">
        <v>79</v>
      </c>
      <c r="AY1180" s="15" t="s">
        <v>148</v>
      </c>
      <c r="BE1180" s="142">
        <f>IF(N1180="základní",J1180,0)</f>
        <v>0</v>
      </c>
      <c r="BF1180" s="142">
        <f>IF(N1180="snížená",J1180,0)</f>
        <v>0</v>
      </c>
      <c r="BG1180" s="142">
        <f>IF(N1180="zákl. přenesená",J1180,0)</f>
        <v>0</v>
      </c>
      <c r="BH1180" s="142">
        <f>IF(N1180="sníž. přenesená",J1180,0)</f>
        <v>0</v>
      </c>
      <c r="BI1180" s="142">
        <f>IF(N1180="nulová",J1180,0)</f>
        <v>0</v>
      </c>
      <c r="BJ1180" s="15" t="s">
        <v>77</v>
      </c>
      <c r="BK1180" s="142">
        <f>ROUND(I1180*H1180,2)</f>
        <v>0</v>
      </c>
      <c r="BL1180" s="15" t="s">
        <v>231</v>
      </c>
      <c r="BM1180" s="141" t="s">
        <v>1686</v>
      </c>
    </row>
    <row r="1181" spans="2:51" s="12" customFormat="1" ht="12">
      <c r="B1181" s="143"/>
      <c r="C1181" s="324"/>
      <c r="D1181" s="318" t="s">
        <v>157</v>
      </c>
      <c r="E1181" s="325" t="s">
        <v>1</v>
      </c>
      <c r="F1181" s="326" t="s">
        <v>1208</v>
      </c>
      <c r="G1181" s="324"/>
      <c r="H1181" s="325" t="s">
        <v>1</v>
      </c>
      <c r="I1181" s="324"/>
      <c r="J1181" s="324"/>
      <c r="L1181" s="143"/>
      <c r="M1181" s="147"/>
      <c r="N1181" s="148"/>
      <c r="O1181" s="148"/>
      <c r="P1181" s="148"/>
      <c r="Q1181" s="148"/>
      <c r="R1181" s="148"/>
      <c r="S1181" s="148"/>
      <c r="T1181" s="149"/>
      <c r="AT1181" s="145" t="s">
        <v>157</v>
      </c>
      <c r="AU1181" s="145" t="s">
        <v>79</v>
      </c>
      <c r="AV1181" s="12" t="s">
        <v>77</v>
      </c>
      <c r="AW1181" s="12" t="s">
        <v>27</v>
      </c>
      <c r="AX1181" s="12" t="s">
        <v>70</v>
      </c>
      <c r="AY1181" s="145" t="s">
        <v>148</v>
      </c>
    </row>
    <row r="1182" spans="2:51" s="13" customFormat="1" ht="12">
      <c r="B1182" s="150"/>
      <c r="C1182" s="317"/>
      <c r="D1182" s="318" t="s">
        <v>157</v>
      </c>
      <c r="E1182" s="319" t="s">
        <v>1</v>
      </c>
      <c r="F1182" s="320" t="s">
        <v>1228</v>
      </c>
      <c r="G1182" s="317"/>
      <c r="H1182" s="321">
        <v>15.75</v>
      </c>
      <c r="I1182" s="317"/>
      <c r="J1182" s="317"/>
      <c r="L1182" s="150"/>
      <c r="M1182" s="154"/>
      <c r="N1182" s="155"/>
      <c r="O1182" s="155"/>
      <c r="P1182" s="155"/>
      <c r="Q1182" s="155"/>
      <c r="R1182" s="155"/>
      <c r="S1182" s="155"/>
      <c r="T1182" s="156"/>
      <c r="AT1182" s="151" t="s">
        <v>157</v>
      </c>
      <c r="AU1182" s="151" t="s">
        <v>79</v>
      </c>
      <c r="AV1182" s="13" t="s">
        <v>79</v>
      </c>
      <c r="AW1182" s="13" t="s">
        <v>27</v>
      </c>
      <c r="AX1182" s="13" t="s">
        <v>70</v>
      </c>
      <c r="AY1182" s="151" t="s">
        <v>148</v>
      </c>
    </row>
    <row r="1183" spans="2:51" s="13" customFormat="1" ht="30.6">
      <c r="B1183" s="150"/>
      <c r="C1183" s="317"/>
      <c r="D1183" s="318" t="s">
        <v>157</v>
      </c>
      <c r="E1183" s="319" t="s">
        <v>1</v>
      </c>
      <c r="F1183" s="320" t="s">
        <v>1641</v>
      </c>
      <c r="G1183" s="317"/>
      <c r="H1183" s="321">
        <v>338.2</v>
      </c>
      <c r="I1183" s="317"/>
      <c r="J1183" s="317"/>
      <c r="L1183" s="150"/>
      <c r="M1183" s="154"/>
      <c r="N1183" s="155"/>
      <c r="O1183" s="155"/>
      <c r="P1183" s="155"/>
      <c r="Q1183" s="155"/>
      <c r="R1183" s="155"/>
      <c r="S1183" s="155"/>
      <c r="T1183" s="156"/>
      <c r="AT1183" s="151" t="s">
        <v>157</v>
      </c>
      <c r="AU1183" s="151" t="s">
        <v>79</v>
      </c>
      <c r="AV1183" s="13" t="s">
        <v>79</v>
      </c>
      <c r="AW1183" s="13" t="s">
        <v>27</v>
      </c>
      <c r="AX1183" s="13" t="s">
        <v>70</v>
      </c>
      <c r="AY1183" s="151" t="s">
        <v>148</v>
      </c>
    </row>
    <row r="1184" spans="2:65" s="1" customFormat="1" ht="24" customHeight="1">
      <c r="B1184" s="130"/>
      <c r="C1184" s="305" t="s">
        <v>1687</v>
      </c>
      <c r="D1184" s="305" t="s">
        <v>150</v>
      </c>
      <c r="E1184" s="306" t="s">
        <v>1688</v>
      </c>
      <c r="F1184" s="307" t="s">
        <v>1689</v>
      </c>
      <c r="G1184" s="308" t="s">
        <v>153</v>
      </c>
      <c r="H1184" s="309">
        <v>353.95</v>
      </c>
      <c r="I1184" s="310"/>
      <c r="J1184" s="310">
        <f>ROUND(I1184*H1184,2)</f>
        <v>0</v>
      </c>
      <c r="K1184" s="133" t="s">
        <v>154</v>
      </c>
      <c r="L1184" s="27"/>
      <c r="M1184" s="137" t="s">
        <v>1</v>
      </c>
      <c r="N1184" s="138" t="s">
        <v>35</v>
      </c>
      <c r="O1184" s="139">
        <v>0.093</v>
      </c>
      <c r="P1184" s="139">
        <f>O1184*H1184</f>
        <v>32.91735</v>
      </c>
      <c r="Q1184" s="139">
        <v>0</v>
      </c>
      <c r="R1184" s="139">
        <f>Q1184*H1184</f>
        <v>0</v>
      </c>
      <c r="S1184" s="139">
        <v>0</v>
      </c>
      <c r="T1184" s="140">
        <f>S1184*H1184</f>
        <v>0</v>
      </c>
      <c r="AR1184" s="141" t="s">
        <v>231</v>
      </c>
      <c r="AT1184" s="141" t="s">
        <v>150</v>
      </c>
      <c r="AU1184" s="141" t="s">
        <v>79</v>
      </c>
      <c r="AY1184" s="15" t="s">
        <v>148</v>
      </c>
      <c r="BE1184" s="142">
        <f>IF(N1184="základní",J1184,0)</f>
        <v>0</v>
      </c>
      <c r="BF1184" s="142">
        <f>IF(N1184="snížená",J1184,0)</f>
        <v>0</v>
      </c>
      <c r="BG1184" s="142">
        <f>IF(N1184="zákl. přenesená",J1184,0)</f>
        <v>0</v>
      </c>
      <c r="BH1184" s="142">
        <f>IF(N1184="sníž. přenesená",J1184,0)</f>
        <v>0</v>
      </c>
      <c r="BI1184" s="142">
        <f>IF(N1184="nulová",J1184,0)</f>
        <v>0</v>
      </c>
      <c r="BJ1184" s="15" t="s">
        <v>77</v>
      </c>
      <c r="BK1184" s="142">
        <f>ROUND(I1184*H1184,2)</f>
        <v>0</v>
      </c>
      <c r="BL1184" s="15" t="s">
        <v>231</v>
      </c>
      <c r="BM1184" s="141" t="s">
        <v>1690</v>
      </c>
    </row>
    <row r="1185" spans="2:51" s="12" customFormat="1" ht="12">
      <c r="B1185" s="143"/>
      <c r="C1185" s="324"/>
      <c r="D1185" s="318" t="s">
        <v>157</v>
      </c>
      <c r="E1185" s="325" t="s">
        <v>1</v>
      </c>
      <c r="F1185" s="326" t="s">
        <v>1208</v>
      </c>
      <c r="G1185" s="324"/>
      <c r="H1185" s="325" t="s">
        <v>1</v>
      </c>
      <c r="I1185" s="324"/>
      <c r="J1185" s="324"/>
      <c r="L1185" s="143"/>
      <c r="M1185" s="147"/>
      <c r="N1185" s="148"/>
      <c r="O1185" s="148"/>
      <c r="P1185" s="148"/>
      <c r="Q1185" s="148"/>
      <c r="R1185" s="148"/>
      <c r="S1185" s="148"/>
      <c r="T1185" s="149"/>
      <c r="AT1185" s="145" t="s">
        <v>157</v>
      </c>
      <c r="AU1185" s="145" t="s">
        <v>79</v>
      </c>
      <c r="AV1185" s="12" t="s">
        <v>77</v>
      </c>
      <c r="AW1185" s="12" t="s">
        <v>27</v>
      </c>
      <c r="AX1185" s="12" t="s">
        <v>70</v>
      </c>
      <c r="AY1185" s="145" t="s">
        <v>148</v>
      </c>
    </row>
    <row r="1186" spans="2:51" s="13" customFormat="1" ht="12">
      <c r="B1186" s="150"/>
      <c r="C1186" s="317"/>
      <c r="D1186" s="318" t="s">
        <v>157</v>
      </c>
      <c r="E1186" s="319" t="s">
        <v>1</v>
      </c>
      <c r="F1186" s="320" t="s">
        <v>1228</v>
      </c>
      <c r="G1186" s="317"/>
      <c r="H1186" s="321">
        <v>15.75</v>
      </c>
      <c r="I1186" s="317"/>
      <c r="J1186" s="317"/>
      <c r="L1186" s="150"/>
      <c r="M1186" s="154"/>
      <c r="N1186" s="155"/>
      <c r="O1186" s="155"/>
      <c r="P1186" s="155"/>
      <c r="Q1186" s="155"/>
      <c r="R1186" s="155"/>
      <c r="S1186" s="155"/>
      <c r="T1186" s="156"/>
      <c r="AT1186" s="151" t="s">
        <v>157</v>
      </c>
      <c r="AU1186" s="151" t="s">
        <v>79</v>
      </c>
      <c r="AV1186" s="13" t="s">
        <v>79</v>
      </c>
      <c r="AW1186" s="13" t="s">
        <v>27</v>
      </c>
      <c r="AX1186" s="13" t="s">
        <v>70</v>
      </c>
      <c r="AY1186" s="151" t="s">
        <v>148</v>
      </c>
    </row>
    <row r="1187" spans="2:51" s="13" customFormat="1" ht="30.6">
      <c r="B1187" s="150"/>
      <c r="C1187" s="317"/>
      <c r="D1187" s="318" t="s">
        <v>157</v>
      </c>
      <c r="E1187" s="319" t="s">
        <v>1</v>
      </c>
      <c r="F1187" s="320" t="s">
        <v>1641</v>
      </c>
      <c r="G1187" s="317"/>
      <c r="H1187" s="321">
        <v>338.2</v>
      </c>
      <c r="I1187" s="317"/>
      <c r="J1187" s="317"/>
      <c r="L1187" s="150"/>
      <c r="M1187" s="154"/>
      <c r="N1187" s="155"/>
      <c r="O1187" s="155"/>
      <c r="P1187" s="155"/>
      <c r="Q1187" s="155"/>
      <c r="R1187" s="155"/>
      <c r="S1187" s="155"/>
      <c r="T1187" s="156"/>
      <c r="AT1187" s="151" t="s">
        <v>157</v>
      </c>
      <c r="AU1187" s="151" t="s">
        <v>79</v>
      </c>
      <c r="AV1187" s="13" t="s">
        <v>79</v>
      </c>
      <c r="AW1187" s="13" t="s">
        <v>27</v>
      </c>
      <c r="AX1187" s="13" t="s">
        <v>70</v>
      </c>
      <c r="AY1187" s="151" t="s">
        <v>148</v>
      </c>
    </row>
    <row r="1188" spans="2:65" s="1" customFormat="1" ht="24" customHeight="1">
      <c r="B1188" s="130"/>
      <c r="C1188" s="311" t="s">
        <v>1691</v>
      </c>
      <c r="D1188" s="311" t="s">
        <v>80</v>
      </c>
      <c r="E1188" s="312" t="s">
        <v>1692</v>
      </c>
      <c r="F1188" s="313" t="s">
        <v>1693</v>
      </c>
      <c r="G1188" s="314" t="s">
        <v>153</v>
      </c>
      <c r="H1188" s="315">
        <v>389.345</v>
      </c>
      <c r="I1188" s="316"/>
      <c r="J1188" s="316">
        <f>ROUND(I1188*H1188,2)</f>
        <v>0</v>
      </c>
      <c r="K1188" s="159" t="s">
        <v>154</v>
      </c>
      <c r="L1188" s="163"/>
      <c r="M1188" s="164" t="s">
        <v>1</v>
      </c>
      <c r="N1188" s="165" t="s">
        <v>35</v>
      </c>
      <c r="O1188" s="139">
        <v>0</v>
      </c>
      <c r="P1188" s="139">
        <f>O1188*H1188</f>
        <v>0</v>
      </c>
      <c r="Q1188" s="139">
        <v>0.0013</v>
      </c>
      <c r="R1188" s="139">
        <f>Q1188*H1188</f>
        <v>0.5061485</v>
      </c>
      <c r="S1188" s="139">
        <v>0</v>
      </c>
      <c r="T1188" s="140">
        <f>S1188*H1188</f>
        <v>0</v>
      </c>
      <c r="AR1188" s="141" t="s">
        <v>325</v>
      </c>
      <c r="AT1188" s="141" t="s">
        <v>80</v>
      </c>
      <c r="AU1188" s="141" t="s">
        <v>79</v>
      </c>
      <c r="AY1188" s="15" t="s">
        <v>148</v>
      </c>
      <c r="BE1188" s="142">
        <f>IF(N1188="základní",J1188,0)</f>
        <v>0</v>
      </c>
      <c r="BF1188" s="142">
        <f>IF(N1188="snížená",J1188,0)</f>
        <v>0</v>
      </c>
      <c r="BG1188" s="142">
        <f>IF(N1188="zákl. přenesená",J1188,0)</f>
        <v>0</v>
      </c>
      <c r="BH1188" s="142">
        <f>IF(N1188="sníž. přenesená",J1188,0)</f>
        <v>0</v>
      </c>
      <c r="BI1188" s="142">
        <f>IF(N1188="nulová",J1188,0)</f>
        <v>0</v>
      </c>
      <c r="BJ1188" s="15" t="s">
        <v>77</v>
      </c>
      <c r="BK1188" s="142">
        <f>ROUND(I1188*H1188,2)</f>
        <v>0</v>
      </c>
      <c r="BL1188" s="15" t="s">
        <v>231</v>
      </c>
      <c r="BM1188" s="141" t="s">
        <v>1694</v>
      </c>
    </row>
    <row r="1189" spans="2:51" s="13" customFormat="1" ht="12">
      <c r="B1189" s="150"/>
      <c r="C1189" s="317"/>
      <c r="D1189" s="318" t="s">
        <v>157</v>
      </c>
      <c r="E1189" s="317"/>
      <c r="F1189" s="320" t="s">
        <v>1695</v>
      </c>
      <c r="G1189" s="317"/>
      <c r="H1189" s="321">
        <v>389.345</v>
      </c>
      <c r="I1189" s="317"/>
      <c r="J1189" s="317"/>
      <c r="L1189" s="150"/>
      <c r="M1189" s="154"/>
      <c r="N1189" s="155"/>
      <c r="O1189" s="155"/>
      <c r="P1189" s="155"/>
      <c r="Q1189" s="155"/>
      <c r="R1189" s="155"/>
      <c r="S1189" s="155"/>
      <c r="T1189" s="156"/>
      <c r="AT1189" s="151" t="s">
        <v>157</v>
      </c>
      <c r="AU1189" s="151" t="s">
        <v>79</v>
      </c>
      <c r="AV1189" s="13" t="s">
        <v>79</v>
      </c>
      <c r="AW1189" s="13" t="s">
        <v>3</v>
      </c>
      <c r="AX1189" s="13" t="s">
        <v>77</v>
      </c>
      <c r="AY1189" s="151" t="s">
        <v>148</v>
      </c>
    </row>
    <row r="1190" spans="2:65" s="1" customFormat="1" ht="24" customHeight="1">
      <c r="B1190" s="130"/>
      <c r="C1190" s="131" t="s">
        <v>1696</v>
      </c>
      <c r="D1190" s="131" t="s">
        <v>150</v>
      </c>
      <c r="E1190" s="132" t="s">
        <v>1697</v>
      </c>
      <c r="F1190" s="133" t="s">
        <v>1698</v>
      </c>
      <c r="G1190" s="134" t="s">
        <v>203</v>
      </c>
      <c r="H1190" s="135">
        <v>4.773</v>
      </c>
      <c r="I1190" s="136"/>
      <c r="J1190" s="136">
        <f>ROUND(I1190*H1190,2)</f>
        <v>0</v>
      </c>
      <c r="K1190" s="133" t="s">
        <v>320</v>
      </c>
      <c r="L1190" s="27"/>
      <c r="M1190" s="137" t="s">
        <v>1</v>
      </c>
      <c r="N1190" s="138" t="s">
        <v>35</v>
      </c>
      <c r="O1190" s="139">
        <v>2.329</v>
      </c>
      <c r="P1190" s="139">
        <f>O1190*H1190</f>
        <v>11.116317</v>
      </c>
      <c r="Q1190" s="139">
        <v>0</v>
      </c>
      <c r="R1190" s="139">
        <f>Q1190*H1190</f>
        <v>0</v>
      </c>
      <c r="S1190" s="139">
        <v>0</v>
      </c>
      <c r="T1190" s="140">
        <f>S1190*H1190</f>
        <v>0</v>
      </c>
      <c r="AR1190" s="141" t="s">
        <v>231</v>
      </c>
      <c r="AT1190" s="141" t="s">
        <v>150</v>
      </c>
      <c r="AU1190" s="141" t="s">
        <v>79</v>
      </c>
      <c r="AY1190" s="15" t="s">
        <v>148</v>
      </c>
      <c r="BE1190" s="142">
        <f>IF(N1190="základní",J1190,0)</f>
        <v>0</v>
      </c>
      <c r="BF1190" s="142">
        <f>IF(N1190="snížená",J1190,0)</f>
        <v>0</v>
      </c>
      <c r="BG1190" s="142">
        <f>IF(N1190="zákl. přenesená",J1190,0)</f>
        <v>0</v>
      </c>
      <c r="BH1190" s="142">
        <f>IF(N1190="sníž. přenesená",J1190,0)</f>
        <v>0</v>
      </c>
      <c r="BI1190" s="142">
        <f>IF(N1190="nulová",J1190,0)</f>
        <v>0</v>
      </c>
      <c r="BJ1190" s="15" t="s">
        <v>77</v>
      </c>
      <c r="BK1190" s="142">
        <f>ROUND(I1190*H1190,2)</f>
        <v>0</v>
      </c>
      <c r="BL1190" s="15" t="s">
        <v>231</v>
      </c>
      <c r="BM1190" s="141" t="s">
        <v>1699</v>
      </c>
    </row>
    <row r="1191" spans="2:63" s="11" customFormat="1" ht="22.8" customHeight="1">
      <c r="B1191" s="118"/>
      <c r="D1191" s="119" t="s">
        <v>69</v>
      </c>
      <c r="E1191" s="128" t="s">
        <v>1700</v>
      </c>
      <c r="F1191" s="128" t="s">
        <v>1701</v>
      </c>
      <c r="J1191" s="129">
        <f>BK1191</f>
        <v>0</v>
      </c>
      <c r="L1191" s="118"/>
      <c r="M1191" s="122"/>
      <c r="N1191" s="123"/>
      <c r="O1191" s="123"/>
      <c r="P1191" s="124">
        <f>SUM(P1192:P1366)</f>
        <v>969.9904140000001</v>
      </c>
      <c r="Q1191" s="123"/>
      <c r="R1191" s="124">
        <f>SUM(R1192:R1366)</f>
        <v>2.2279970000000002</v>
      </c>
      <c r="S1191" s="123"/>
      <c r="T1191" s="125">
        <f>SUM(T1192:T1366)</f>
        <v>0.37992</v>
      </c>
      <c r="AR1191" s="119" t="s">
        <v>79</v>
      </c>
      <c r="AT1191" s="126" t="s">
        <v>69</v>
      </c>
      <c r="AU1191" s="126" t="s">
        <v>77</v>
      </c>
      <c r="AY1191" s="119" t="s">
        <v>148</v>
      </c>
      <c r="BK1191" s="127">
        <f>SUM(BK1192:BK1366)</f>
        <v>0</v>
      </c>
    </row>
    <row r="1192" spans="2:65" s="1" customFormat="1" ht="24" customHeight="1">
      <c r="B1192" s="130"/>
      <c r="C1192" s="131" t="s">
        <v>1702</v>
      </c>
      <c r="D1192" s="131" t="s">
        <v>150</v>
      </c>
      <c r="E1192" s="132" t="s">
        <v>1703</v>
      </c>
      <c r="F1192" s="133" t="s">
        <v>1704</v>
      </c>
      <c r="G1192" s="134" t="s">
        <v>153</v>
      </c>
      <c r="H1192" s="135">
        <v>144.172</v>
      </c>
      <c r="I1192" s="136"/>
      <c r="J1192" s="136">
        <f>ROUND(I1192*H1192,2)</f>
        <v>0</v>
      </c>
      <c r="K1192" s="133" t="s">
        <v>320</v>
      </c>
      <c r="L1192" s="27"/>
      <c r="M1192" s="137" t="s">
        <v>1</v>
      </c>
      <c r="N1192" s="138" t="s">
        <v>35</v>
      </c>
      <c r="O1192" s="139">
        <v>1.559</v>
      </c>
      <c r="P1192" s="139">
        <f>O1192*H1192</f>
        <v>224.76414799999998</v>
      </c>
      <c r="Q1192" s="139">
        <v>0.00025</v>
      </c>
      <c r="R1192" s="139">
        <f>Q1192*H1192</f>
        <v>0.036043</v>
      </c>
      <c r="S1192" s="139">
        <v>0</v>
      </c>
      <c r="T1192" s="140">
        <f>S1192*H1192</f>
        <v>0</v>
      </c>
      <c r="AR1192" s="141" t="s">
        <v>231</v>
      </c>
      <c r="AT1192" s="141" t="s">
        <v>150</v>
      </c>
      <c r="AU1192" s="141" t="s">
        <v>79</v>
      </c>
      <c r="AY1192" s="15" t="s">
        <v>148</v>
      </c>
      <c r="BE1192" s="142">
        <f>IF(N1192="základní",J1192,0)</f>
        <v>0</v>
      </c>
      <c r="BF1192" s="142">
        <f>IF(N1192="snížená",J1192,0)</f>
        <v>0</v>
      </c>
      <c r="BG1192" s="142">
        <f>IF(N1192="zákl. přenesená",J1192,0)</f>
        <v>0</v>
      </c>
      <c r="BH1192" s="142">
        <f>IF(N1192="sníž. přenesená",J1192,0)</f>
        <v>0</v>
      </c>
      <c r="BI1192" s="142">
        <f>IF(N1192="nulová",J1192,0)</f>
        <v>0</v>
      </c>
      <c r="BJ1192" s="15" t="s">
        <v>77</v>
      </c>
      <c r="BK1192" s="142">
        <f>ROUND(I1192*H1192,2)</f>
        <v>0</v>
      </c>
      <c r="BL1192" s="15" t="s">
        <v>231</v>
      </c>
      <c r="BM1192" s="141" t="s">
        <v>1705</v>
      </c>
    </row>
    <row r="1193" spans="2:51" s="12" customFormat="1" ht="12">
      <c r="B1193" s="143"/>
      <c r="D1193" s="144" t="s">
        <v>157</v>
      </c>
      <c r="E1193" s="145" t="s">
        <v>1</v>
      </c>
      <c r="F1193" s="146" t="s">
        <v>339</v>
      </c>
      <c r="H1193" s="145" t="s">
        <v>1</v>
      </c>
      <c r="L1193" s="143"/>
      <c r="M1193" s="147"/>
      <c r="N1193" s="148"/>
      <c r="O1193" s="148"/>
      <c r="P1193" s="148"/>
      <c r="Q1193" s="148"/>
      <c r="R1193" s="148"/>
      <c r="S1193" s="148"/>
      <c r="T1193" s="149"/>
      <c r="AT1193" s="145" t="s">
        <v>157</v>
      </c>
      <c r="AU1193" s="145" t="s">
        <v>79</v>
      </c>
      <c r="AV1193" s="12" t="s">
        <v>77</v>
      </c>
      <c r="AW1193" s="12" t="s">
        <v>27</v>
      </c>
      <c r="AX1193" s="12" t="s">
        <v>70</v>
      </c>
      <c r="AY1193" s="145" t="s">
        <v>148</v>
      </c>
    </row>
    <row r="1194" spans="2:51" s="13" customFormat="1" ht="12">
      <c r="B1194" s="150"/>
      <c r="D1194" s="144" t="s">
        <v>157</v>
      </c>
      <c r="E1194" s="151" t="s">
        <v>1</v>
      </c>
      <c r="F1194" s="152" t="s">
        <v>756</v>
      </c>
      <c r="H1194" s="153">
        <v>1.769</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51" s="13" customFormat="1" ht="12">
      <c r="B1195" s="150"/>
      <c r="D1195" s="144" t="s">
        <v>157</v>
      </c>
      <c r="E1195" s="151" t="s">
        <v>1</v>
      </c>
      <c r="F1195" s="152" t="s">
        <v>757</v>
      </c>
      <c r="H1195" s="153">
        <v>12.172</v>
      </c>
      <c r="L1195" s="150"/>
      <c r="M1195" s="154"/>
      <c r="N1195" s="155"/>
      <c r="O1195" s="155"/>
      <c r="P1195" s="155"/>
      <c r="Q1195" s="155"/>
      <c r="R1195" s="155"/>
      <c r="S1195" s="155"/>
      <c r="T1195" s="156"/>
      <c r="AT1195" s="151" t="s">
        <v>157</v>
      </c>
      <c r="AU1195" s="151" t="s">
        <v>79</v>
      </c>
      <c r="AV1195" s="13" t="s">
        <v>79</v>
      </c>
      <c r="AW1195" s="13" t="s">
        <v>27</v>
      </c>
      <c r="AX1195" s="13" t="s">
        <v>70</v>
      </c>
      <c r="AY1195" s="151" t="s">
        <v>148</v>
      </c>
    </row>
    <row r="1196" spans="2:51" s="13" customFormat="1" ht="12">
      <c r="B1196" s="150"/>
      <c r="D1196" s="144" t="s">
        <v>157</v>
      </c>
      <c r="E1196" s="151" t="s">
        <v>1</v>
      </c>
      <c r="F1196" s="152" t="s">
        <v>758</v>
      </c>
      <c r="H1196" s="153">
        <v>1.898</v>
      </c>
      <c r="L1196" s="150"/>
      <c r="M1196" s="154"/>
      <c r="N1196" s="155"/>
      <c r="O1196" s="155"/>
      <c r="P1196" s="155"/>
      <c r="Q1196" s="155"/>
      <c r="R1196" s="155"/>
      <c r="S1196" s="155"/>
      <c r="T1196" s="156"/>
      <c r="AT1196" s="151" t="s">
        <v>157</v>
      </c>
      <c r="AU1196" s="151" t="s">
        <v>79</v>
      </c>
      <c r="AV1196" s="13" t="s">
        <v>79</v>
      </c>
      <c r="AW1196" s="13" t="s">
        <v>27</v>
      </c>
      <c r="AX1196" s="13" t="s">
        <v>70</v>
      </c>
      <c r="AY1196" s="151" t="s">
        <v>148</v>
      </c>
    </row>
    <row r="1197" spans="2:51" s="13" customFormat="1" ht="12">
      <c r="B1197" s="150"/>
      <c r="D1197" s="144" t="s">
        <v>157</v>
      </c>
      <c r="E1197" s="151" t="s">
        <v>1</v>
      </c>
      <c r="F1197" s="152" t="s">
        <v>759</v>
      </c>
      <c r="H1197" s="153">
        <v>0.792</v>
      </c>
      <c r="L1197" s="150"/>
      <c r="M1197" s="154"/>
      <c r="N1197" s="155"/>
      <c r="O1197" s="155"/>
      <c r="P1197" s="155"/>
      <c r="Q1197" s="155"/>
      <c r="R1197" s="155"/>
      <c r="S1197" s="155"/>
      <c r="T1197" s="156"/>
      <c r="AT1197" s="151" t="s">
        <v>157</v>
      </c>
      <c r="AU1197" s="151" t="s">
        <v>79</v>
      </c>
      <c r="AV1197" s="13" t="s">
        <v>79</v>
      </c>
      <c r="AW1197" s="13" t="s">
        <v>27</v>
      </c>
      <c r="AX1197" s="13" t="s">
        <v>70</v>
      </c>
      <c r="AY1197" s="151" t="s">
        <v>148</v>
      </c>
    </row>
    <row r="1198" spans="2:51" s="13" customFormat="1" ht="12">
      <c r="B1198" s="150"/>
      <c r="D1198" s="144" t="s">
        <v>157</v>
      </c>
      <c r="E1198" s="151" t="s">
        <v>1</v>
      </c>
      <c r="F1198" s="152" t="s">
        <v>760</v>
      </c>
      <c r="H1198" s="153">
        <v>14.11</v>
      </c>
      <c r="L1198" s="150"/>
      <c r="M1198" s="154"/>
      <c r="N1198" s="155"/>
      <c r="O1198" s="155"/>
      <c r="P1198" s="155"/>
      <c r="Q1198" s="155"/>
      <c r="R1198" s="155"/>
      <c r="S1198" s="155"/>
      <c r="T1198" s="156"/>
      <c r="AT1198" s="151" t="s">
        <v>157</v>
      </c>
      <c r="AU1198" s="151" t="s">
        <v>79</v>
      </c>
      <c r="AV1198" s="13" t="s">
        <v>79</v>
      </c>
      <c r="AW1198" s="13" t="s">
        <v>27</v>
      </c>
      <c r="AX1198" s="13" t="s">
        <v>70</v>
      </c>
      <c r="AY1198" s="151" t="s">
        <v>148</v>
      </c>
    </row>
    <row r="1199" spans="2:51" s="13" customFormat="1" ht="12">
      <c r="B1199" s="150"/>
      <c r="D1199" s="144" t="s">
        <v>157</v>
      </c>
      <c r="E1199" s="151" t="s">
        <v>1</v>
      </c>
      <c r="F1199" s="152" t="s">
        <v>761</v>
      </c>
      <c r="H1199" s="153">
        <v>16.464</v>
      </c>
      <c r="L1199" s="150"/>
      <c r="M1199" s="154"/>
      <c r="N1199" s="155"/>
      <c r="O1199" s="155"/>
      <c r="P1199" s="155"/>
      <c r="Q1199" s="155"/>
      <c r="R1199" s="155"/>
      <c r="S1199" s="155"/>
      <c r="T1199" s="156"/>
      <c r="AT1199" s="151" t="s">
        <v>157</v>
      </c>
      <c r="AU1199" s="151" t="s">
        <v>79</v>
      </c>
      <c r="AV1199" s="13" t="s">
        <v>79</v>
      </c>
      <c r="AW1199" s="13" t="s">
        <v>27</v>
      </c>
      <c r="AX1199" s="13" t="s">
        <v>70</v>
      </c>
      <c r="AY1199" s="151" t="s">
        <v>148</v>
      </c>
    </row>
    <row r="1200" spans="2:51" s="13" customFormat="1" ht="12">
      <c r="B1200" s="150"/>
      <c r="D1200" s="144" t="s">
        <v>157</v>
      </c>
      <c r="E1200" s="151" t="s">
        <v>1</v>
      </c>
      <c r="F1200" s="152" t="s">
        <v>762</v>
      </c>
      <c r="H1200" s="153">
        <v>27.014</v>
      </c>
      <c r="L1200" s="150"/>
      <c r="M1200" s="154"/>
      <c r="N1200" s="155"/>
      <c r="O1200" s="155"/>
      <c r="P1200" s="155"/>
      <c r="Q1200" s="155"/>
      <c r="R1200" s="155"/>
      <c r="S1200" s="155"/>
      <c r="T1200" s="156"/>
      <c r="AT1200" s="151" t="s">
        <v>157</v>
      </c>
      <c r="AU1200" s="151" t="s">
        <v>79</v>
      </c>
      <c r="AV1200" s="13" t="s">
        <v>79</v>
      </c>
      <c r="AW1200" s="13" t="s">
        <v>27</v>
      </c>
      <c r="AX1200" s="13" t="s">
        <v>70</v>
      </c>
      <c r="AY1200" s="151" t="s">
        <v>148</v>
      </c>
    </row>
    <row r="1201" spans="2:51" s="12" customFormat="1" ht="12">
      <c r="B1201" s="143"/>
      <c r="D1201" s="144" t="s">
        <v>157</v>
      </c>
      <c r="E1201" s="145" t="s">
        <v>1</v>
      </c>
      <c r="F1201" s="146" t="s">
        <v>347</v>
      </c>
      <c r="H1201" s="145" t="s">
        <v>1</v>
      </c>
      <c r="L1201" s="143"/>
      <c r="M1201" s="147"/>
      <c r="N1201" s="148"/>
      <c r="O1201" s="148"/>
      <c r="P1201" s="148"/>
      <c r="Q1201" s="148"/>
      <c r="R1201" s="148"/>
      <c r="S1201" s="148"/>
      <c r="T1201" s="149"/>
      <c r="AT1201" s="145" t="s">
        <v>157</v>
      </c>
      <c r="AU1201" s="145" t="s">
        <v>79</v>
      </c>
      <c r="AV1201" s="12" t="s">
        <v>77</v>
      </c>
      <c r="AW1201" s="12" t="s">
        <v>27</v>
      </c>
      <c r="AX1201" s="12" t="s">
        <v>70</v>
      </c>
      <c r="AY1201" s="145" t="s">
        <v>148</v>
      </c>
    </row>
    <row r="1202" spans="2:51" s="13" customFormat="1" ht="12">
      <c r="B1202" s="150"/>
      <c r="D1202" s="144" t="s">
        <v>157</v>
      </c>
      <c r="E1202" s="151" t="s">
        <v>1</v>
      </c>
      <c r="F1202" s="152" t="s">
        <v>761</v>
      </c>
      <c r="H1202" s="153">
        <v>16.464</v>
      </c>
      <c r="L1202" s="150"/>
      <c r="M1202" s="154"/>
      <c r="N1202" s="155"/>
      <c r="O1202" s="155"/>
      <c r="P1202" s="155"/>
      <c r="Q1202" s="155"/>
      <c r="R1202" s="155"/>
      <c r="S1202" s="155"/>
      <c r="T1202" s="156"/>
      <c r="AT1202" s="151" t="s">
        <v>157</v>
      </c>
      <c r="AU1202" s="151" t="s">
        <v>79</v>
      </c>
      <c r="AV1202" s="13" t="s">
        <v>79</v>
      </c>
      <c r="AW1202" s="13" t="s">
        <v>27</v>
      </c>
      <c r="AX1202" s="13" t="s">
        <v>70</v>
      </c>
      <c r="AY1202" s="151" t="s">
        <v>148</v>
      </c>
    </row>
    <row r="1203" spans="2:51" s="13" customFormat="1" ht="12">
      <c r="B1203" s="150"/>
      <c r="D1203" s="144" t="s">
        <v>157</v>
      </c>
      <c r="E1203" s="151" t="s">
        <v>1</v>
      </c>
      <c r="F1203" s="152" t="s">
        <v>764</v>
      </c>
      <c r="H1203" s="153">
        <v>39.827</v>
      </c>
      <c r="L1203" s="150"/>
      <c r="M1203" s="154"/>
      <c r="N1203" s="155"/>
      <c r="O1203" s="155"/>
      <c r="P1203" s="155"/>
      <c r="Q1203" s="155"/>
      <c r="R1203" s="155"/>
      <c r="S1203" s="155"/>
      <c r="T1203" s="156"/>
      <c r="AT1203" s="151" t="s">
        <v>157</v>
      </c>
      <c r="AU1203" s="151" t="s">
        <v>79</v>
      </c>
      <c r="AV1203" s="13" t="s">
        <v>79</v>
      </c>
      <c r="AW1203" s="13" t="s">
        <v>27</v>
      </c>
      <c r="AX1203" s="13" t="s">
        <v>70</v>
      </c>
      <c r="AY1203" s="151" t="s">
        <v>148</v>
      </c>
    </row>
    <row r="1204" spans="2:51" s="13" customFormat="1" ht="12">
      <c r="B1204" s="150"/>
      <c r="D1204" s="144" t="s">
        <v>157</v>
      </c>
      <c r="E1204" s="151" t="s">
        <v>1</v>
      </c>
      <c r="F1204" s="152" t="s">
        <v>765</v>
      </c>
      <c r="H1204" s="153">
        <v>13.662</v>
      </c>
      <c r="L1204" s="150"/>
      <c r="M1204" s="154"/>
      <c r="N1204" s="155"/>
      <c r="O1204" s="155"/>
      <c r="P1204" s="155"/>
      <c r="Q1204" s="155"/>
      <c r="R1204" s="155"/>
      <c r="S1204" s="155"/>
      <c r="T1204" s="156"/>
      <c r="AT1204" s="151" t="s">
        <v>157</v>
      </c>
      <c r="AU1204" s="151" t="s">
        <v>79</v>
      </c>
      <c r="AV1204" s="13" t="s">
        <v>79</v>
      </c>
      <c r="AW1204" s="13" t="s">
        <v>27</v>
      </c>
      <c r="AX1204" s="13" t="s">
        <v>70</v>
      </c>
      <c r="AY1204" s="151" t="s">
        <v>148</v>
      </c>
    </row>
    <row r="1205" spans="2:65" s="1" customFormat="1" ht="24" customHeight="1">
      <c r="B1205" s="130"/>
      <c r="C1205" s="131" t="s">
        <v>1706</v>
      </c>
      <c r="D1205" s="131" t="s">
        <v>150</v>
      </c>
      <c r="E1205" s="132" t="s">
        <v>1707</v>
      </c>
      <c r="F1205" s="133" t="s">
        <v>1708</v>
      </c>
      <c r="G1205" s="134" t="s">
        <v>153</v>
      </c>
      <c r="H1205" s="135">
        <v>22.788</v>
      </c>
      <c r="I1205" s="136"/>
      <c r="J1205" s="136">
        <f>ROUND(I1205*H1205,2)</f>
        <v>0</v>
      </c>
      <c r="K1205" s="133" t="s">
        <v>320</v>
      </c>
      <c r="L1205" s="27"/>
      <c r="M1205" s="137" t="s">
        <v>1</v>
      </c>
      <c r="N1205" s="138" t="s">
        <v>35</v>
      </c>
      <c r="O1205" s="139">
        <v>1.585</v>
      </c>
      <c r="P1205" s="139">
        <f>O1205*H1205</f>
        <v>36.11898</v>
      </c>
      <c r="Q1205" s="139">
        <v>0.00025</v>
      </c>
      <c r="R1205" s="139">
        <f>Q1205*H1205</f>
        <v>0.005697</v>
      </c>
      <c r="S1205" s="139">
        <v>0</v>
      </c>
      <c r="T1205" s="140">
        <f>S1205*H1205</f>
        <v>0</v>
      </c>
      <c r="AR1205" s="141" t="s">
        <v>231</v>
      </c>
      <c r="AT1205" s="141" t="s">
        <v>150</v>
      </c>
      <c r="AU1205" s="141" t="s">
        <v>79</v>
      </c>
      <c r="AY1205" s="15" t="s">
        <v>148</v>
      </c>
      <c r="BE1205" s="142">
        <f>IF(N1205="základní",J1205,0)</f>
        <v>0</v>
      </c>
      <c r="BF1205" s="142">
        <f>IF(N1205="snížená",J1205,0)</f>
        <v>0</v>
      </c>
      <c r="BG1205" s="142">
        <f>IF(N1205="zákl. přenesená",J1205,0)</f>
        <v>0</v>
      </c>
      <c r="BH1205" s="142">
        <f>IF(N1205="sníž. přenesená",J1205,0)</f>
        <v>0</v>
      </c>
      <c r="BI1205" s="142">
        <f>IF(N1205="nulová",J1205,0)</f>
        <v>0</v>
      </c>
      <c r="BJ1205" s="15" t="s">
        <v>77</v>
      </c>
      <c r="BK1205" s="142">
        <f>ROUND(I1205*H1205,2)</f>
        <v>0</v>
      </c>
      <c r="BL1205" s="15" t="s">
        <v>231</v>
      </c>
      <c r="BM1205" s="141" t="s">
        <v>1709</v>
      </c>
    </row>
    <row r="1206" spans="2:51" s="12" customFormat="1" ht="12">
      <c r="B1206" s="143"/>
      <c r="D1206" s="144" t="s">
        <v>157</v>
      </c>
      <c r="E1206" s="145" t="s">
        <v>1</v>
      </c>
      <c r="F1206" s="146" t="s">
        <v>339</v>
      </c>
      <c r="H1206" s="145" t="s">
        <v>1</v>
      </c>
      <c r="L1206" s="143"/>
      <c r="M1206" s="147"/>
      <c r="N1206" s="148"/>
      <c r="O1206" s="148"/>
      <c r="P1206" s="148"/>
      <c r="Q1206" s="148"/>
      <c r="R1206" s="148"/>
      <c r="S1206" s="148"/>
      <c r="T1206" s="149"/>
      <c r="AT1206" s="145" t="s">
        <v>157</v>
      </c>
      <c r="AU1206" s="145" t="s">
        <v>79</v>
      </c>
      <c r="AV1206" s="12" t="s">
        <v>77</v>
      </c>
      <c r="AW1206" s="12" t="s">
        <v>27</v>
      </c>
      <c r="AX1206" s="12" t="s">
        <v>70</v>
      </c>
      <c r="AY1206" s="145" t="s">
        <v>148</v>
      </c>
    </row>
    <row r="1207" spans="2:51" s="13" customFormat="1" ht="12">
      <c r="B1207" s="150"/>
      <c r="D1207" s="144" t="s">
        <v>157</v>
      </c>
      <c r="E1207" s="151" t="s">
        <v>1</v>
      </c>
      <c r="F1207" s="152" t="s">
        <v>1710</v>
      </c>
      <c r="H1207" s="153">
        <v>3.125</v>
      </c>
      <c r="L1207" s="150"/>
      <c r="M1207" s="154"/>
      <c r="N1207" s="155"/>
      <c r="O1207" s="155"/>
      <c r="P1207" s="155"/>
      <c r="Q1207" s="155"/>
      <c r="R1207" s="155"/>
      <c r="S1207" s="155"/>
      <c r="T1207" s="156"/>
      <c r="AT1207" s="151" t="s">
        <v>157</v>
      </c>
      <c r="AU1207" s="151" t="s">
        <v>79</v>
      </c>
      <c r="AV1207" s="13" t="s">
        <v>79</v>
      </c>
      <c r="AW1207" s="13" t="s">
        <v>27</v>
      </c>
      <c r="AX1207" s="13" t="s">
        <v>70</v>
      </c>
      <c r="AY1207" s="151" t="s">
        <v>148</v>
      </c>
    </row>
    <row r="1208" spans="2:51" s="12" customFormat="1" ht="12">
      <c r="B1208" s="143"/>
      <c r="D1208" s="144" t="s">
        <v>157</v>
      </c>
      <c r="E1208" s="145" t="s">
        <v>1</v>
      </c>
      <c r="F1208" s="146" t="s">
        <v>347</v>
      </c>
      <c r="H1208" s="145" t="s">
        <v>1</v>
      </c>
      <c r="L1208" s="143"/>
      <c r="M1208" s="147"/>
      <c r="N1208" s="148"/>
      <c r="O1208" s="148"/>
      <c r="P1208" s="148"/>
      <c r="Q1208" s="148"/>
      <c r="R1208" s="148"/>
      <c r="S1208" s="148"/>
      <c r="T1208" s="149"/>
      <c r="AT1208" s="145" t="s">
        <v>157</v>
      </c>
      <c r="AU1208" s="145" t="s">
        <v>79</v>
      </c>
      <c r="AV1208" s="12" t="s">
        <v>77</v>
      </c>
      <c r="AW1208" s="12" t="s">
        <v>27</v>
      </c>
      <c r="AX1208" s="12" t="s">
        <v>70</v>
      </c>
      <c r="AY1208" s="145" t="s">
        <v>148</v>
      </c>
    </row>
    <row r="1209" spans="2:51" s="13" customFormat="1" ht="12">
      <c r="B1209" s="150"/>
      <c r="D1209" s="144" t="s">
        <v>157</v>
      </c>
      <c r="E1209" s="151" t="s">
        <v>1</v>
      </c>
      <c r="F1209" s="152" t="s">
        <v>1710</v>
      </c>
      <c r="H1209" s="153">
        <v>3.125</v>
      </c>
      <c r="L1209" s="150"/>
      <c r="M1209" s="154"/>
      <c r="N1209" s="155"/>
      <c r="O1209" s="155"/>
      <c r="P1209" s="155"/>
      <c r="Q1209" s="155"/>
      <c r="R1209" s="155"/>
      <c r="S1209" s="155"/>
      <c r="T1209" s="156"/>
      <c r="AT1209" s="151" t="s">
        <v>157</v>
      </c>
      <c r="AU1209" s="151" t="s">
        <v>79</v>
      </c>
      <c r="AV1209" s="13" t="s">
        <v>79</v>
      </c>
      <c r="AW1209" s="13" t="s">
        <v>27</v>
      </c>
      <c r="AX1209" s="13" t="s">
        <v>70</v>
      </c>
      <c r="AY1209" s="151" t="s">
        <v>148</v>
      </c>
    </row>
    <row r="1210" spans="2:51" s="13" customFormat="1" ht="12">
      <c r="B1210" s="150"/>
      <c r="D1210" s="144" t="s">
        <v>157</v>
      </c>
      <c r="E1210" s="151" t="s">
        <v>1</v>
      </c>
      <c r="F1210" s="152" t="s">
        <v>763</v>
      </c>
      <c r="H1210" s="153">
        <v>16.538</v>
      </c>
      <c r="L1210" s="150"/>
      <c r="M1210" s="154"/>
      <c r="N1210" s="155"/>
      <c r="O1210" s="155"/>
      <c r="P1210" s="155"/>
      <c r="Q1210" s="155"/>
      <c r="R1210" s="155"/>
      <c r="S1210" s="155"/>
      <c r="T1210" s="156"/>
      <c r="AT1210" s="151" t="s">
        <v>157</v>
      </c>
      <c r="AU1210" s="151" t="s">
        <v>79</v>
      </c>
      <c r="AV1210" s="13" t="s">
        <v>79</v>
      </c>
      <c r="AW1210" s="13" t="s">
        <v>27</v>
      </c>
      <c r="AX1210" s="13" t="s">
        <v>70</v>
      </c>
      <c r="AY1210" s="151" t="s">
        <v>148</v>
      </c>
    </row>
    <row r="1211" spans="2:65" s="1" customFormat="1" ht="24" customHeight="1">
      <c r="B1211" s="130"/>
      <c r="C1211" s="131" t="s">
        <v>1711</v>
      </c>
      <c r="D1211" s="131" t="s">
        <v>150</v>
      </c>
      <c r="E1211" s="132" t="s">
        <v>1712</v>
      </c>
      <c r="F1211" s="133" t="s">
        <v>1713</v>
      </c>
      <c r="G1211" s="134" t="s">
        <v>319</v>
      </c>
      <c r="H1211" s="135">
        <v>53</v>
      </c>
      <c r="I1211" s="136"/>
      <c r="J1211" s="136">
        <f>ROUND(I1211*H1211,2)</f>
        <v>0</v>
      </c>
      <c r="K1211" s="133" t="s">
        <v>320</v>
      </c>
      <c r="L1211" s="27"/>
      <c r="M1211" s="137" t="s">
        <v>1</v>
      </c>
      <c r="N1211" s="138" t="s">
        <v>35</v>
      </c>
      <c r="O1211" s="139">
        <v>1.559</v>
      </c>
      <c r="P1211" s="139">
        <f>O1211*H1211</f>
        <v>82.627</v>
      </c>
      <c r="Q1211" s="139">
        <v>0.00025</v>
      </c>
      <c r="R1211" s="139">
        <f>Q1211*H1211</f>
        <v>0.01325</v>
      </c>
      <c r="S1211" s="139">
        <v>0</v>
      </c>
      <c r="T1211" s="140">
        <f>S1211*H1211</f>
        <v>0</v>
      </c>
      <c r="AR1211" s="141" t="s">
        <v>231</v>
      </c>
      <c r="AT1211" s="141" t="s">
        <v>150</v>
      </c>
      <c r="AU1211" s="141" t="s">
        <v>79</v>
      </c>
      <c r="AY1211" s="15" t="s">
        <v>148</v>
      </c>
      <c r="BE1211" s="142">
        <f>IF(N1211="základní",J1211,0)</f>
        <v>0</v>
      </c>
      <c r="BF1211" s="142">
        <f>IF(N1211="snížená",J1211,0)</f>
        <v>0</v>
      </c>
      <c r="BG1211" s="142">
        <f>IF(N1211="zákl. přenesená",J1211,0)</f>
        <v>0</v>
      </c>
      <c r="BH1211" s="142">
        <f>IF(N1211="sníž. přenesená",J1211,0)</f>
        <v>0</v>
      </c>
      <c r="BI1211" s="142">
        <f>IF(N1211="nulová",J1211,0)</f>
        <v>0</v>
      </c>
      <c r="BJ1211" s="15" t="s">
        <v>77</v>
      </c>
      <c r="BK1211" s="142">
        <f>ROUND(I1211*H1211,2)</f>
        <v>0</v>
      </c>
      <c r="BL1211" s="15" t="s">
        <v>231</v>
      </c>
      <c r="BM1211" s="141" t="s">
        <v>1714</v>
      </c>
    </row>
    <row r="1212" spans="2:51" s="13" customFormat="1" ht="12">
      <c r="B1212" s="150"/>
      <c r="D1212" s="144" t="s">
        <v>157</v>
      </c>
      <c r="E1212" s="151" t="s">
        <v>1</v>
      </c>
      <c r="F1212" s="152" t="s">
        <v>1715</v>
      </c>
      <c r="H1212" s="153">
        <v>51</v>
      </c>
      <c r="L1212" s="150"/>
      <c r="M1212" s="154"/>
      <c r="N1212" s="155"/>
      <c r="O1212" s="155"/>
      <c r="P1212" s="155"/>
      <c r="Q1212" s="155"/>
      <c r="R1212" s="155"/>
      <c r="S1212" s="155"/>
      <c r="T1212" s="156"/>
      <c r="AT1212" s="151" t="s">
        <v>157</v>
      </c>
      <c r="AU1212" s="151" t="s">
        <v>79</v>
      </c>
      <c r="AV1212" s="13" t="s">
        <v>79</v>
      </c>
      <c r="AW1212" s="13" t="s">
        <v>27</v>
      </c>
      <c r="AX1212" s="13" t="s">
        <v>70</v>
      </c>
      <c r="AY1212" s="151" t="s">
        <v>148</v>
      </c>
    </row>
    <row r="1213" spans="2:51" s="13" customFormat="1" ht="12">
      <c r="B1213" s="150"/>
      <c r="D1213" s="144" t="s">
        <v>157</v>
      </c>
      <c r="E1213" s="151" t="s">
        <v>1</v>
      </c>
      <c r="F1213" s="152" t="s">
        <v>1716</v>
      </c>
      <c r="H1213" s="153">
        <v>1</v>
      </c>
      <c r="L1213" s="150"/>
      <c r="M1213" s="154"/>
      <c r="N1213" s="155"/>
      <c r="O1213" s="155"/>
      <c r="P1213" s="155"/>
      <c r="Q1213" s="155"/>
      <c r="R1213" s="155"/>
      <c r="S1213" s="155"/>
      <c r="T1213" s="156"/>
      <c r="AT1213" s="151" t="s">
        <v>157</v>
      </c>
      <c r="AU1213" s="151" t="s">
        <v>79</v>
      </c>
      <c r="AV1213" s="13" t="s">
        <v>79</v>
      </c>
      <c r="AW1213" s="13" t="s">
        <v>27</v>
      </c>
      <c r="AX1213" s="13" t="s">
        <v>70</v>
      </c>
      <c r="AY1213" s="151" t="s">
        <v>148</v>
      </c>
    </row>
    <row r="1214" spans="2:51" s="13" customFormat="1" ht="12">
      <c r="B1214" s="150"/>
      <c r="D1214" s="144" t="s">
        <v>157</v>
      </c>
      <c r="E1214" s="151" t="s">
        <v>1</v>
      </c>
      <c r="F1214" s="152" t="s">
        <v>1717</v>
      </c>
      <c r="H1214" s="153">
        <v>1</v>
      </c>
      <c r="L1214" s="150"/>
      <c r="M1214" s="154"/>
      <c r="N1214" s="155"/>
      <c r="O1214" s="155"/>
      <c r="P1214" s="155"/>
      <c r="Q1214" s="155"/>
      <c r="R1214" s="155"/>
      <c r="S1214" s="155"/>
      <c r="T1214" s="156"/>
      <c r="AT1214" s="151" t="s">
        <v>157</v>
      </c>
      <c r="AU1214" s="151" t="s">
        <v>79</v>
      </c>
      <c r="AV1214" s="13" t="s">
        <v>79</v>
      </c>
      <c r="AW1214" s="13" t="s">
        <v>27</v>
      </c>
      <c r="AX1214" s="13" t="s">
        <v>70</v>
      </c>
      <c r="AY1214" s="151" t="s">
        <v>148</v>
      </c>
    </row>
    <row r="1215" spans="2:65" s="1" customFormat="1" ht="36" customHeight="1">
      <c r="B1215" s="130"/>
      <c r="C1215" s="157" t="s">
        <v>1718</v>
      </c>
      <c r="D1215" s="157" t="s">
        <v>80</v>
      </c>
      <c r="E1215" s="158" t="s">
        <v>1719</v>
      </c>
      <c r="F1215" s="159" t="s">
        <v>1720</v>
      </c>
      <c r="G1215" s="160" t="s">
        <v>319</v>
      </c>
      <c r="H1215" s="161">
        <v>7</v>
      </c>
      <c r="I1215" s="162"/>
      <c r="J1215" s="162">
        <f>ROUND(I1215*H1215,2)</f>
        <v>0</v>
      </c>
      <c r="K1215" s="159" t="s">
        <v>1</v>
      </c>
      <c r="L1215" s="163"/>
      <c r="M1215" s="164" t="s">
        <v>1</v>
      </c>
      <c r="N1215" s="165" t="s">
        <v>35</v>
      </c>
      <c r="O1215" s="139">
        <v>0</v>
      </c>
      <c r="P1215" s="139">
        <f>O1215*H1215</f>
        <v>0</v>
      </c>
      <c r="Q1215" s="139">
        <v>0.01</v>
      </c>
      <c r="R1215" s="139">
        <f>Q1215*H1215</f>
        <v>0.07</v>
      </c>
      <c r="S1215" s="139">
        <v>0</v>
      </c>
      <c r="T1215" s="140">
        <f>S1215*H1215</f>
        <v>0</v>
      </c>
      <c r="AR1215" s="141" t="s">
        <v>325</v>
      </c>
      <c r="AT1215" s="141" t="s">
        <v>80</v>
      </c>
      <c r="AU1215" s="141" t="s">
        <v>79</v>
      </c>
      <c r="AY1215" s="15" t="s">
        <v>148</v>
      </c>
      <c r="BE1215" s="142">
        <f>IF(N1215="základní",J1215,0)</f>
        <v>0</v>
      </c>
      <c r="BF1215" s="142">
        <f>IF(N1215="snížená",J1215,0)</f>
        <v>0</v>
      </c>
      <c r="BG1215" s="142">
        <f>IF(N1215="zákl. přenesená",J1215,0)</f>
        <v>0</v>
      </c>
      <c r="BH1215" s="142">
        <f>IF(N1215="sníž. přenesená",J1215,0)</f>
        <v>0</v>
      </c>
      <c r="BI1215" s="142">
        <f>IF(N1215="nulová",J1215,0)</f>
        <v>0</v>
      </c>
      <c r="BJ1215" s="15" t="s">
        <v>77</v>
      </c>
      <c r="BK1215" s="142">
        <f>ROUND(I1215*H1215,2)</f>
        <v>0</v>
      </c>
      <c r="BL1215" s="15" t="s">
        <v>231</v>
      </c>
      <c r="BM1215" s="141" t="s">
        <v>1721</v>
      </c>
    </row>
    <row r="1216" spans="2:51" s="13" customFormat="1" ht="12">
      <c r="B1216" s="150"/>
      <c r="D1216" s="144" t="s">
        <v>157</v>
      </c>
      <c r="E1216" s="151" t="s">
        <v>1</v>
      </c>
      <c r="F1216" s="152" t="s">
        <v>1722</v>
      </c>
      <c r="H1216" s="153">
        <v>7</v>
      </c>
      <c r="L1216" s="150"/>
      <c r="M1216" s="154"/>
      <c r="N1216" s="155"/>
      <c r="O1216" s="155"/>
      <c r="P1216" s="155"/>
      <c r="Q1216" s="155"/>
      <c r="R1216" s="155"/>
      <c r="S1216" s="155"/>
      <c r="T1216" s="156"/>
      <c r="AT1216" s="151" t="s">
        <v>157</v>
      </c>
      <c r="AU1216" s="151" t="s">
        <v>79</v>
      </c>
      <c r="AV1216" s="13" t="s">
        <v>79</v>
      </c>
      <c r="AW1216" s="13" t="s">
        <v>27</v>
      </c>
      <c r="AX1216" s="13" t="s">
        <v>70</v>
      </c>
      <c r="AY1216" s="151" t="s">
        <v>148</v>
      </c>
    </row>
    <row r="1217" spans="2:65" s="1" customFormat="1" ht="36" customHeight="1">
      <c r="B1217" s="130"/>
      <c r="C1217" s="157" t="s">
        <v>1723</v>
      </c>
      <c r="D1217" s="157" t="s">
        <v>80</v>
      </c>
      <c r="E1217" s="158" t="s">
        <v>1724</v>
      </c>
      <c r="F1217" s="159" t="s">
        <v>1725</v>
      </c>
      <c r="G1217" s="160" t="s">
        <v>319</v>
      </c>
      <c r="H1217" s="161">
        <v>26</v>
      </c>
      <c r="I1217" s="162"/>
      <c r="J1217" s="162">
        <f>ROUND(I1217*H1217,2)</f>
        <v>0</v>
      </c>
      <c r="K1217" s="159" t="s">
        <v>1</v>
      </c>
      <c r="L1217" s="163"/>
      <c r="M1217" s="164" t="s">
        <v>1</v>
      </c>
      <c r="N1217" s="165" t="s">
        <v>35</v>
      </c>
      <c r="O1217" s="139">
        <v>0</v>
      </c>
      <c r="P1217" s="139">
        <f>O1217*H1217</f>
        <v>0</v>
      </c>
      <c r="Q1217" s="139">
        <v>0.01</v>
      </c>
      <c r="R1217" s="139">
        <f>Q1217*H1217</f>
        <v>0.26</v>
      </c>
      <c r="S1217" s="139">
        <v>0</v>
      </c>
      <c r="T1217" s="140">
        <f>S1217*H1217</f>
        <v>0</v>
      </c>
      <c r="AR1217" s="141" t="s">
        <v>325</v>
      </c>
      <c r="AT1217" s="141" t="s">
        <v>80</v>
      </c>
      <c r="AU1217" s="141" t="s">
        <v>79</v>
      </c>
      <c r="AY1217" s="15" t="s">
        <v>148</v>
      </c>
      <c r="BE1217" s="142">
        <f>IF(N1217="základní",J1217,0)</f>
        <v>0</v>
      </c>
      <c r="BF1217" s="142">
        <f>IF(N1217="snížená",J1217,0)</f>
        <v>0</v>
      </c>
      <c r="BG1217" s="142">
        <f>IF(N1217="zákl. přenesená",J1217,0)</f>
        <v>0</v>
      </c>
      <c r="BH1217" s="142">
        <f>IF(N1217="sníž. přenesená",J1217,0)</f>
        <v>0</v>
      </c>
      <c r="BI1217" s="142">
        <f>IF(N1217="nulová",J1217,0)</f>
        <v>0</v>
      </c>
      <c r="BJ1217" s="15" t="s">
        <v>77</v>
      </c>
      <c r="BK1217" s="142">
        <f>ROUND(I1217*H1217,2)</f>
        <v>0</v>
      </c>
      <c r="BL1217" s="15" t="s">
        <v>231</v>
      </c>
      <c r="BM1217" s="141" t="s">
        <v>1726</v>
      </c>
    </row>
    <row r="1218" spans="2:51" s="13" customFormat="1" ht="12">
      <c r="B1218" s="150"/>
      <c r="D1218" s="144" t="s">
        <v>157</v>
      </c>
      <c r="E1218" s="151" t="s">
        <v>1</v>
      </c>
      <c r="F1218" s="152" t="s">
        <v>1727</v>
      </c>
      <c r="H1218" s="153">
        <v>26</v>
      </c>
      <c r="L1218" s="150"/>
      <c r="M1218" s="154"/>
      <c r="N1218" s="155"/>
      <c r="O1218" s="155"/>
      <c r="P1218" s="155"/>
      <c r="Q1218" s="155"/>
      <c r="R1218" s="155"/>
      <c r="S1218" s="155"/>
      <c r="T1218" s="156"/>
      <c r="AT1218" s="151" t="s">
        <v>157</v>
      </c>
      <c r="AU1218" s="151" t="s">
        <v>79</v>
      </c>
      <c r="AV1218" s="13" t="s">
        <v>79</v>
      </c>
      <c r="AW1218" s="13" t="s">
        <v>27</v>
      </c>
      <c r="AX1218" s="13" t="s">
        <v>70</v>
      </c>
      <c r="AY1218" s="151" t="s">
        <v>148</v>
      </c>
    </row>
    <row r="1219" spans="2:65" s="1" customFormat="1" ht="36" customHeight="1">
      <c r="B1219" s="130"/>
      <c r="C1219" s="157" t="s">
        <v>1728</v>
      </c>
      <c r="D1219" s="157" t="s">
        <v>80</v>
      </c>
      <c r="E1219" s="158" t="s">
        <v>1729</v>
      </c>
      <c r="F1219" s="159" t="s">
        <v>1730</v>
      </c>
      <c r="G1219" s="160" t="s">
        <v>319</v>
      </c>
      <c r="H1219" s="161">
        <v>14</v>
      </c>
      <c r="I1219" s="162"/>
      <c r="J1219" s="162">
        <f>ROUND(I1219*H1219,2)</f>
        <v>0</v>
      </c>
      <c r="K1219" s="159" t="s">
        <v>1</v>
      </c>
      <c r="L1219" s="163"/>
      <c r="M1219" s="164" t="s">
        <v>1</v>
      </c>
      <c r="N1219" s="165" t="s">
        <v>35</v>
      </c>
      <c r="O1219" s="139">
        <v>0</v>
      </c>
      <c r="P1219" s="139">
        <f>O1219*H1219</f>
        <v>0</v>
      </c>
      <c r="Q1219" s="139">
        <v>0.01</v>
      </c>
      <c r="R1219" s="139">
        <f>Q1219*H1219</f>
        <v>0.14</v>
      </c>
      <c r="S1219" s="139">
        <v>0</v>
      </c>
      <c r="T1219" s="140">
        <f>S1219*H1219</f>
        <v>0</v>
      </c>
      <c r="AR1219" s="141" t="s">
        <v>325</v>
      </c>
      <c r="AT1219" s="141" t="s">
        <v>80</v>
      </c>
      <c r="AU1219" s="141" t="s">
        <v>79</v>
      </c>
      <c r="AY1219" s="15" t="s">
        <v>148</v>
      </c>
      <c r="BE1219" s="142">
        <f>IF(N1219="základní",J1219,0)</f>
        <v>0</v>
      </c>
      <c r="BF1219" s="142">
        <f>IF(N1219="snížená",J1219,0)</f>
        <v>0</v>
      </c>
      <c r="BG1219" s="142">
        <f>IF(N1219="zákl. přenesená",J1219,0)</f>
        <v>0</v>
      </c>
      <c r="BH1219" s="142">
        <f>IF(N1219="sníž. přenesená",J1219,0)</f>
        <v>0</v>
      </c>
      <c r="BI1219" s="142">
        <f>IF(N1219="nulová",J1219,0)</f>
        <v>0</v>
      </c>
      <c r="BJ1219" s="15" t="s">
        <v>77</v>
      </c>
      <c r="BK1219" s="142">
        <f>ROUND(I1219*H1219,2)</f>
        <v>0</v>
      </c>
      <c r="BL1219" s="15" t="s">
        <v>231</v>
      </c>
      <c r="BM1219" s="141" t="s">
        <v>1731</v>
      </c>
    </row>
    <row r="1220" spans="2:51" s="13" customFormat="1" ht="12">
      <c r="B1220" s="150"/>
      <c r="D1220" s="144" t="s">
        <v>157</v>
      </c>
      <c r="E1220" s="151" t="s">
        <v>1</v>
      </c>
      <c r="F1220" s="152" t="s">
        <v>1732</v>
      </c>
      <c r="H1220" s="153">
        <v>14</v>
      </c>
      <c r="L1220" s="150"/>
      <c r="M1220" s="154"/>
      <c r="N1220" s="155"/>
      <c r="O1220" s="155"/>
      <c r="P1220" s="155"/>
      <c r="Q1220" s="155"/>
      <c r="R1220" s="155"/>
      <c r="S1220" s="155"/>
      <c r="T1220" s="156"/>
      <c r="AT1220" s="151" t="s">
        <v>157</v>
      </c>
      <c r="AU1220" s="151" t="s">
        <v>79</v>
      </c>
      <c r="AV1220" s="13" t="s">
        <v>79</v>
      </c>
      <c r="AW1220" s="13" t="s">
        <v>27</v>
      </c>
      <c r="AX1220" s="13" t="s">
        <v>70</v>
      </c>
      <c r="AY1220" s="151" t="s">
        <v>148</v>
      </c>
    </row>
    <row r="1221" spans="2:65" s="1" customFormat="1" ht="36" customHeight="1">
      <c r="B1221" s="130"/>
      <c r="C1221" s="157" t="s">
        <v>1733</v>
      </c>
      <c r="D1221" s="157" t="s">
        <v>80</v>
      </c>
      <c r="E1221" s="158" t="s">
        <v>1734</v>
      </c>
      <c r="F1221" s="159" t="s">
        <v>1735</v>
      </c>
      <c r="G1221" s="160" t="s">
        <v>319</v>
      </c>
      <c r="H1221" s="161">
        <v>1</v>
      </c>
      <c r="I1221" s="162"/>
      <c r="J1221" s="162">
        <f>ROUND(I1221*H1221,2)</f>
        <v>0</v>
      </c>
      <c r="K1221" s="159" t="s">
        <v>1</v>
      </c>
      <c r="L1221" s="163"/>
      <c r="M1221" s="164" t="s">
        <v>1</v>
      </c>
      <c r="N1221" s="165" t="s">
        <v>35</v>
      </c>
      <c r="O1221" s="139">
        <v>0</v>
      </c>
      <c r="P1221" s="139">
        <f>O1221*H1221</f>
        <v>0</v>
      </c>
      <c r="Q1221" s="139">
        <v>0.01</v>
      </c>
      <c r="R1221" s="139">
        <f>Q1221*H1221</f>
        <v>0.01</v>
      </c>
      <c r="S1221" s="139">
        <v>0</v>
      </c>
      <c r="T1221" s="140">
        <f>S1221*H1221</f>
        <v>0</v>
      </c>
      <c r="AR1221" s="141" t="s">
        <v>325</v>
      </c>
      <c r="AT1221" s="141" t="s">
        <v>80</v>
      </c>
      <c r="AU1221" s="141" t="s">
        <v>79</v>
      </c>
      <c r="AY1221" s="15" t="s">
        <v>148</v>
      </c>
      <c r="BE1221" s="142">
        <f>IF(N1221="základní",J1221,0)</f>
        <v>0</v>
      </c>
      <c r="BF1221" s="142">
        <f>IF(N1221="snížená",J1221,0)</f>
        <v>0</v>
      </c>
      <c r="BG1221" s="142">
        <f>IF(N1221="zákl. přenesená",J1221,0)</f>
        <v>0</v>
      </c>
      <c r="BH1221" s="142">
        <f>IF(N1221="sníž. přenesená",J1221,0)</f>
        <v>0</v>
      </c>
      <c r="BI1221" s="142">
        <f>IF(N1221="nulová",J1221,0)</f>
        <v>0</v>
      </c>
      <c r="BJ1221" s="15" t="s">
        <v>77</v>
      </c>
      <c r="BK1221" s="142">
        <f>ROUND(I1221*H1221,2)</f>
        <v>0</v>
      </c>
      <c r="BL1221" s="15" t="s">
        <v>231</v>
      </c>
      <c r="BM1221" s="141" t="s">
        <v>1736</v>
      </c>
    </row>
    <row r="1222" spans="2:51" s="13" customFormat="1" ht="12">
      <c r="B1222" s="150"/>
      <c r="D1222" s="144" t="s">
        <v>157</v>
      </c>
      <c r="E1222" s="151" t="s">
        <v>1</v>
      </c>
      <c r="F1222" s="152" t="s">
        <v>1737</v>
      </c>
      <c r="H1222" s="153">
        <v>1</v>
      </c>
      <c r="L1222" s="150"/>
      <c r="M1222" s="154"/>
      <c r="N1222" s="155"/>
      <c r="O1222" s="155"/>
      <c r="P1222" s="155"/>
      <c r="Q1222" s="155"/>
      <c r="R1222" s="155"/>
      <c r="S1222" s="155"/>
      <c r="T1222" s="156"/>
      <c r="AT1222" s="151" t="s">
        <v>157</v>
      </c>
      <c r="AU1222" s="151" t="s">
        <v>79</v>
      </c>
      <c r="AV1222" s="13" t="s">
        <v>79</v>
      </c>
      <c r="AW1222" s="13" t="s">
        <v>27</v>
      </c>
      <c r="AX1222" s="13" t="s">
        <v>70</v>
      </c>
      <c r="AY1222" s="151" t="s">
        <v>148</v>
      </c>
    </row>
    <row r="1223" spans="2:65" s="1" customFormat="1" ht="36" customHeight="1">
      <c r="B1223" s="130"/>
      <c r="C1223" s="157" t="s">
        <v>1738</v>
      </c>
      <c r="D1223" s="157" t="s">
        <v>80</v>
      </c>
      <c r="E1223" s="158" t="s">
        <v>1739</v>
      </c>
      <c r="F1223" s="159" t="s">
        <v>1740</v>
      </c>
      <c r="G1223" s="160" t="s">
        <v>319</v>
      </c>
      <c r="H1223" s="161">
        <v>3</v>
      </c>
      <c r="I1223" s="162"/>
      <c r="J1223" s="162">
        <f>ROUND(I1223*H1223,2)</f>
        <v>0</v>
      </c>
      <c r="K1223" s="159" t="s">
        <v>1</v>
      </c>
      <c r="L1223" s="163"/>
      <c r="M1223" s="164" t="s">
        <v>1</v>
      </c>
      <c r="N1223" s="165" t="s">
        <v>35</v>
      </c>
      <c r="O1223" s="139">
        <v>0</v>
      </c>
      <c r="P1223" s="139">
        <f>O1223*H1223</f>
        <v>0</v>
      </c>
      <c r="Q1223" s="139">
        <v>0.01</v>
      </c>
      <c r="R1223" s="139">
        <f>Q1223*H1223</f>
        <v>0.03</v>
      </c>
      <c r="S1223" s="139">
        <v>0</v>
      </c>
      <c r="T1223" s="140">
        <f>S1223*H1223</f>
        <v>0</v>
      </c>
      <c r="AR1223" s="141" t="s">
        <v>325</v>
      </c>
      <c r="AT1223" s="141" t="s">
        <v>80</v>
      </c>
      <c r="AU1223" s="141" t="s">
        <v>79</v>
      </c>
      <c r="AY1223" s="15" t="s">
        <v>148</v>
      </c>
      <c r="BE1223" s="142">
        <f>IF(N1223="základní",J1223,0)</f>
        <v>0</v>
      </c>
      <c r="BF1223" s="142">
        <f>IF(N1223="snížená",J1223,0)</f>
        <v>0</v>
      </c>
      <c r="BG1223" s="142">
        <f>IF(N1223="zákl. přenesená",J1223,0)</f>
        <v>0</v>
      </c>
      <c r="BH1223" s="142">
        <f>IF(N1223="sníž. přenesená",J1223,0)</f>
        <v>0</v>
      </c>
      <c r="BI1223" s="142">
        <f>IF(N1223="nulová",J1223,0)</f>
        <v>0</v>
      </c>
      <c r="BJ1223" s="15" t="s">
        <v>77</v>
      </c>
      <c r="BK1223" s="142">
        <f>ROUND(I1223*H1223,2)</f>
        <v>0</v>
      </c>
      <c r="BL1223" s="15" t="s">
        <v>231</v>
      </c>
      <c r="BM1223" s="141" t="s">
        <v>1741</v>
      </c>
    </row>
    <row r="1224" spans="2:51" s="13" customFormat="1" ht="12">
      <c r="B1224" s="150"/>
      <c r="D1224" s="144" t="s">
        <v>157</v>
      </c>
      <c r="E1224" s="151" t="s">
        <v>1</v>
      </c>
      <c r="F1224" s="152" t="s">
        <v>1742</v>
      </c>
      <c r="H1224" s="153">
        <v>3</v>
      </c>
      <c r="L1224" s="150"/>
      <c r="M1224" s="154"/>
      <c r="N1224" s="155"/>
      <c r="O1224" s="155"/>
      <c r="P1224" s="155"/>
      <c r="Q1224" s="155"/>
      <c r="R1224" s="155"/>
      <c r="S1224" s="155"/>
      <c r="T1224" s="156"/>
      <c r="AT1224" s="151" t="s">
        <v>157</v>
      </c>
      <c r="AU1224" s="151" t="s">
        <v>79</v>
      </c>
      <c r="AV1224" s="13" t="s">
        <v>79</v>
      </c>
      <c r="AW1224" s="13" t="s">
        <v>27</v>
      </c>
      <c r="AX1224" s="13" t="s">
        <v>70</v>
      </c>
      <c r="AY1224" s="151" t="s">
        <v>148</v>
      </c>
    </row>
    <row r="1225" spans="2:65" s="1" customFormat="1" ht="36" customHeight="1">
      <c r="B1225" s="130"/>
      <c r="C1225" s="157" t="s">
        <v>1743</v>
      </c>
      <c r="D1225" s="157" t="s">
        <v>80</v>
      </c>
      <c r="E1225" s="158" t="s">
        <v>1744</v>
      </c>
      <c r="F1225" s="159" t="s">
        <v>1745</v>
      </c>
      <c r="G1225" s="160" t="s">
        <v>319</v>
      </c>
      <c r="H1225" s="161">
        <v>2</v>
      </c>
      <c r="I1225" s="162"/>
      <c r="J1225" s="162">
        <f>ROUND(I1225*H1225,2)</f>
        <v>0</v>
      </c>
      <c r="K1225" s="159" t="s">
        <v>1</v>
      </c>
      <c r="L1225" s="163"/>
      <c r="M1225" s="164" t="s">
        <v>1</v>
      </c>
      <c r="N1225" s="165" t="s">
        <v>35</v>
      </c>
      <c r="O1225" s="139">
        <v>0</v>
      </c>
      <c r="P1225" s="139">
        <f>O1225*H1225</f>
        <v>0</v>
      </c>
      <c r="Q1225" s="139">
        <v>0.0073</v>
      </c>
      <c r="R1225" s="139">
        <f>Q1225*H1225</f>
        <v>0.0146</v>
      </c>
      <c r="S1225" s="139">
        <v>0</v>
      </c>
      <c r="T1225" s="140">
        <f>S1225*H1225</f>
        <v>0</v>
      </c>
      <c r="AR1225" s="141" t="s">
        <v>325</v>
      </c>
      <c r="AT1225" s="141" t="s">
        <v>80</v>
      </c>
      <c r="AU1225" s="141" t="s">
        <v>79</v>
      </c>
      <c r="AY1225" s="15" t="s">
        <v>148</v>
      </c>
      <c r="BE1225" s="142">
        <f>IF(N1225="základní",J1225,0)</f>
        <v>0</v>
      </c>
      <c r="BF1225" s="142">
        <f>IF(N1225="snížená",J1225,0)</f>
        <v>0</v>
      </c>
      <c r="BG1225" s="142">
        <f>IF(N1225="zákl. přenesená",J1225,0)</f>
        <v>0</v>
      </c>
      <c r="BH1225" s="142">
        <f>IF(N1225="sníž. přenesená",J1225,0)</f>
        <v>0</v>
      </c>
      <c r="BI1225" s="142">
        <f>IF(N1225="nulová",J1225,0)</f>
        <v>0</v>
      </c>
      <c r="BJ1225" s="15" t="s">
        <v>77</v>
      </c>
      <c r="BK1225" s="142">
        <f>ROUND(I1225*H1225,2)</f>
        <v>0</v>
      </c>
      <c r="BL1225" s="15" t="s">
        <v>231</v>
      </c>
      <c r="BM1225" s="141" t="s">
        <v>1746</v>
      </c>
    </row>
    <row r="1226" spans="2:51" s="12" customFormat="1" ht="20.4">
      <c r="B1226" s="143"/>
      <c r="D1226" s="144" t="s">
        <v>157</v>
      </c>
      <c r="E1226" s="145" t="s">
        <v>1</v>
      </c>
      <c r="F1226" s="146" t="s">
        <v>1747</v>
      </c>
      <c r="H1226" s="145" t="s">
        <v>1</v>
      </c>
      <c r="L1226" s="143"/>
      <c r="M1226" s="147"/>
      <c r="N1226" s="148"/>
      <c r="O1226" s="148"/>
      <c r="P1226" s="148"/>
      <c r="Q1226" s="148"/>
      <c r="R1226" s="148"/>
      <c r="S1226" s="148"/>
      <c r="T1226" s="149"/>
      <c r="AT1226" s="145" t="s">
        <v>157</v>
      </c>
      <c r="AU1226" s="145" t="s">
        <v>79</v>
      </c>
      <c r="AV1226" s="12" t="s">
        <v>77</v>
      </c>
      <c r="AW1226" s="12" t="s">
        <v>27</v>
      </c>
      <c r="AX1226" s="12" t="s">
        <v>70</v>
      </c>
      <c r="AY1226" s="145" t="s">
        <v>148</v>
      </c>
    </row>
    <row r="1227" spans="2:51" s="13" customFormat="1" ht="12">
      <c r="B1227" s="150"/>
      <c r="D1227" s="144" t="s">
        <v>157</v>
      </c>
      <c r="E1227" s="151" t="s">
        <v>1</v>
      </c>
      <c r="F1227" s="152" t="s">
        <v>1748</v>
      </c>
      <c r="H1227" s="153">
        <v>1</v>
      </c>
      <c r="L1227" s="150"/>
      <c r="M1227" s="154"/>
      <c r="N1227" s="155"/>
      <c r="O1227" s="155"/>
      <c r="P1227" s="155"/>
      <c r="Q1227" s="155"/>
      <c r="R1227" s="155"/>
      <c r="S1227" s="155"/>
      <c r="T1227" s="156"/>
      <c r="AT1227" s="151" t="s">
        <v>157</v>
      </c>
      <c r="AU1227" s="151" t="s">
        <v>79</v>
      </c>
      <c r="AV1227" s="13" t="s">
        <v>79</v>
      </c>
      <c r="AW1227" s="13" t="s">
        <v>27</v>
      </c>
      <c r="AX1227" s="13" t="s">
        <v>70</v>
      </c>
      <c r="AY1227" s="151" t="s">
        <v>148</v>
      </c>
    </row>
    <row r="1228" spans="2:51" s="13" customFormat="1" ht="12">
      <c r="B1228" s="150"/>
      <c r="D1228" s="144" t="s">
        <v>157</v>
      </c>
      <c r="E1228" s="151" t="s">
        <v>1</v>
      </c>
      <c r="F1228" s="152" t="s">
        <v>1749</v>
      </c>
      <c r="H1228" s="153">
        <v>1</v>
      </c>
      <c r="L1228" s="150"/>
      <c r="M1228" s="154"/>
      <c r="N1228" s="155"/>
      <c r="O1228" s="155"/>
      <c r="P1228" s="155"/>
      <c r="Q1228" s="155"/>
      <c r="R1228" s="155"/>
      <c r="S1228" s="155"/>
      <c r="T1228" s="156"/>
      <c r="AT1228" s="151" t="s">
        <v>157</v>
      </c>
      <c r="AU1228" s="151" t="s">
        <v>79</v>
      </c>
      <c r="AV1228" s="13" t="s">
        <v>79</v>
      </c>
      <c r="AW1228" s="13" t="s">
        <v>27</v>
      </c>
      <c r="AX1228" s="13" t="s">
        <v>70</v>
      </c>
      <c r="AY1228" s="151" t="s">
        <v>148</v>
      </c>
    </row>
    <row r="1229" spans="2:65" s="1" customFormat="1" ht="36" customHeight="1">
      <c r="B1229" s="130"/>
      <c r="C1229" s="157" t="s">
        <v>1750</v>
      </c>
      <c r="D1229" s="157" t="s">
        <v>80</v>
      </c>
      <c r="E1229" s="158" t="s">
        <v>1751</v>
      </c>
      <c r="F1229" s="159" t="s">
        <v>1752</v>
      </c>
      <c r="G1229" s="160" t="s">
        <v>319</v>
      </c>
      <c r="H1229" s="161">
        <v>4</v>
      </c>
      <c r="I1229" s="162"/>
      <c r="J1229" s="162">
        <f>ROUND(I1229*H1229,2)</f>
        <v>0</v>
      </c>
      <c r="K1229" s="159" t="s">
        <v>1</v>
      </c>
      <c r="L1229" s="163"/>
      <c r="M1229" s="164" t="s">
        <v>1</v>
      </c>
      <c r="N1229" s="165" t="s">
        <v>35</v>
      </c>
      <c r="O1229" s="139">
        <v>0</v>
      </c>
      <c r="P1229" s="139">
        <f>O1229*H1229</f>
        <v>0</v>
      </c>
      <c r="Q1229" s="139">
        <v>0.0073</v>
      </c>
      <c r="R1229" s="139">
        <f>Q1229*H1229</f>
        <v>0.0292</v>
      </c>
      <c r="S1229" s="139">
        <v>0</v>
      </c>
      <c r="T1229" s="140">
        <f>S1229*H1229</f>
        <v>0</v>
      </c>
      <c r="AR1229" s="141" t="s">
        <v>325</v>
      </c>
      <c r="AT1229" s="141" t="s">
        <v>80</v>
      </c>
      <c r="AU1229" s="141" t="s">
        <v>79</v>
      </c>
      <c r="AY1229" s="15" t="s">
        <v>148</v>
      </c>
      <c r="BE1229" s="142">
        <f>IF(N1229="základní",J1229,0)</f>
        <v>0</v>
      </c>
      <c r="BF1229" s="142">
        <f>IF(N1229="snížená",J1229,0)</f>
        <v>0</v>
      </c>
      <c r="BG1229" s="142">
        <f>IF(N1229="zákl. přenesená",J1229,0)</f>
        <v>0</v>
      </c>
      <c r="BH1229" s="142">
        <f>IF(N1229="sníž. přenesená",J1229,0)</f>
        <v>0</v>
      </c>
      <c r="BI1229" s="142">
        <f>IF(N1229="nulová",J1229,0)</f>
        <v>0</v>
      </c>
      <c r="BJ1229" s="15" t="s">
        <v>77</v>
      </c>
      <c r="BK1229" s="142">
        <f>ROUND(I1229*H1229,2)</f>
        <v>0</v>
      </c>
      <c r="BL1229" s="15" t="s">
        <v>231</v>
      </c>
      <c r="BM1229" s="141" t="s">
        <v>1753</v>
      </c>
    </row>
    <row r="1230" spans="2:51" s="12" customFormat="1" ht="20.4">
      <c r="B1230" s="143"/>
      <c r="D1230" s="144" t="s">
        <v>157</v>
      </c>
      <c r="E1230" s="145" t="s">
        <v>1</v>
      </c>
      <c r="F1230" s="146" t="s">
        <v>1747</v>
      </c>
      <c r="H1230" s="145" t="s">
        <v>1</v>
      </c>
      <c r="L1230" s="143"/>
      <c r="M1230" s="147"/>
      <c r="N1230" s="148"/>
      <c r="O1230" s="148"/>
      <c r="P1230" s="148"/>
      <c r="Q1230" s="148"/>
      <c r="R1230" s="148"/>
      <c r="S1230" s="148"/>
      <c r="T1230" s="149"/>
      <c r="AT1230" s="145" t="s">
        <v>157</v>
      </c>
      <c r="AU1230" s="145" t="s">
        <v>79</v>
      </c>
      <c r="AV1230" s="12" t="s">
        <v>77</v>
      </c>
      <c r="AW1230" s="12" t="s">
        <v>27</v>
      </c>
      <c r="AX1230" s="12" t="s">
        <v>70</v>
      </c>
      <c r="AY1230" s="145" t="s">
        <v>148</v>
      </c>
    </row>
    <row r="1231" spans="2:51" s="13" customFormat="1" ht="12">
      <c r="B1231" s="150"/>
      <c r="D1231" s="144" t="s">
        <v>157</v>
      </c>
      <c r="E1231" s="151" t="s">
        <v>1</v>
      </c>
      <c r="F1231" s="152" t="s">
        <v>1754</v>
      </c>
      <c r="H1231" s="153">
        <v>2</v>
      </c>
      <c r="L1231" s="150"/>
      <c r="M1231" s="154"/>
      <c r="N1231" s="155"/>
      <c r="O1231" s="155"/>
      <c r="P1231" s="155"/>
      <c r="Q1231" s="155"/>
      <c r="R1231" s="155"/>
      <c r="S1231" s="155"/>
      <c r="T1231" s="156"/>
      <c r="AT1231" s="151" t="s">
        <v>157</v>
      </c>
      <c r="AU1231" s="151" t="s">
        <v>79</v>
      </c>
      <c r="AV1231" s="13" t="s">
        <v>79</v>
      </c>
      <c r="AW1231" s="13" t="s">
        <v>27</v>
      </c>
      <c r="AX1231" s="13" t="s">
        <v>70</v>
      </c>
      <c r="AY1231" s="151" t="s">
        <v>148</v>
      </c>
    </row>
    <row r="1232" spans="2:51" s="13" customFormat="1" ht="12">
      <c r="B1232" s="150"/>
      <c r="D1232" s="144" t="s">
        <v>157</v>
      </c>
      <c r="E1232" s="151" t="s">
        <v>1</v>
      </c>
      <c r="F1232" s="152" t="s">
        <v>1755</v>
      </c>
      <c r="H1232" s="153">
        <v>2</v>
      </c>
      <c r="L1232" s="150"/>
      <c r="M1232" s="154"/>
      <c r="N1232" s="155"/>
      <c r="O1232" s="155"/>
      <c r="P1232" s="155"/>
      <c r="Q1232" s="155"/>
      <c r="R1232" s="155"/>
      <c r="S1232" s="155"/>
      <c r="T1232" s="156"/>
      <c r="AT1232" s="151" t="s">
        <v>157</v>
      </c>
      <c r="AU1232" s="151" t="s">
        <v>79</v>
      </c>
      <c r="AV1232" s="13" t="s">
        <v>79</v>
      </c>
      <c r="AW1232" s="13" t="s">
        <v>27</v>
      </c>
      <c r="AX1232" s="13" t="s">
        <v>70</v>
      </c>
      <c r="AY1232" s="151" t="s">
        <v>148</v>
      </c>
    </row>
    <row r="1233" spans="2:65" s="1" customFormat="1" ht="48" customHeight="1">
      <c r="B1233" s="130"/>
      <c r="C1233" s="157" t="s">
        <v>1756</v>
      </c>
      <c r="D1233" s="157" t="s">
        <v>80</v>
      </c>
      <c r="E1233" s="158" t="s">
        <v>1757</v>
      </c>
      <c r="F1233" s="159" t="s">
        <v>1758</v>
      </c>
      <c r="G1233" s="160" t="s">
        <v>319</v>
      </c>
      <c r="H1233" s="161">
        <v>2</v>
      </c>
      <c r="I1233" s="162"/>
      <c r="J1233" s="162">
        <f>ROUND(I1233*H1233,2)</f>
        <v>0</v>
      </c>
      <c r="K1233" s="159" t="s">
        <v>1</v>
      </c>
      <c r="L1233" s="163"/>
      <c r="M1233" s="164" t="s">
        <v>1</v>
      </c>
      <c r="N1233" s="165" t="s">
        <v>35</v>
      </c>
      <c r="O1233" s="139">
        <v>0</v>
      </c>
      <c r="P1233" s="139">
        <f>O1233*H1233</f>
        <v>0</v>
      </c>
      <c r="Q1233" s="139">
        <v>0.0073</v>
      </c>
      <c r="R1233" s="139">
        <f>Q1233*H1233</f>
        <v>0.0146</v>
      </c>
      <c r="S1233" s="139">
        <v>0</v>
      </c>
      <c r="T1233" s="140">
        <f>S1233*H1233</f>
        <v>0</v>
      </c>
      <c r="AR1233" s="141" t="s">
        <v>325</v>
      </c>
      <c r="AT1233" s="141" t="s">
        <v>80</v>
      </c>
      <c r="AU1233" s="141" t="s">
        <v>79</v>
      </c>
      <c r="AY1233" s="15" t="s">
        <v>148</v>
      </c>
      <c r="BE1233" s="142">
        <f>IF(N1233="základní",J1233,0)</f>
        <v>0</v>
      </c>
      <c r="BF1233" s="142">
        <f>IF(N1233="snížená",J1233,0)</f>
        <v>0</v>
      </c>
      <c r="BG1233" s="142">
        <f>IF(N1233="zákl. přenesená",J1233,0)</f>
        <v>0</v>
      </c>
      <c r="BH1233" s="142">
        <f>IF(N1233="sníž. přenesená",J1233,0)</f>
        <v>0</v>
      </c>
      <c r="BI1233" s="142">
        <f>IF(N1233="nulová",J1233,0)</f>
        <v>0</v>
      </c>
      <c r="BJ1233" s="15" t="s">
        <v>77</v>
      </c>
      <c r="BK1233" s="142">
        <f>ROUND(I1233*H1233,2)</f>
        <v>0</v>
      </c>
      <c r="BL1233" s="15" t="s">
        <v>231</v>
      </c>
      <c r="BM1233" s="141" t="s">
        <v>1759</v>
      </c>
    </row>
    <row r="1234" spans="2:51" s="12" customFormat="1" ht="20.4">
      <c r="B1234" s="143"/>
      <c r="D1234" s="144" t="s">
        <v>157</v>
      </c>
      <c r="E1234" s="145" t="s">
        <v>1</v>
      </c>
      <c r="F1234" s="146" t="s">
        <v>1747</v>
      </c>
      <c r="H1234" s="145" t="s">
        <v>1</v>
      </c>
      <c r="L1234" s="143"/>
      <c r="M1234" s="147"/>
      <c r="N1234" s="148"/>
      <c r="O1234" s="148"/>
      <c r="P1234" s="148"/>
      <c r="Q1234" s="148"/>
      <c r="R1234" s="148"/>
      <c r="S1234" s="148"/>
      <c r="T1234" s="149"/>
      <c r="AT1234" s="145" t="s">
        <v>157</v>
      </c>
      <c r="AU1234" s="145" t="s">
        <v>79</v>
      </c>
      <c r="AV1234" s="12" t="s">
        <v>77</v>
      </c>
      <c r="AW1234" s="12" t="s">
        <v>27</v>
      </c>
      <c r="AX1234" s="12" t="s">
        <v>70</v>
      </c>
      <c r="AY1234" s="145" t="s">
        <v>148</v>
      </c>
    </row>
    <row r="1235" spans="2:51" s="13" customFormat="1" ht="12">
      <c r="B1235" s="150"/>
      <c r="D1235" s="144" t="s">
        <v>157</v>
      </c>
      <c r="E1235" s="151" t="s">
        <v>1</v>
      </c>
      <c r="F1235" s="152" t="s">
        <v>1748</v>
      </c>
      <c r="H1235" s="153">
        <v>1</v>
      </c>
      <c r="L1235" s="150"/>
      <c r="M1235" s="154"/>
      <c r="N1235" s="155"/>
      <c r="O1235" s="155"/>
      <c r="P1235" s="155"/>
      <c r="Q1235" s="155"/>
      <c r="R1235" s="155"/>
      <c r="S1235" s="155"/>
      <c r="T1235" s="156"/>
      <c r="AT1235" s="151" t="s">
        <v>157</v>
      </c>
      <c r="AU1235" s="151" t="s">
        <v>79</v>
      </c>
      <c r="AV1235" s="13" t="s">
        <v>79</v>
      </c>
      <c r="AW1235" s="13" t="s">
        <v>27</v>
      </c>
      <c r="AX1235" s="13" t="s">
        <v>70</v>
      </c>
      <c r="AY1235" s="151" t="s">
        <v>148</v>
      </c>
    </row>
    <row r="1236" spans="2:51" s="13" customFormat="1" ht="12">
      <c r="B1236" s="150"/>
      <c r="D1236" s="144" t="s">
        <v>157</v>
      </c>
      <c r="E1236" s="151" t="s">
        <v>1</v>
      </c>
      <c r="F1236" s="152" t="s">
        <v>1749</v>
      </c>
      <c r="H1236" s="153">
        <v>1</v>
      </c>
      <c r="L1236" s="150"/>
      <c r="M1236" s="154"/>
      <c r="N1236" s="155"/>
      <c r="O1236" s="155"/>
      <c r="P1236" s="155"/>
      <c r="Q1236" s="155"/>
      <c r="R1236" s="155"/>
      <c r="S1236" s="155"/>
      <c r="T1236" s="156"/>
      <c r="AT1236" s="151" t="s">
        <v>157</v>
      </c>
      <c r="AU1236" s="151" t="s">
        <v>79</v>
      </c>
      <c r="AV1236" s="13" t="s">
        <v>79</v>
      </c>
      <c r="AW1236" s="13" t="s">
        <v>27</v>
      </c>
      <c r="AX1236" s="13" t="s">
        <v>70</v>
      </c>
      <c r="AY1236" s="151" t="s">
        <v>148</v>
      </c>
    </row>
    <row r="1237" spans="2:65" s="1" customFormat="1" ht="24" customHeight="1">
      <c r="B1237" s="130"/>
      <c r="C1237" s="131" t="s">
        <v>1760</v>
      </c>
      <c r="D1237" s="131" t="s">
        <v>150</v>
      </c>
      <c r="E1237" s="132" t="s">
        <v>1761</v>
      </c>
      <c r="F1237" s="133" t="s">
        <v>1762</v>
      </c>
      <c r="G1237" s="134" t="s">
        <v>153</v>
      </c>
      <c r="H1237" s="135">
        <v>0.792</v>
      </c>
      <c r="I1237" s="136"/>
      <c r="J1237" s="136">
        <f>ROUND(I1237*H1237,2)</f>
        <v>0</v>
      </c>
      <c r="K1237" s="133" t="s">
        <v>320</v>
      </c>
      <c r="L1237" s="27"/>
      <c r="M1237" s="137" t="s">
        <v>1</v>
      </c>
      <c r="N1237" s="138" t="s">
        <v>35</v>
      </c>
      <c r="O1237" s="139">
        <v>1.607</v>
      </c>
      <c r="P1237" s="139">
        <f>O1237*H1237</f>
        <v>1.272744</v>
      </c>
      <c r="Q1237" s="139">
        <v>0</v>
      </c>
      <c r="R1237" s="139">
        <f>Q1237*H1237</f>
        <v>0</v>
      </c>
      <c r="S1237" s="139">
        <v>0</v>
      </c>
      <c r="T1237" s="140">
        <f>S1237*H1237</f>
        <v>0</v>
      </c>
      <c r="AR1237" s="141" t="s">
        <v>231</v>
      </c>
      <c r="AT1237" s="141" t="s">
        <v>150</v>
      </c>
      <c r="AU1237" s="141" t="s">
        <v>79</v>
      </c>
      <c r="AY1237" s="15" t="s">
        <v>148</v>
      </c>
      <c r="BE1237" s="142">
        <f>IF(N1237="základní",J1237,0)</f>
        <v>0</v>
      </c>
      <c r="BF1237" s="142">
        <f>IF(N1237="snížená",J1237,0)</f>
        <v>0</v>
      </c>
      <c r="BG1237" s="142">
        <f>IF(N1237="zákl. přenesená",J1237,0)</f>
        <v>0</v>
      </c>
      <c r="BH1237" s="142">
        <f>IF(N1237="sníž. přenesená",J1237,0)</f>
        <v>0</v>
      </c>
      <c r="BI1237" s="142">
        <f>IF(N1237="nulová",J1237,0)</f>
        <v>0</v>
      </c>
      <c r="BJ1237" s="15" t="s">
        <v>77</v>
      </c>
      <c r="BK1237" s="142">
        <f>ROUND(I1237*H1237,2)</f>
        <v>0</v>
      </c>
      <c r="BL1237" s="15" t="s">
        <v>231</v>
      </c>
      <c r="BM1237" s="141" t="s">
        <v>1763</v>
      </c>
    </row>
    <row r="1238" spans="2:51" s="12" customFormat="1" ht="12">
      <c r="B1238" s="143"/>
      <c r="D1238" s="144" t="s">
        <v>157</v>
      </c>
      <c r="E1238" s="145" t="s">
        <v>1</v>
      </c>
      <c r="F1238" s="146" t="s">
        <v>339</v>
      </c>
      <c r="H1238" s="145" t="s">
        <v>1</v>
      </c>
      <c r="L1238" s="143"/>
      <c r="M1238" s="147"/>
      <c r="N1238" s="148"/>
      <c r="O1238" s="148"/>
      <c r="P1238" s="148"/>
      <c r="Q1238" s="148"/>
      <c r="R1238" s="148"/>
      <c r="S1238" s="148"/>
      <c r="T1238" s="149"/>
      <c r="AT1238" s="145" t="s">
        <v>157</v>
      </c>
      <c r="AU1238" s="145" t="s">
        <v>79</v>
      </c>
      <c r="AV1238" s="12" t="s">
        <v>77</v>
      </c>
      <c r="AW1238" s="12" t="s">
        <v>27</v>
      </c>
      <c r="AX1238" s="12" t="s">
        <v>70</v>
      </c>
      <c r="AY1238" s="145" t="s">
        <v>148</v>
      </c>
    </row>
    <row r="1239" spans="2:51" s="13" customFormat="1" ht="12">
      <c r="B1239" s="150"/>
      <c r="D1239" s="144" t="s">
        <v>157</v>
      </c>
      <c r="E1239" s="151" t="s">
        <v>1</v>
      </c>
      <c r="F1239" s="152" t="s">
        <v>759</v>
      </c>
      <c r="H1239" s="153">
        <v>0.792</v>
      </c>
      <c r="L1239" s="150"/>
      <c r="M1239" s="154"/>
      <c r="N1239" s="155"/>
      <c r="O1239" s="155"/>
      <c r="P1239" s="155"/>
      <c r="Q1239" s="155"/>
      <c r="R1239" s="155"/>
      <c r="S1239" s="155"/>
      <c r="T1239" s="156"/>
      <c r="AT1239" s="151" t="s">
        <v>157</v>
      </c>
      <c r="AU1239" s="151" t="s">
        <v>79</v>
      </c>
      <c r="AV1239" s="13" t="s">
        <v>79</v>
      </c>
      <c r="AW1239" s="13" t="s">
        <v>27</v>
      </c>
      <c r="AX1239" s="13" t="s">
        <v>70</v>
      </c>
      <c r="AY1239" s="151" t="s">
        <v>148</v>
      </c>
    </row>
    <row r="1240" spans="2:65" s="1" customFormat="1" ht="24" customHeight="1">
      <c r="B1240" s="130"/>
      <c r="C1240" s="131" t="s">
        <v>1764</v>
      </c>
      <c r="D1240" s="131" t="s">
        <v>150</v>
      </c>
      <c r="E1240" s="132" t="s">
        <v>1765</v>
      </c>
      <c r="F1240" s="133" t="s">
        <v>1766</v>
      </c>
      <c r="G1240" s="134" t="s">
        <v>153</v>
      </c>
      <c r="H1240" s="135">
        <v>65.159</v>
      </c>
      <c r="I1240" s="136"/>
      <c r="J1240" s="136">
        <f>ROUND(I1240*H1240,2)</f>
        <v>0</v>
      </c>
      <c r="K1240" s="133" t="s">
        <v>320</v>
      </c>
      <c r="L1240" s="27"/>
      <c r="M1240" s="137" t="s">
        <v>1</v>
      </c>
      <c r="N1240" s="138" t="s">
        <v>35</v>
      </c>
      <c r="O1240" s="139">
        <v>0.949</v>
      </c>
      <c r="P1240" s="139">
        <f>O1240*H1240</f>
        <v>61.835891000000004</v>
      </c>
      <c r="Q1240" s="139">
        <v>0</v>
      </c>
      <c r="R1240" s="139">
        <f>Q1240*H1240</f>
        <v>0</v>
      </c>
      <c r="S1240" s="139">
        <v>0</v>
      </c>
      <c r="T1240" s="140">
        <f>S1240*H1240</f>
        <v>0</v>
      </c>
      <c r="AR1240" s="141" t="s">
        <v>231</v>
      </c>
      <c r="AT1240" s="141" t="s">
        <v>150</v>
      </c>
      <c r="AU1240" s="141" t="s">
        <v>79</v>
      </c>
      <c r="AY1240" s="15" t="s">
        <v>148</v>
      </c>
      <c r="BE1240" s="142">
        <f>IF(N1240="základní",J1240,0)</f>
        <v>0</v>
      </c>
      <c r="BF1240" s="142">
        <f>IF(N1240="snížená",J1240,0)</f>
        <v>0</v>
      </c>
      <c r="BG1240" s="142">
        <f>IF(N1240="zákl. přenesená",J1240,0)</f>
        <v>0</v>
      </c>
      <c r="BH1240" s="142">
        <f>IF(N1240="sníž. přenesená",J1240,0)</f>
        <v>0</v>
      </c>
      <c r="BI1240" s="142">
        <f>IF(N1240="nulová",J1240,0)</f>
        <v>0</v>
      </c>
      <c r="BJ1240" s="15" t="s">
        <v>77</v>
      </c>
      <c r="BK1240" s="142">
        <f>ROUND(I1240*H1240,2)</f>
        <v>0</v>
      </c>
      <c r="BL1240" s="15" t="s">
        <v>231</v>
      </c>
      <c r="BM1240" s="141" t="s">
        <v>1767</v>
      </c>
    </row>
    <row r="1241" spans="2:51" s="12" customFormat="1" ht="12">
      <c r="B1241" s="143"/>
      <c r="D1241" s="144" t="s">
        <v>157</v>
      </c>
      <c r="E1241" s="145" t="s">
        <v>1</v>
      </c>
      <c r="F1241" s="146" t="s">
        <v>339</v>
      </c>
      <c r="H1241" s="145" t="s">
        <v>1</v>
      </c>
      <c r="L1241" s="143"/>
      <c r="M1241" s="147"/>
      <c r="N1241" s="148"/>
      <c r="O1241" s="148"/>
      <c r="P1241" s="148"/>
      <c r="Q1241" s="148"/>
      <c r="R1241" s="148"/>
      <c r="S1241" s="148"/>
      <c r="T1241" s="149"/>
      <c r="AT1241" s="145" t="s">
        <v>157</v>
      </c>
      <c r="AU1241" s="145" t="s">
        <v>79</v>
      </c>
      <c r="AV1241" s="12" t="s">
        <v>77</v>
      </c>
      <c r="AW1241" s="12" t="s">
        <v>27</v>
      </c>
      <c r="AX1241" s="12" t="s">
        <v>70</v>
      </c>
      <c r="AY1241" s="145" t="s">
        <v>148</v>
      </c>
    </row>
    <row r="1242" spans="2:51" s="13" customFormat="1" ht="12">
      <c r="B1242" s="150"/>
      <c r="D1242" s="144" t="s">
        <v>157</v>
      </c>
      <c r="E1242" s="151" t="s">
        <v>1</v>
      </c>
      <c r="F1242" s="152" t="s">
        <v>756</v>
      </c>
      <c r="H1242" s="153">
        <v>1.769</v>
      </c>
      <c r="L1242" s="150"/>
      <c r="M1242" s="154"/>
      <c r="N1242" s="155"/>
      <c r="O1242" s="155"/>
      <c r="P1242" s="155"/>
      <c r="Q1242" s="155"/>
      <c r="R1242" s="155"/>
      <c r="S1242" s="155"/>
      <c r="T1242" s="156"/>
      <c r="AT1242" s="151" t="s">
        <v>157</v>
      </c>
      <c r="AU1242" s="151" t="s">
        <v>79</v>
      </c>
      <c r="AV1242" s="13" t="s">
        <v>79</v>
      </c>
      <c r="AW1242" s="13" t="s">
        <v>27</v>
      </c>
      <c r="AX1242" s="13" t="s">
        <v>70</v>
      </c>
      <c r="AY1242" s="151" t="s">
        <v>148</v>
      </c>
    </row>
    <row r="1243" spans="2:51" s="13" customFormat="1" ht="12">
      <c r="B1243" s="150"/>
      <c r="D1243" s="144" t="s">
        <v>157</v>
      </c>
      <c r="E1243" s="151" t="s">
        <v>1</v>
      </c>
      <c r="F1243" s="152" t="s">
        <v>758</v>
      </c>
      <c r="H1243" s="153">
        <v>1.898</v>
      </c>
      <c r="L1243" s="150"/>
      <c r="M1243" s="154"/>
      <c r="N1243" s="155"/>
      <c r="O1243" s="155"/>
      <c r="P1243" s="155"/>
      <c r="Q1243" s="155"/>
      <c r="R1243" s="155"/>
      <c r="S1243" s="155"/>
      <c r="T1243" s="156"/>
      <c r="AT1243" s="151" t="s">
        <v>157</v>
      </c>
      <c r="AU1243" s="151" t="s">
        <v>79</v>
      </c>
      <c r="AV1243" s="13" t="s">
        <v>79</v>
      </c>
      <c r="AW1243" s="13" t="s">
        <v>27</v>
      </c>
      <c r="AX1243" s="13" t="s">
        <v>70</v>
      </c>
      <c r="AY1243" s="151" t="s">
        <v>148</v>
      </c>
    </row>
    <row r="1244" spans="2:51" s="13" customFormat="1" ht="12">
      <c r="B1244" s="150"/>
      <c r="D1244" s="144" t="s">
        <v>157</v>
      </c>
      <c r="E1244" s="151" t="s">
        <v>1</v>
      </c>
      <c r="F1244" s="152" t="s">
        <v>759</v>
      </c>
      <c r="H1244" s="153">
        <v>0.792</v>
      </c>
      <c r="L1244" s="150"/>
      <c r="M1244" s="154"/>
      <c r="N1244" s="155"/>
      <c r="O1244" s="155"/>
      <c r="P1244" s="155"/>
      <c r="Q1244" s="155"/>
      <c r="R1244" s="155"/>
      <c r="S1244" s="155"/>
      <c r="T1244" s="156"/>
      <c r="AT1244" s="151" t="s">
        <v>157</v>
      </c>
      <c r="AU1244" s="151" t="s">
        <v>79</v>
      </c>
      <c r="AV1244" s="13" t="s">
        <v>79</v>
      </c>
      <c r="AW1244" s="13" t="s">
        <v>27</v>
      </c>
      <c r="AX1244" s="13" t="s">
        <v>70</v>
      </c>
      <c r="AY1244" s="151" t="s">
        <v>148</v>
      </c>
    </row>
    <row r="1245" spans="2:51" s="13" customFormat="1" ht="12">
      <c r="B1245" s="150"/>
      <c r="D1245" s="144" t="s">
        <v>157</v>
      </c>
      <c r="E1245" s="151" t="s">
        <v>1</v>
      </c>
      <c r="F1245" s="152" t="s">
        <v>760</v>
      </c>
      <c r="H1245" s="153">
        <v>14.11</v>
      </c>
      <c r="L1245" s="150"/>
      <c r="M1245" s="154"/>
      <c r="N1245" s="155"/>
      <c r="O1245" s="155"/>
      <c r="P1245" s="155"/>
      <c r="Q1245" s="155"/>
      <c r="R1245" s="155"/>
      <c r="S1245" s="155"/>
      <c r="T1245" s="156"/>
      <c r="AT1245" s="151" t="s">
        <v>157</v>
      </c>
      <c r="AU1245" s="151" t="s">
        <v>79</v>
      </c>
      <c r="AV1245" s="13" t="s">
        <v>79</v>
      </c>
      <c r="AW1245" s="13" t="s">
        <v>27</v>
      </c>
      <c r="AX1245" s="13" t="s">
        <v>70</v>
      </c>
      <c r="AY1245" s="151" t="s">
        <v>148</v>
      </c>
    </row>
    <row r="1246" spans="2:51" s="13" customFormat="1" ht="12">
      <c r="B1246" s="150"/>
      <c r="D1246" s="144" t="s">
        <v>157</v>
      </c>
      <c r="E1246" s="151" t="s">
        <v>1</v>
      </c>
      <c r="F1246" s="152" t="s">
        <v>761</v>
      </c>
      <c r="H1246" s="153">
        <v>16.464</v>
      </c>
      <c r="L1246" s="150"/>
      <c r="M1246" s="154"/>
      <c r="N1246" s="155"/>
      <c r="O1246" s="155"/>
      <c r="P1246" s="155"/>
      <c r="Q1246" s="155"/>
      <c r="R1246" s="155"/>
      <c r="S1246" s="155"/>
      <c r="T1246" s="156"/>
      <c r="AT1246" s="151" t="s">
        <v>157</v>
      </c>
      <c r="AU1246" s="151" t="s">
        <v>79</v>
      </c>
      <c r="AV1246" s="13" t="s">
        <v>79</v>
      </c>
      <c r="AW1246" s="13" t="s">
        <v>27</v>
      </c>
      <c r="AX1246" s="13" t="s">
        <v>70</v>
      </c>
      <c r="AY1246" s="151" t="s">
        <v>148</v>
      </c>
    </row>
    <row r="1247" spans="2:51" s="12" customFormat="1" ht="12">
      <c r="B1247" s="143"/>
      <c r="D1247" s="144" t="s">
        <v>157</v>
      </c>
      <c r="E1247" s="145" t="s">
        <v>1</v>
      </c>
      <c r="F1247" s="146" t="s">
        <v>347</v>
      </c>
      <c r="H1247" s="145" t="s">
        <v>1</v>
      </c>
      <c r="L1247" s="143"/>
      <c r="M1247" s="147"/>
      <c r="N1247" s="148"/>
      <c r="O1247" s="148"/>
      <c r="P1247" s="148"/>
      <c r="Q1247" s="148"/>
      <c r="R1247" s="148"/>
      <c r="S1247" s="148"/>
      <c r="T1247" s="149"/>
      <c r="AT1247" s="145" t="s">
        <v>157</v>
      </c>
      <c r="AU1247" s="145" t="s">
        <v>79</v>
      </c>
      <c r="AV1247" s="12" t="s">
        <v>77</v>
      </c>
      <c r="AW1247" s="12" t="s">
        <v>27</v>
      </c>
      <c r="AX1247" s="12" t="s">
        <v>70</v>
      </c>
      <c r="AY1247" s="145" t="s">
        <v>148</v>
      </c>
    </row>
    <row r="1248" spans="2:51" s="13" customFormat="1" ht="12">
      <c r="B1248" s="150"/>
      <c r="D1248" s="144" t="s">
        <v>157</v>
      </c>
      <c r="E1248" s="151" t="s">
        <v>1</v>
      </c>
      <c r="F1248" s="152" t="s">
        <v>761</v>
      </c>
      <c r="H1248" s="153">
        <v>16.464</v>
      </c>
      <c r="L1248" s="150"/>
      <c r="M1248" s="154"/>
      <c r="N1248" s="155"/>
      <c r="O1248" s="155"/>
      <c r="P1248" s="155"/>
      <c r="Q1248" s="155"/>
      <c r="R1248" s="155"/>
      <c r="S1248" s="155"/>
      <c r="T1248" s="156"/>
      <c r="AT1248" s="151" t="s">
        <v>157</v>
      </c>
      <c r="AU1248" s="151" t="s">
        <v>79</v>
      </c>
      <c r="AV1248" s="13" t="s">
        <v>79</v>
      </c>
      <c r="AW1248" s="13" t="s">
        <v>27</v>
      </c>
      <c r="AX1248" s="13" t="s">
        <v>70</v>
      </c>
      <c r="AY1248" s="151" t="s">
        <v>148</v>
      </c>
    </row>
    <row r="1249" spans="2:51" s="13" customFormat="1" ht="12">
      <c r="B1249" s="150"/>
      <c r="D1249" s="144" t="s">
        <v>157</v>
      </c>
      <c r="E1249" s="151" t="s">
        <v>1</v>
      </c>
      <c r="F1249" s="152" t="s">
        <v>765</v>
      </c>
      <c r="H1249" s="153">
        <v>13.662</v>
      </c>
      <c r="L1249" s="150"/>
      <c r="M1249" s="154"/>
      <c r="N1249" s="155"/>
      <c r="O1249" s="155"/>
      <c r="P1249" s="155"/>
      <c r="Q1249" s="155"/>
      <c r="R1249" s="155"/>
      <c r="S1249" s="155"/>
      <c r="T1249" s="156"/>
      <c r="AT1249" s="151" t="s">
        <v>157</v>
      </c>
      <c r="AU1249" s="151" t="s">
        <v>79</v>
      </c>
      <c r="AV1249" s="13" t="s">
        <v>79</v>
      </c>
      <c r="AW1249" s="13" t="s">
        <v>27</v>
      </c>
      <c r="AX1249" s="13" t="s">
        <v>70</v>
      </c>
      <c r="AY1249" s="151" t="s">
        <v>148</v>
      </c>
    </row>
    <row r="1250" spans="2:65" s="1" customFormat="1" ht="24" customHeight="1">
      <c r="B1250" s="130"/>
      <c r="C1250" s="131" t="s">
        <v>1768</v>
      </c>
      <c r="D1250" s="131" t="s">
        <v>150</v>
      </c>
      <c r="E1250" s="132" t="s">
        <v>1769</v>
      </c>
      <c r="F1250" s="133" t="s">
        <v>1770</v>
      </c>
      <c r="G1250" s="134" t="s">
        <v>153</v>
      </c>
      <c r="H1250" s="135">
        <v>101.801</v>
      </c>
      <c r="I1250" s="136"/>
      <c r="J1250" s="136">
        <f>ROUND(I1250*H1250,2)</f>
        <v>0</v>
      </c>
      <c r="K1250" s="133" t="s">
        <v>320</v>
      </c>
      <c r="L1250" s="27"/>
      <c r="M1250" s="137" t="s">
        <v>1</v>
      </c>
      <c r="N1250" s="138" t="s">
        <v>35</v>
      </c>
      <c r="O1250" s="139">
        <v>0.776</v>
      </c>
      <c r="P1250" s="139">
        <f>O1250*H1250</f>
        <v>78.99757600000001</v>
      </c>
      <c r="Q1250" s="139">
        <v>0</v>
      </c>
      <c r="R1250" s="139">
        <f>Q1250*H1250</f>
        <v>0</v>
      </c>
      <c r="S1250" s="139">
        <v>0</v>
      </c>
      <c r="T1250" s="140">
        <f>S1250*H1250</f>
        <v>0</v>
      </c>
      <c r="AR1250" s="141" t="s">
        <v>231</v>
      </c>
      <c r="AT1250" s="141" t="s">
        <v>150</v>
      </c>
      <c r="AU1250" s="141" t="s">
        <v>79</v>
      </c>
      <c r="AY1250" s="15" t="s">
        <v>148</v>
      </c>
      <c r="BE1250" s="142">
        <f>IF(N1250="základní",J1250,0)</f>
        <v>0</v>
      </c>
      <c r="BF1250" s="142">
        <f>IF(N1250="snížená",J1250,0)</f>
        <v>0</v>
      </c>
      <c r="BG1250" s="142">
        <f>IF(N1250="zákl. přenesená",J1250,0)</f>
        <v>0</v>
      </c>
      <c r="BH1250" s="142">
        <f>IF(N1250="sníž. přenesená",J1250,0)</f>
        <v>0</v>
      </c>
      <c r="BI1250" s="142">
        <f>IF(N1250="nulová",J1250,0)</f>
        <v>0</v>
      </c>
      <c r="BJ1250" s="15" t="s">
        <v>77</v>
      </c>
      <c r="BK1250" s="142">
        <f>ROUND(I1250*H1250,2)</f>
        <v>0</v>
      </c>
      <c r="BL1250" s="15" t="s">
        <v>231</v>
      </c>
      <c r="BM1250" s="141" t="s">
        <v>1771</v>
      </c>
    </row>
    <row r="1251" spans="2:51" s="12" customFormat="1" ht="12">
      <c r="B1251" s="143"/>
      <c r="D1251" s="144" t="s">
        <v>157</v>
      </c>
      <c r="E1251" s="145" t="s">
        <v>1</v>
      </c>
      <c r="F1251" s="146" t="s">
        <v>339</v>
      </c>
      <c r="H1251" s="145" t="s">
        <v>1</v>
      </c>
      <c r="L1251" s="143"/>
      <c r="M1251" s="147"/>
      <c r="N1251" s="148"/>
      <c r="O1251" s="148"/>
      <c r="P1251" s="148"/>
      <c r="Q1251" s="148"/>
      <c r="R1251" s="148"/>
      <c r="S1251" s="148"/>
      <c r="T1251" s="149"/>
      <c r="AT1251" s="145" t="s">
        <v>157</v>
      </c>
      <c r="AU1251" s="145" t="s">
        <v>79</v>
      </c>
      <c r="AV1251" s="12" t="s">
        <v>77</v>
      </c>
      <c r="AW1251" s="12" t="s">
        <v>27</v>
      </c>
      <c r="AX1251" s="12" t="s">
        <v>70</v>
      </c>
      <c r="AY1251" s="145" t="s">
        <v>148</v>
      </c>
    </row>
    <row r="1252" spans="2:51" s="13" customFormat="1" ht="12">
      <c r="B1252" s="150"/>
      <c r="D1252" s="144" t="s">
        <v>157</v>
      </c>
      <c r="E1252" s="151" t="s">
        <v>1</v>
      </c>
      <c r="F1252" s="152" t="s">
        <v>1710</v>
      </c>
      <c r="H1252" s="153">
        <v>3.125</v>
      </c>
      <c r="L1252" s="150"/>
      <c r="M1252" s="154"/>
      <c r="N1252" s="155"/>
      <c r="O1252" s="155"/>
      <c r="P1252" s="155"/>
      <c r="Q1252" s="155"/>
      <c r="R1252" s="155"/>
      <c r="S1252" s="155"/>
      <c r="T1252" s="156"/>
      <c r="AT1252" s="151" t="s">
        <v>157</v>
      </c>
      <c r="AU1252" s="151" t="s">
        <v>79</v>
      </c>
      <c r="AV1252" s="13" t="s">
        <v>79</v>
      </c>
      <c r="AW1252" s="13" t="s">
        <v>27</v>
      </c>
      <c r="AX1252" s="13" t="s">
        <v>70</v>
      </c>
      <c r="AY1252" s="151" t="s">
        <v>148</v>
      </c>
    </row>
    <row r="1253" spans="2:51" s="13" customFormat="1" ht="12">
      <c r="B1253" s="150"/>
      <c r="D1253" s="144" t="s">
        <v>157</v>
      </c>
      <c r="E1253" s="151" t="s">
        <v>1</v>
      </c>
      <c r="F1253" s="152" t="s">
        <v>757</v>
      </c>
      <c r="H1253" s="153">
        <v>12.172</v>
      </c>
      <c r="L1253" s="150"/>
      <c r="M1253" s="154"/>
      <c r="N1253" s="155"/>
      <c r="O1253" s="155"/>
      <c r="P1253" s="155"/>
      <c r="Q1253" s="155"/>
      <c r="R1253" s="155"/>
      <c r="S1253" s="155"/>
      <c r="T1253" s="156"/>
      <c r="AT1253" s="151" t="s">
        <v>157</v>
      </c>
      <c r="AU1253" s="151" t="s">
        <v>79</v>
      </c>
      <c r="AV1253" s="13" t="s">
        <v>79</v>
      </c>
      <c r="AW1253" s="13" t="s">
        <v>27</v>
      </c>
      <c r="AX1253" s="13" t="s">
        <v>70</v>
      </c>
      <c r="AY1253" s="151" t="s">
        <v>148</v>
      </c>
    </row>
    <row r="1254" spans="2:51" s="13" customFormat="1" ht="12">
      <c r="B1254" s="150"/>
      <c r="D1254" s="144" t="s">
        <v>157</v>
      </c>
      <c r="E1254" s="151" t="s">
        <v>1</v>
      </c>
      <c r="F1254" s="152" t="s">
        <v>762</v>
      </c>
      <c r="H1254" s="153">
        <v>27.014</v>
      </c>
      <c r="L1254" s="150"/>
      <c r="M1254" s="154"/>
      <c r="N1254" s="155"/>
      <c r="O1254" s="155"/>
      <c r="P1254" s="155"/>
      <c r="Q1254" s="155"/>
      <c r="R1254" s="155"/>
      <c r="S1254" s="155"/>
      <c r="T1254" s="156"/>
      <c r="AT1254" s="151" t="s">
        <v>157</v>
      </c>
      <c r="AU1254" s="151" t="s">
        <v>79</v>
      </c>
      <c r="AV1254" s="13" t="s">
        <v>79</v>
      </c>
      <c r="AW1254" s="13" t="s">
        <v>27</v>
      </c>
      <c r="AX1254" s="13" t="s">
        <v>70</v>
      </c>
      <c r="AY1254" s="151" t="s">
        <v>148</v>
      </c>
    </row>
    <row r="1255" spans="2:51" s="12" customFormat="1" ht="12">
      <c r="B1255" s="143"/>
      <c r="D1255" s="144" t="s">
        <v>157</v>
      </c>
      <c r="E1255" s="145" t="s">
        <v>1</v>
      </c>
      <c r="F1255" s="146" t="s">
        <v>347</v>
      </c>
      <c r="H1255" s="145" t="s">
        <v>1</v>
      </c>
      <c r="L1255" s="143"/>
      <c r="M1255" s="147"/>
      <c r="N1255" s="148"/>
      <c r="O1255" s="148"/>
      <c r="P1255" s="148"/>
      <c r="Q1255" s="148"/>
      <c r="R1255" s="148"/>
      <c r="S1255" s="148"/>
      <c r="T1255" s="149"/>
      <c r="AT1255" s="145" t="s">
        <v>157</v>
      </c>
      <c r="AU1255" s="145" t="s">
        <v>79</v>
      </c>
      <c r="AV1255" s="12" t="s">
        <v>77</v>
      </c>
      <c r="AW1255" s="12" t="s">
        <v>27</v>
      </c>
      <c r="AX1255" s="12" t="s">
        <v>70</v>
      </c>
      <c r="AY1255" s="145" t="s">
        <v>148</v>
      </c>
    </row>
    <row r="1256" spans="2:51" s="13" customFormat="1" ht="12">
      <c r="B1256" s="150"/>
      <c r="D1256" s="144" t="s">
        <v>157</v>
      </c>
      <c r="E1256" s="151" t="s">
        <v>1</v>
      </c>
      <c r="F1256" s="152" t="s">
        <v>1710</v>
      </c>
      <c r="H1256" s="153">
        <v>3.125</v>
      </c>
      <c r="L1256" s="150"/>
      <c r="M1256" s="154"/>
      <c r="N1256" s="155"/>
      <c r="O1256" s="155"/>
      <c r="P1256" s="155"/>
      <c r="Q1256" s="155"/>
      <c r="R1256" s="155"/>
      <c r="S1256" s="155"/>
      <c r="T1256" s="156"/>
      <c r="AT1256" s="151" t="s">
        <v>157</v>
      </c>
      <c r="AU1256" s="151" t="s">
        <v>79</v>
      </c>
      <c r="AV1256" s="13" t="s">
        <v>79</v>
      </c>
      <c r="AW1256" s="13" t="s">
        <v>27</v>
      </c>
      <c r="AX1256" s="13" t="s">
        <v>70</v>
      </c>
      <c r="AY1256" s="151" t="s">
        <v>148</v>
      </c>
    </row>
    <row r="1257" spans="2:51" s="13" customFormat="1" ht="12">
      <c r="B1257" s="150"/>
      <c r="D1257" s="144" t="s">
        <v>157</v>
      </c>
      <c r="E1257" s="151" t="s">
        <v>1</v>
      </c>
      <c r="F1257" s="152" t="s">
        <v>763</v>
      </c>
      <c r="H1257" s="153">
        <v>16.538</v>
      </c>
      <c r="L1257" s="150"/>
      <c r="M1257" s="154"/>
      <c r="N1257" s="155"/>
      <c r="O1257" s="155"/>
      <c r="P1257" s="155"/>
      <c r="Q1257" s="155"/>
      <c r="R1257" s="155"/>
      <c r="S1257" s="155"/>
      <c r="T1257" s="156"/>
      <c r="AT1257" s="151" t="s">
        <v>157</v>
      </c>
      <c r="AU1257" s="151" t="s">
        <v>79</v>
      </c>
      <c r="AV1257" s="13" t="s">
        <v>79</v>
      </c>
      <c r="AW1257" s="13" t="s">
        <v>27</v>
      </c>
      <c r="AX1257" s="13" t="s">
        <v>70</v>
      </c>
      <c r="AY1257" s="151" t="s">
        <v>148</v>
      </c>
    </row>
    <row r="1258" spans="2:51" s="13" customFormat="1" ht="12">
      <c r="B1258" s="150"/>
      <c r="D1258" s="144" t="s">
        <v>157</v>
      </c>
      <c r="E1258" s="151" t="s">
        <v>1</v>
      </c>
      <c r="F1258" s="152" t="s">
        <v>764</v>
      </c>
      <c r="H1258" s="153">
        <v>39.827</v>
      </c>
      <c r="L1258" s="150"/>
      <c r="M1258" s="154"/>
      <c r="N1258" s="155"/>
      <c r="O1258" s="155"/>
      <c r="P1258" s="155"/>
      <c r="Q1258" s="155"/>
      <c r="R1258" s="155"/>
      <c r="S1258" s="155"/>
      <c r="T1258" s="156"/>
      <c r="AT1258" s="151" t="s">
        <v>157</v>
      </c>
      <c r="AU1258" s="151" t="s">
        <v>79</v>
      </c>
      <c r="AV1258" s="13" t="s">
        <v>79</v>
      </c>
      <c r="AW1258" s="13" t="s">
        <v>27</v>
      </c>
      <c r="AX1258" s="13" t="s">
        <v>70</v>
      </c>
      <c r="AY1258" s="151" t="s">
        <v>148</v>
      </c>
    </row>
    <row r="1259" spans="2:65" s="1" customFormat="1" ht="24" customHeight="1">
      <c r="B1259" s="130"/>
      <c r="C1259" s="131" t="s">
        <v>1772</v>
      </c>
      <c r="D1259" s="131" t="s">
        <v>150</v>
      </c>
      <c r="E1259" s="132" t="s">
        <v>1773</v>
      </c>
      <c r="F1259" s="133" t="s">
        <v>1774</v>
      </c>
      <c r="G1259" s="134" t="s">
        <v>319</v>
      </c>
      <c r="H1259" s="135">
        <v>168</v>
      </c>
      <c r="I1259" s="136"/>
      <c r="J1259" s="136">
        <f>ROUND(I1259*H1259,2)</f>
        <v>0</v>
      </c>
      <c r="K1259" s="133" t="s">
        <v>320</v>
      </c>
      <c r="L1259" s="27"/>
      <c r="M1259" s="137" t="s">
        <v>1</v>
      </c>
      <c r="N1259" s="138" t="s">
        <v>35</v>
      </c>
      <c r="O1259" s="139">
        <v>0.034</v>
      </c>
      <c r="P1259" s="139">
        <f>O1259*H1259</f>
        <v>5.712000000000001</v>
      </c>
      <c r="Q1259" s="139">
        <v>0</v>
      </c>
      <c r="R1259" s="139">
        <f>Q1259*H1259</f>
        <v>0</v>
      </c>
      <c r="S1259" s="139">
        <v>0</v>
      </c>
      <c r="T1259" s="140">
        <f>S1259*H1259</f>
        <v>0</v>
      </c>
      <c r="AR1259" s="141" t="s">
        <v>231</v>
      </c>
      <c r="AT1259" s="141" t="s">
        <v>150</v>
      </c>
      <c r="AU1259" s="141" t="s">
        <v>79</v>
      </c>
      <c r="AY1259" s="15" t="s">
        <v>148</v>
      </c>
      <c r="BE1259" s="142">
        <f>IF(N1259="základní",J1259,0)</f>
        <v>0</v>
      </c>
      <c r="BF1259" s="142">
        <f>IF(N1259="snížená",J1259,0)</f>
        <v>0</v>
      </c>
      <c r="BG1259" s="142">
        <f>IF(N1259="zákl. přenesená",J1259,0)</f>
        <v>0</v>
      </c>
      <c r="BH1259" s="142">
        <f>IF(N1259="sníž. přenesená",J1259,0)</f>
        <v>0</v>
      </c>
      <c r="BI1259" s="142">
        <f>IF(N1259="nulová",J1259,0)</f>
        <v>0</v>
      </c>
      <c r="BJ1259" s="15" t="s">
        <v>77</v>
      </c>
      <c r="BK1259" s="142">
        <f>ROUND(I1259*H1259,2)</f>
        <v>0</v>
      </c>
      <c r="BL1259" s="15" t="s">
        <v>231</v>
      </c>
      <c r="BM1259" s="141" t="s">
        <v>1775</v>
      </c>
    </row>
    <row r="1260" spans="2:51" s="13" customFormat="1" ht="12">
      <c r="B1260" s="150"/>
      <c r="D1260" s="144" t="s">
        <v>157</v>
      </c>
      <c r="E1260" s="151" t="s">
        <v>1</v>
      </c>
      <c r="F1260" s="152" t="s">
        <v>1776</v>
      </c>
      <c r="H1260" s="153">
        <v>58</v>
      </c>
      <c r="L1260" s="150"/>
      <c r="M1260" s="154"/>
      <c r="N1260" s="155"/>
      <c r="O1260" s="155"/>
      <c r="P1260" s="155"/>
      <c r="Q1260" s="155"/>
      <c r="R1260" s="155"/>
      <c r="S1260" s="155"/>
      <c r="T1260" s="156"/>
      <c r="AT1260" s="151" t="s">
        <v>157</v>
      </c>
      <c r="AU1260" s="151" t="s">
        <v>79</v>
      </c>
      <c r="AV1260" s="13" t="s">
        <v>79</v>
      </c>
      <c r="AW1260" s="13" t="s">
        <v>27</v>
      </c>
      <c r="AX1260" s="13" t="s">
        <v>70</v>
      </c>
      <c r="AY1260" s="151" t="s">
        <v>148</v>
      </c>
    </row>
    <row r="1261" spans="2:51" s="13" customFormat="1" ht="12">
      <c r="B1261" s="150"/>
      <c r="D1261" s="144" t="s">
        <v>157</v>
      </c>
      <c r="E1261" s="151" t="s">
        <v>1</v>
      </c>
      <c r="F1261" s="152" t="s">
        <v>1777</v>
      </c>
      <c r="H1261" s="153">
        <v>26</v>
      </c>
      <c r="L1261" s="150"/>
      <c r="M1261" s="154"/>
      <c r="N1261" s="155"/>
      <c r="O1261" s="155"/>
      <c r="P1261" s="155"/>
      <c r="Q1261" s="155"/>
      <c r="R1261" s="155"/>
      <c r="S1261" s="155"/>
      <c r="T1261" s="156"/>
      <c r="AT1261" s="151" t="s">
        <v>157</v>
      </c>
      <c r="AU1261" s="151" t="s">
        <v>79</v>
      </c>
      <c r="AV1261" s="13" t="s">
        <v>79</v>
      </c>
      <c r="AW1261" s="13" t="s">
        <v>27</v>
      </c>
      <c r="AX1261" s="13" t="s">
        <v>70</v>
      </c>
      <c r="AY1261" s="151" t="s">
        <v>148</v>
      </c>
    </row>
    <row r="1262" spans="2:51" s="13" customFormat="1" ht="12">
      <c r="B1262" s="150"/>
      <c r="D1262" s="144" t="s">
        <v>157</v>
      </c>
      <c r="E1262" s="151" t="s">
        <v>1</v>
      </c>
      <c r="F1262" s="152" t="s">
        <v>1778</v>
      </c>
      <c r="H1262" s="153">
        <v>46</v>
      </c>
      <c r="L1262" s="150"/>
      <c r="M1262" s="154"/>
      <c r="N1262" s="155"/>
      <c r="O1262" s="155"/>
      <c r="P1262" s="155"/>
      <c r="Q1262" s="155"/>
      <c r="R1262" s="155"/>
      <c r="S1262" s="155"/>
      <c r="T1262" s="156"/>
      <c r="AT1262" s="151" t="s">
        <v>157</v>
      </c>
      <c r="AU1262" s="151" t="s">
        <v>79</v>
      </c>
      <c r="AV1262" s="13" t="s">
        <v>79</v>
      </c>
      <c r="AW1262" s="13" t="s">
        <v>27</v>
      </c>
      <c r="AX1262" s="13" t="s">
        <v>70</v>
      </c>
      <c r="AY1262" s="151" t="s">
        <v>148</v>
      </c>
    </row>
    <row r="1263" spans="2:51" s="13" customFormat="1" ht="12">
      <c r="B1263" s="150"/>
      <c r="D1263" s="144" t="s">
        <v>157</v>
      </c>
      <c r="E1263" s="151" t="s">
        <v>1</v>
      </c>
      <c r="F1263" s="152" t="s">
        <v>1779</v>
      </c>
      <c r="H1263" s="153">
        <v>38</v>
      </c>
      <c r="L1263" s="150"/>
      <c r="M1263" s="154"/>
      <c r="N1263" s="155"/>
      <c r="O1263" s="155"/>
      <c r="P1263" s="155"/>
      <c r="Q1263" s="155"/>
      <c r="R1263" s="155"/>
      <c r="S1263" s="155"/>
      <c r="T1263" s="156"/>
      <c r="AT1263" s="151" t="s">
        <v>157</v>
      </c>
      <c r="AU1263" s="151" t="s">
        <v>79</v>
      </c>
      <c r="AV1263" s="13" t="s">
        <v>79</v>
      </c>
      <c r="AW1263" s="13" t="s">
        <v>27</v>
      </c>
      <c r="AX1263" s="13" t="s">
        <v>70</v>
      </c>
      <c r="AY1263" s="151" t="s">
        <v>148</v>
      </c>
    </row>
    <row r="1264" spans="2:65" s="1" customFormat="1" ht="24" customHeight="1">
      <c r="B1264" s="130"/>
      <c r="C1264" s="131" t="s">
        <v>1780</v>
      </c>
      <c r="D1264" s="131" t="s">
        <v>150</v>
      </c>
      <c r="E1264" s="132" t="s">
        <v>1781</v>
      </c>
      <c r="F1264" s="133" t="s">
        <v>1782</v>
      </c>
      <c r="G1264" s="134" t="s">
        <v>458</v>
      </c>
      <c r="H1264" s="135">
        <v>499.8</v>
      </c>
      <c r="I1264" s="136"/>
      <c r="J1264" s="136">
        <f>ROUND(I1264*H1264,2)</f>
        <v>0</v>
      </c>
      <c r="K1264" s="133" t="s">
        <v>1</v>
      </c>
      <c r="L1264" s="27"/>
      <c r="M1264" s="137" t="s">
        <v>1</v>
      </c>
      <c r="N1264" s="138" t="s">
        <v>35</v>
      </c>
      <c r="O1264" s="139">
        <v>0.223</v>
      </c>
      <c r="P1264" s="139">
        <f>O1264*H1264</f>
        <v>111.4554</v>
      </c>
      <c r="Q1264" s="139">
        <v>0.00015</v>
      </c>
      <c r="R1264" s="139">
        <f>Q1264*H1264</f>
        <v>0.07497</v>
      </c>
      <c r="S1264" s="139">
        <v>0</v>
      </c>
      <c r="T1264" s="140">
        <f>S1264*H1264</f>
        <v>0</v>
      </c>
      <c r="AR1264" s="141" t="s">
        <v>155</v>
      </c>
      <c r="AT1264" s="141" t="s">
        <v>150</v>
      </c>
      <c r="AU1264" s="141" t="s">
        <v>79</v>
      </c>
      <c r="AY1264" s="15" t="s">
        <v>148</v>
      </c>
      <c r="BE1264" s="142">
        <f>IF(N1264="základní",J1264,0)</f>
        <v>0</v>
      </c>
      <c r="BF1264" s="142">
        <f>IF(N1264="snížená",J1264,0)</f>
        <v>0</v>
      </c>
      <c r="BG1264" s="142">
        <f>IF(N1264="zákl. přenesená",J1264,0)</f>
        <v>0</v>
      </c>
      <c r="BH1264" s="142">
        <f>IF(N1264="sníž. přenesená",J1264,0)</f>
        <v>0</v>
      </c>
      <c r="BI1264" s="142">
        <f>IF(N1264="nulová",J1264,0)</f>
        <v>0</v>
      </c>
      <c r="BJ1264" s="15" t="s">
        <v>77</v>
      </c>
      <c r="BK1264" s="142">
        <f>ROUND(I1264*H1264,2)</f>
        <v>0</v>
      </c>
      <c r="BL1264" s="15" t="s">
        <v>155</v>
      </c>
      <c r="BM1264" s="141" t="s">
        <v>1783</v>
      </c>
    </row>
    <row r="1265" spans="2:51" s="12" customFormat="1" ht="12">
      <c r="B1265" s="143"/>
      <c r="D1265" s="144" t="s">
        <v>157</v>
      </c>
      <c r="E1265" s="145" t="s">
        <v>1</v>
      </c>
      <c r="F1265" s="146" t="s">
        <v>339</v>
      </c>
      <c r="H1265" s="145" t="s">
        <v>1</v>
      </c>
      <c r="L1265" s="143"/>
      <c r="M1265" s="147"/>
      <c r="N1265" s="148"/>
      <c r="O1265" s="148"/>
      <c r="P1265" s="148"/>
      <c r="Q1265" s="148"/>
      <c r="R1265" s="148"/>
      <c r="S1265" s="148"/>
      <c r="T1265" s="149"/>
      <c r="AT1265" s="145" t="s">
        <v>157</v>
      </c>
      <c r="AU1265" s="145" t="s">
        <v>79</v>
      </c>
      <c r="AV1265" s="12" t="s">
        <v>77</v>
      </c>
      <c r="AW1265" s="12" t="s">
        <v>27</v>
      </c>
      <c r="AX1265" s="12" t="s">
        <v>70</v>
      </c>
      <c r="AY1265" s="145" t="s">
        <v>148</v>
      </c>
    </row>
    <row r="1266" spans="2:51" s="13" customFormat="1" ht="12">
      <c r="B1266" s="150"/>
      <c r="D1266" s="144" t="s">
        <v>157</v>
      </c>
      <c r="E1266" s="151" t="s">
        <v>1</v>
      </c>
      <c r="F1266" s="152" t="s">
        <v>1784</v>
      </c>
      <c r="H1266" s="153">
        <v>5.52</v>
      </c>
      <c r="L1266" s="150"/>
      <c r="M1266" s="154"/>
      <c r="N1266" s="155"/>
      <c r="O1266" s="155"/>
      <c r="P1266" s="155"/>
      <c r="Q1266" s="155"/>
      <c r="R1266" s="155"/>
      <c r="S1266" s="155"/>
      <c r="T1266" s="156"/>
      <c r="AT1266" s="151" t="s">
        <v>157</v>
      </c>
      <c r="AU1266" s="151" t="s">
        <v>79</v>
      </c>
      <c r="AV1266" s="13" t="s">
        <v>79</v>
      </c>
      <c r="AW1266" s="13" t="s">
        <v>27</v>
      </c>
      <c r="AX1266" s="13" t="s">
        <v>70</v>
      </c>
      <c r="AY1266" s="151" t="s">
        <v>148</v>
      </c>
    </row>
    <row r="1267" spans="2:51" s="13" customFormat="1" ht="12">
      <c r="B1267" s="150"/>
      <c r="D1267" s="144" t="s">
        <v>157</v>
      </c>
      <c r="E1267" s="151" t="s">
        <v>1</v>
      </c>
      <c r="F1267" s="152" t="s">
        <v>1785</v>
      </c>
      <c r="H1267" s="153">
        <v>5.15</v>
      </c>
      <c r="L1267" s="150"/>
      <c r="M1267" s="154"/>
      <c r="N1267" s="155"/>
      <c r="O1267" s="155"/>
      <c r="P1267" s="155"/>
      <c r="Q1267" s="155"/>
      <c r="R1267" s="155"/>
      <c r="S1267" s="155"/>
      <c r="T1267" s="156"/>
      <c r="AT1267" s="151" t="s">
        <v>157</v>
      </c>
      <c r="AU1267" s="151" t="s">
        <v>79</v>
      </c>
      <c r="AV1267" s="13" t="s">
        <v>79</v>
      </c>
      <c r="AW1267" s="13" t="s">
        <v>27</v>
      </c>
      <c r="AX1267" s="13" t="s">
        <v>70</v>
      </c>
      <c r="AY1267" s="151" t="s">
        <v>148</v>
      </c>
    </row>
    <row r="1268" spans="2:51" s="13" customFormat="1" ht="12">
      <c r="B1268" s="150"/>
      <c r="D1268" s="144" t="s">
        <v>157</v>
      </c>
      <c r="E1268" s="151" t="s">
        <v>1</v>
      </c>
      <c r="F1268" s="152" t="s">
        <v>1786</v>
      </c>
      <c r="H1268" s="153">
        <v>29.12</v>
      </c>
      <c r="L1268" s="150"/>
      <c r="M1268" s="154"/>
      <c r="N1268" s="155"/>
      <c r="O1268" s="155"/>
      <c r="P1268" s="155"/>
      <c r="Q1268" s="155"/>
      <c r="R1268" s="155"/>
      <c r="S1268" s="155"/>
      <c r="T1268" s="156"/>
      <c r="AT1268" s="151" t="s">
        <v>157</v>
      </c>
      <c r="AU1268" s="151" t="s">
        <v>79</v>
      </c>
      <c r="AV1268" s="13" t="s">
        <v>79</v>
      </c>
      <c r="AW1268" s="13" t="s">
        <v>27</v>
      </c>
      <c r="AX1268" s="13" t="s">
        <v>70</v>
      </c>
      <c r="AY1268" s="151" t="s">
        <v>148</v>
      </c>
    </row>
    <row r="1269" spans="2:51" s="13" customFormat="1" ht="12">
      <c r="B1269" s="150"/>
      <c r="D1269" s="144" t="s">
        <v>157</v>
      </c>
      <c r="E1269" s="151" t="s">
        <v>1</v>
      </c>
      <c r="F1269" s="152" t="s">
        <v>1787</v>
      </c>
      <c r="H1269" s="153">
        <v>5.72</v>
      </c>
      <c r="L1269" s="150"/>
      <c r="M1269" s="154"/>
      <c r="N1269" s="155"/>
      <c r="O1269" s="155"/>
      <c r="P1269" s="155"/>
      <c r="Q1269" s="155"/>
      <c r="R1269" s="155"/>
      <c r="S1269" s="155"/>
      <c r="T1269" s="156"/>
      <c r="AT1269" s="151" t="s">
        <v>157</v>
      </c>
      <c r="AU1269" s="151" t="s">
        <v>79</v>
      </c>
      <c r="AV1269" s="13" t="s">
        <v>79</v>
      </c>
      <c r="AW1269" s="13" t="s">
        <v>27</v>
      </c>
      <c r="AX1269" s="13" t="s">
        <v>70</v>
      </c>
      <c r="AY1269" s="151" t="s">
        <v>148</v>
      </c>
    </row>
    <row r="1270" spans="2:51" s="13" customFormat="1" ht="12">
      <c r="B1270" s="150"/>
      <c r="D1270" s="144" t="s">
        <v>157</v>
      </c>
      <c r="E1270" s="151" t="s">
        <v>1</v>
      </c>
      <c r="F1270" s="152" t="s">
        <v>1788</v>
      </c>
      <c r="H1270" s="153">
        <v>5.76</v>
      </c>
      <c r="L1270" s="150"/>
      <c r="M1270" s="154"/>
      <c r="N1270" s="155"/>
      <c r="O1270" s="155"/>
      <c r="P1270" s="155"/>
      <c r="Q1270" s="155"/>
      <c r="R1270" s="155"/>
      <c r="S1270" s="155"/>
      <c r="T1270" s="156"/>
      <c r="AT1270" s="151" t="s">
        <v>157</v>
      </c>
      <c r="AU1270" s="151" t="s">
        <v>79</v>
      </c>
      <c r="AV1270" s="13" t="s">
        <v>79</v>
      </c>
      <c r="AW1270" s="13" t="s">
        <v>27</v>
      </c>
      <c r="AX1270" s="13" t="s">
        <v>70</v>
      </c>
      <c r="AY1270" s="151" t="s">
        <v>148</v>
      </c>
    </row>
    <row r="1271" spans="2:51" s="13" customFormat="1" ht="12">
      <c r="B1271" s="150"/>
      <c r="D1271" s="144" t="s">
        <v>157</v>
      </c>
      <c r="E1271" s="151" t="s">
        <v>1</v>
      </c>
      <c r="F1271" s="152" t="s">
        <v>1789</v>
      </c>
      <c r="H1271" s="153">
        <v>46.98</v>
      </c>
      <c r="L1271" s="150"/>
      <c r="M1271" s="154"/>
      <c r="N1271" s="155"/>
      <c r="O1271" s="155"/>
      <c r="P1271" s="155"/>
      <c r="Q1271" s="155"/>
      <c r="R1271" s="155"/>
      <c r="S1271" s="155"/>
      <c r="T1271" s="156"/>
      <c r="AT1271" s="151" t="s">
        <v>157</v>
      </c>
      <c r="AU1271" s="151" t="s">
        <v>79</v>
      </c>
      <c r="AV1271" s="13" t="s">
        <v>79</v>
      </c>
      <c r="AW1271" s="13" t="s">
        <v>27</v>
      </c>
      <c r="AX1271" s="13" t="s">
        <v>70</v>
      </c>
      <c r="AY1271" s="151" t="s">
        <v>148</v>
      </c>
    </row>
    <row r="1272" spans="2:51" s="13" customFormat="1" ht="12">
      <c r="B1272" s="150"/>
      <c r="D1272" s="144" t="s">
        <v>157</v>
      </c>
      <c r="E1272" s="151" t="s">
        <v>1</v>
      </c>
      <c r="F1272" s="152" t="s">
        <v>1790</v>
      </c>
      <c r="H1272" s="153">
        <v>72.64</v>
      </c>
      <c r="L1272" s="150"/>
      <c r="M1272" s="154"/>
      <c r="N1272" s="155"/>
      <c r="O1272" s="155"/>
      <c r="P1272" s="155"/>
      <c r="Q1272" s="155"/>
      <c r="R1272" s="155"/>
      <c r="S1272" s="155"/>
      <c r="T1272" s="156"/>
      <c r="AT1272" s="151" t="s">
        <v>157</v>
      </c>
      <c r="AU1272" s="151" t="s">
        <v>79</v>
      </c>
      <c r="AV1272" s="13" t="s">
        <v>79</v>
      </c>
      <c r="AW1272" s="13" t="s">
        <v>27</v>
      </c>
      <c r="AX1272" s="13" t="s">
        <v>70</v>
      </c>
      <c r="AY1272" s="151" t="s">
        <v>148</v>
      </c>
    </row>
    <row r="1273" spans="2:51" s="13" customFormat="1" ht="12">
      <c r="B1273" s="150"/>
      <c r="D1273" s="144" t="s">
        <v>157</v>
      </c>
      <c r="E1273" s="151" t="s">
        <v>1</v>
      </c>
      <c r="F1273" s="152" t="s">
        <v>1791</v>
      </c>
      <c r="H1273" s="153">
        <v>65.16</v>
      </c>
      <c r="L1273" s="150"/>
      <c r="M1273" s="154"/>
      <c r="N1273" s="155"/>
      <c r="O1273" s="155"/>
      <c r="P1273" s="155"/>
      <c r="Q1273" s="155"/>
      <c r="R1273" s="155"/>
      <c r="S1273" s="155"/>
      <c r="T1273" s="156"/>
      <c r="AT1273" s="151" t="s">
        <v>157</v>
      </c>
      <c r="AU1273" s="151" t="s">
        <v>79</v>
      </c>
      <c r="AV1273" s="13" t="s">
        <v>79</v>
      </c>
      <c r="AW1273" s="13" t="s">
        <v>27</v>
      </c>
      <c r="AX1273" s="13" t="s">
        <v>70</v>
      </c>
      <c r="AY1273" s="151" t="s">
        <v>148</v>
      </c>
    </row>
    <row r="1274" spans="2:51" s="12" customFormat="1" ht="12">
      <c r="B1274" s="143"/>
      <c r="D1274" s="144" t="s">
        <v>157</v>
      </c>
      <c r="E1274" s="145" t="s">
        <v>1</v>
      </c>
      <c r="F1274" s="146" t="s">
        <v>347</v>
      </c>
      <c r="H1274" s="145" t="s">
        <v>1</v>
      </c>
      <c r="L1274" s="143"/>
      <c r="M1274" s="147"/>
      <c r="N1274" s="148"/>
      <c r="O1274" s="148"/>
      <c r="P1274" s="148"/>
      <c r="Q1274" s="148"/>
      <c r="R1274" s="148"/>
      <c r="S1274" s="148"/>
      <c r="T1274" s="149"/>
      <c r="AT1274" s="145" t="s">
        <v>157</v>
      </c>
      <c r="AU1274" s="145" t="s">
        <v>79</v>
      </c>
      <c r="AV1274" s="12" t="s">
        <v>77</v>
      </c>
      <c r="AW1274" s="12" t="s">
        <v>27</v>
      </c>
      <c r="AX1274" s="12" t="s">
        <v>70</v>
      </c>
      <c r="AY1274" s="145" t="s">
        <v>148</v>
      </c>
    </row>
    <row r="1275" spans="2:51" s="13" customFormat="1" ht="12">
      <c r="B1275" s="150"/>
      <c r="D1275" s="144" t="s">
        <v>157</v>
      </c>
      <c r="E1275" s="151" t="s">
        <v>1</v>
      </c>
      <c r="F1275" s="152" t="s">
        <v>1790</v>
      </c>
      <c r="H1275" s="153">
        <v>72.64</v>
      </c>
      <c r="L1275" s="150"/>
      <c r="M1275" s="154"/>
      <c r="N1275" s="155"/>
      <c r="O1275" s="155"/>
      <c r="P1275" s="155"/>
      <c r="Q1275" s="155"/>
      <c r="R1275" s="155"/>
      <c r="S1275" s="155"/>
      <c r="T1275" s="156"/>
      <c r="AT1275" s="151" t="s">
        <v>157</v>
      </c>
      <c r="AU1275" s="151" t="s">
        <v>79</v>
      </c>
      <c r="AV1275" s="13" t="s">
        <v>79</v>
      </c>
      <c r="AW1275" s="13" t="s">
        <v>27</v>
      </c>
      <c r="AX1275" s="13" t="s">
        <v>70</v>
      </c>
      <c r="AY1275" s="151" t="s">
        <v>148</v>
      </c>
    </row>
    <row r="1276" spans="2:51" s="13" customFormat="1" ht="12">
      <c r="B1276" s="150"/>
      <c r="D1276" s="144" t="s">
        <v>157</v>
      </c>
      <c r="E1276" s="151" t="s">
        <v>1</v>
      </c>
      <c r="F1276" s="152" t="s">
        <v>1785</v>
      </c>
      <c r="H1276" s="153">
        <v>5.15</v>
      </c>
      <c r="L1276" s="150"/>
      <c r="M1276" s="154"/>
      <c r="N1276" s="155"/>
      <c r="O1276" s="155"/>
      <c r="P1276" s="155"/>
      <c r="Q1276" s="155"/>
      <c r="R1276" s="155"/>
      <c r="S1276" s="155"/>
      <c r="T1276" s="156"/>
      <c r="AT1276" s="151" t="s">
        <v>157</v>
      </c>
      <c r="AU1276" s="151" t="s">
        <v>79</v>
      </c>
      <c r="AV1276" s="13" t="s">
        <v>79</v>
      </c>
      <c r="AW1276" s="13" t="s">
        <v>27</v>
      </c>
      <c r="AX1276" s="13" t="s">
        <v>70</v>
      </c>
      <c r="AY1276" s="151" t="s">
        <v>148</v>
      </c>
    </row>
    <row r="1277" spans="2:51" s="13" customFormat="1" ht="12">
      <c r="B1277" s="150"/>
      <c r="D1277" s="144" t="s">
        <v>157</v>
      </c>
      <c r="E1277" s="151" t="s">
        <v>1</v>
      </c>
      <c r="F1277" s="152" t="s">
        <v>1792</v>
      </c>
      <c r="H1277" s="153">
        <v>44.8</v>
      </c>
      <c r="L1277" s="150"/>
      <c r="M1277" s="154"/>
      <c r="N1277" s="155"/>
      <c r="O1277" s="155"/>
      <c r="P1277" s="155"/>
      <c r="Q1277" s="155"/>
      <c r="R1277" s="155"/>
      <c r="S1277" s="155"/>
      <c r="T1277" s="156"/>
      <c r="AT1277" s="151" t="s">
        <v>157</v>
      </c>
      <c r="AU1277" s="151" t="s">
        <v>79</v>
      </c>
      <c r="AV1277" s="13" t="s">
        <v>79</v>
      </c>
      <c r="AW1277" s="13" t="s">
        <v>27</v>
      </c>
      <c r="AX1277" s="13" t="s">
        <v>70</v>
      </c>
      <c r="AY1277" s="151" t="s">
        <v>148</v>
      </c>
    </row>
    <row r="1278" spans="2:51" s="13" customFormat="1" ht="12">
      <c r="B1278" s="150"/>
      <c r="D1278" s="144" t="s">
        <v>157</v>
      </c>
      <c r="E1278" s="151" t="s">
        <v>1</v>
      </c>
      <c r="F1278" s="152" t="s">
        <v>1793</v>
      </c>
      <c r="H1278" s="153">
        <v>94.9</v>
      </c>
      <c r="L1278" s="150"/>
      <c r="M1278" s="154"/>
      <c r="N1278" s="155"/>
      <c r="O1278" s="155"/>
      <c r="P1278" s="155"/>
      <c r="Q1278" s="155"/>
      <c r="R1278" s="155"/>
      <c r="S1278" s="155"/>
      <c r="T1278" s="156"/>
      <c r="AT1278" s="151" t="s">
        <v>157</v>
      </c>
      <c r="AU1278" s="151" t="s">
        <v>79</v>
      </c>
      <c r="AV1278" s="13" t="s">
        <v>79</v>
      </c>
      <c r="AW1278" s="13" t="s">
        <v>27</v>
      </c>
      <c r="AX1278" s="13" t="s">
        <v>70</v>
      </c>
      <c r="AY1278" s="151" t="s">
        <v>148</v>
      </c>
    </row>
    <row r="1279" spans="2:51" s="13" customFormat="1" ht="12">
      <c r="B1279" s="150"/>
      <c r="D1279" s="144" t="s">
        <v>157</v>
      </c>
      <c r="E1279" s="151" t="s">
        <v>1</v>
      </c>
      <c r="F1279" s="152" t="s">
        <v>1794</v>
      </c>
      <c r="H1279" s="153">
        <v>46.26</v>
      </c>
      <c r="L1279" s="150"/>
      <c r="M1279" s="154"/>
      <c r="N1279" s="155"/>
      <c r="O1279" s="155"/>
      <c r="P1279" s="155"/>
      <c r="Q1279" s="155"/>
      <c r="R1279" s="155"/>
      <c r="S1279" s="155"/>
      <c r="T1279" s="156"/>
      <c r="AT1279" s="151" t="s">
        <v>157</v>
      </c>
      <c r="AU1279" s="151" t="s">
        <v>79</v>
      </c>
      <c r="AV1279" s="13" t="s">
        <v>79</v>
      </c>
      <c r="AW1279" s="13" t="s">
        <v>27</v>
      </c>
      <c r="AX1279" s="13" t="s">
        <v>70</v>
      </c>
      <c r="AY1279" s="151" t="s">
        <v>148</v>
      </c>
    </row>
    <row r="1280" spans="2:65" s="1" customFormat="1" ht="24" customHeight="1">
      <c r="B1280" s="130"/>
      <c r="C1280" s="131" t="s">
        <v>1795</v>
      </c>
      <c r="D1280" s="131" t="s">
        <v>150</v>
      </c>
      <c r="E1280" s="132" t="s">
        <v>1796</v>
      </c>
      <c r="F1280" s="133" t="s">
        <v>1797</v>
      </c>
      <c r="G1280" s="134" t="s">
        <v>458</v>
      </c>
      <c r="H1280" s="135">
        <v>652.74</v>
      </c>
      <c r="I1280" s="136"/>
      <c r="J1280" s="136">
        <f>ROUND(I1280*H1280,2)</f>
        <v>0</v>
      </c>
      <c r="K1280" s="133" t="s">
        <v>320</v>
      </c>
      <c r="L1280" s="27"/>
      <c r="M1280" s="137" t="s">
        <v>1</v>
      </c>
      <c r="N1280" s="138" t="s">
        <v>35</v>
      </c>
      <c r="O1280" s="139">
        <v>0.223</v>
      </c>
      <c r="P1280" s="139">
        <f>O1280*H1280</f>
        <v>145.56102</v>
      </c>
      <c r="Q1280" s="139">
        <v>0.00015</v>
      </c>
      <c r="R1280" s="139">
        <f>Q1280*H1280</f>
        <v>0.097911</v>
      </c>
      <c r="S1280" s="139">
        <v>0</v>
      </c>
      <c r="T1280" s="140">
        <f>S1280*H1280</f>
        <v>0</v>
      </c>
      <c r="AR1280" s="141" t="s">
        <v>155</v>
      </c>
      <c r="AT1280" s="141" t="s">
        <v>150</v>
      </c>
      <c r="AU1280" s="141" t="s">
        <v>79</v>
      </c>
      <c r="AY1280" s="15" t="s">
        <v>148</v>
      </c>
      <c r="BE1280" s="142">
        <f>IF(N1280="základní",J1280,0)</f>
        <v>0</v>
      </c>
      <c r="BF1280" s="142">
        <f>IF(N1280="snížená",J1280,0)</f>
        <v>0</v>
      </c>
      <c r="BG1280" s="142">
        <f>IF(N1280="zákl. přenesená",J1280,0)</f>
        <v>0</v>
      </c>
      <c r="BH1280" s="142">
        <f>IF(N1280="sníž. přenesená",J1280,0)</f>
        <v>0</v>
      </c>
      <c r="BI1280" s="142">
        <f>IF(N1280="nulová",J1280,0)</f>
        <v>0</v>
      </c>
      <c r="BJ1280" s="15" t="s">
        <v>77</v>
      </c>
      <c r="BK1280" s="142">
        <f>ROUND(I1280*H1280,2)</f>
        <v>0</v>
      </c>
      <c r="BL1280" s="15" t="s">
        <v>155</v>
      </c>
      <c r="BM1280" s="141" t="s">
        <v>1798</v>
      </c>
    </row>
    <row r="1281" spans="2:51" s="12" customFormat="1" ht="12">
      <c r="B1281" s="143"/>
      <c r="D1281" s="144" t="s">
        <v>157</v>
      </c>
      <c r="E1281" s="145" t="s">
        <v>1</v>
      </c>
      <c r="F1281" s="146" t="s">
        <v>1799</v>
      </c>
      <c r="H1281" s="145" t="s">
        <v>1</v>
      </c>
      <c r="L1281" s="143"/>
      <c r="M1281" s="147"/>
      <c r="N1281" s="148"/>
      <c r="O1281" s="148"/>
      <c r="P1281" s="148"/>
      <c r="Q1281" s="148"/>
      <c r="R1281" s="148"/>
      <c r="S1281" s="148"/>
      <c r="T1281" s="149"/>
      <c r="AT1281" s="145" t="s">
        <v>157</v>
      </c>
      <c r="AU1281" s="145" t="s">
        <v>79</v>
      </c>
      <c r="AV1281" s="12" t="s">
        <v>77</v>
      </c>
      <c r="AW1281" s="12" t="s">
        <v>27</v>
      </c>
      <c r="AX1281" s="12" t="s">
        <v>70</v>
      </c>
      <c r="AY1281" s="145" t="s">
        <v>148</v>
      </c>
    </row>
    <row r="1282" spans="2:51" s="12" customFormat="1" ht="12">
      <c r="B1282" s="143"/>
      <c r="D1282" s="144" t="s">
        <v>157</v>
      </c>
      <c r="E1282" s="145" t="s">
        <v>1</v>
      </c>
      <c r="F1282" s="146" t="s">
        <v>329</v>
      </c>
      <c r="H1282" s="145" t="s">
        <v>1</v>
      </c>
      <c r="L1282" s="143"/>
      <c r="M1282" s="147"/>
      <c r="N1282" s="148"/>
      <c r="O1282" s="148"/>
      <c r="P1282" s="148"/>
      <c r="Q1282" s="148"/>
      <c r="R1282" s="148"/>
      <c r="S1282" s="148"/>
      <c r="T1282" s="149"/>
      <c r="AT1282" s="145" t="s">
        <v>157</v>
      </c>
      <c r="AU1282" s="145" t="s">
        <v>79</v>
      </c>
      <c r="AV1282" s="12" t="s">
        <v>77</v>
      </c>
      <c r="AW1282" s="12" t="s">
        <v>27</v>
      </c>
      <c r="AX1282" s="12" t="s">
        <v>70</v>
      </c>
      <c r="AY1282" s="145" t="s">
        <v>148</v>
      </c>
    </row>
    <row r="1283" spans="2:51" s="13" customFormat="1" ht="12">
      <c r="B1283" s="150"/>
      <c r="D1283" s="144" t="s">
        <v>157</v>
      </c>
      <c r="E1283" s="151" t="s">
        <v>1</v>
      </c>
      <c r="F1283" s="152" t="s">
        <v>1800</v>
      </c>
      <c r="H1283" s="153">
        <v>16.24</v>
      </c>
      <c r="L1283" s="150"/>
      <c r="M1283" s="154"/>
      <c r="N1283" s="155"/>
      <c r="O1283" s="155"/>
      <c r="P1283" s="155"/>
      <c r="Q1283" s="155"/>
      <c r="R1283" s="155"/>
      <c r="S1283" s="155"/>
      <c r="T1283" s="156"/>
      <c r="AT1283" s="151" t="s">
        <v>157</v>
      </c>
      <c r="AU1283" s="151" t="s">
        <v>79</v>
      </c>
      <c r="AV1283" s="13" t="s">
        <v>79</v>
      </c>
      <c r="AW1283" s="13" t="s">
        <v>27</v>
      </c>
      <c r="AX1283" s="13" t="s">
        <v>70</v>
      </c>
      <c r="AY1283" s="151" t="s">
        <v>148</v>
      </c>
    </row>
    <row r="1284" spans="2:51" s="13" customFormat="1" ht="12">
      <c r="B1284" s="150"/>
      <c r="D1284" s="144" t="s">
        <v>157</v>
      </c>
      <c r="E1284" s="151" t="s">
        <v>1</v>
      </c>
      <c r="F1284" s="152" t="s">
        <v>1801</v>
      </c>
      <c r="H1284" s="153">
        <v>59.8</v>
      </c>
      <c r="L1284" s="150"/>
      <c r="M1284" s="154"/>
      <c r="N1284" s="155"/>
      <c r="O1284" s="155"/>
      <c r="P1284" s="155"/>
      <c r="Q1284" s="155"/>
      <c r="R1284" s="155"/>
      <c r="S1284" s="155"/>
      <c r="T1284" s="156"/>
      <c r="AT1284" s="151" t="s">
        <v>157</v>
      </c>
      <c r="AU1284" s="151" t="s">
        <v>79</v>
      </c>
      <c r="AV1284" s="13" t="s">
        <v>79</v>
      </c>
      <c r="AW1284" s="13" t="s">
        <v>27</v>
      </c>
      <c r="AX1284" s="13" t="s">
        <v>70</v>
      </c>
      <c r="AY1284" s="151" t="s">
        <v>148</v>
      </c>
    </row>
    <row r="1285" spans="2:51" s="13" customFormat="1" ht="12">
      <c r="B1285" s="150"/>
      <c r="D1285" s="144" t="s">
        <v>157</v>
      </c>
      <c r="E1285" s="151" t="s">
        <v>1</v>
      </c>
      <c r="F1285" s="152" t="s">
        <v>1802</v>
      </c>
      <c r="H1285" s="153">
        <v>40.04</v>
      </c>
      <c r="L1285" s="150"/>
      <c r="M1285" s="154"/>
      <c r="N1285" s="155"/>
      <c r="O1285" s="155"/>
      <c r="P1285" s="155"/>
      <c r="Q1285" s="155"/>
      <c r="R1285" s="155"/>
      <c r="S1285" s="155"/>
      <c r="T1285" s="156"/>
      <c r="AT1285" s="151" t="s">
        <v>157</v>
      </c>
      <c r="AU1285" s="151" t="s">
        <v>79</v>
      </c>
      <c r="AV1285" s="13" t="s">
        <v>79</v>
      </c>
      <c r="AW1285" s="13" t="s">
        <v>27</v>
      </c>
      <c r="AX1285" s="13" t="s">
        <v>70</v>
      </c>
      <c r="AY1285" s="151" t="s">
        <v>148</v>
      </c>
    </row>
    <row r="1286" spans="2:51" s="13" customFormat="1" ht="12">
      <c r="B1286" s="150"/>
      <c r="D1286" s="144" t="s">
        <v>157</v>
      </c>
      <c r="E1286" s="151" t="s">
        <v>1</v>
      </c>
      <c r="F1286" s="152" t="s">
        <v>1803</v>
      </c>
      <c r="H1286" s="153">
        <v>2.8</v>
      </c>
      <c r="L1286" s="150"/>
      <c r="M1286" s="154"/>
      <c r="N1286" s="155"/>
      <c r="O1286" s="155"/>
      <c r="P1286" s="155"/>
      <c r="Q1286" s="155"/>
      <c r="R1286" s="155"/>
      <c r="S1286" s="155"/>
      <c r="T1286" s="156"/>
      <c r="AT1286" s="151" t="s">
        <v>157</v>
      </c>
      <c r="AU1286" s="151" t="s">
        <v>79</v>
      </c>
      <c r="AV1286" s="13" t="s">
        <v>79</v>
      </c>
      <c r="AW1286" s="13" t="s">
        <v>27</v>
      </c>
      <c r="AX1286" s="13" t="s">
        <v>70</v>
      </c>
      <c r="AY1286" s="151" t="s">
        <v>148</v>
      </c>
    </row>
    <row r="1287" spans="2:51" s="13" customFormat="1" ht="12">
      <c r="B1287" s="150"/>
      <c r="D1287" s="144" t="s">
        <v>157</v>
      </c>
      <c r="E1287" s="151" t="s">
        <v>1</v>
      </c>
      <c r="F1287" s="152" t="s">
        <v>1804</v>
      </c>
      <c r="H1287" s="153">
        <v>10.32</v>
      </c>
      <c r="L1287" s="150"/>
      <c r="M1287" s="154"/>
      <c r="N1287" s="155"/>
      <c r="O1287" s="155"/>
      <c r="P1287" s="155"/>
      <c r="Q1287" s="155"/>
      <c r="R1287" s="155"/>
      <c r="S1287" s="155"/>
      <c r="T1287" s="156"/>
      <c r="AT1287" s="151" t="s">
        <v>157</v>
      </c>
      <c r="AU1287" s="151" t="s">
        <v>79</v>
      </c>
      <c r="AV1287" s="13" t="s">
        <v>79</v>
      </c>
      <c r="AW1287" s="13" t="s">
        <v>27</v>
      </c>
      <c r="AX1287" s="13" t="s">
        <v>70</v>
      </c>
      <c r="AY1287" s="151" t="s">
        <v>148</v>
      </c>
    </row>
    <row r="1288" spans="2:51" s="12" customFormat="1" ht="12">
      <c r="B1288" s="143"/>
      <c r="D1288" s="144" t="s">
        <v>157</v>
      </c>
      <c r="E1288" s="145" t="s">
        <v>1</v>
      </c>
      <c r="F1288" s="146" t="s">
        <v>339</v>
      </c>
      <c r="H1288" s="145" t="s">
        <v>1</v>
      </c>
      <c r="L1288" s="143"/>
      <c r="M1288" s="147"/>
      <c r="N1288" s="148"/>
      <c r="O1288" s="148"/>
      <c r="P1288" s="148"/>
      <c r="Q1288" s="148"/>
      <c r="R1288" s="148"/>
      <c r="S1288" s="148"/>
      <c r="T1288" s="149"/>
      <c r="AT1288" s="145" t="s">
        <v>157</v>
      </c>
      <c r="AU1288" s="145" t="s">
        <v>79</v>
      </c>
      <c r="AV1288" s="12" t="s">
        <v>77</v>
      </c>
      <c r="AW1288" s="12" t="s">
        <v>27</v>
      </c>
      <c r="AX1288" s="12" t="s">
        <v>70</v>
      </c>
      <c r="AY1288" s="145" t="s">
        <v>148</v>
      </c>
    </row>
    <row r="1289" spans="2:51" s="13" customFormat="1" ht="12">
      <c r="B1289" s="150"/>
      <c r="D1289" s="144" t="s">
        <v>157</v>
      </c>
      <c r="E1289" s="151" t="s">
        <v>1</v>
      </c>
      <c r="F1289" s="152" t="s">
        <v>526</v>
      </c>
      <c r="H1289" s="153">
        <v>5.32</v>
      </c>
      <c r="L1289" s="150"/>
      <c r="M1289" s="154"/>
      <c r="N1289" s="155"/>
      <c r="O1289" s="155"/>
      <c r="P1289" s="155"/>
      <c r="Q1289" s="155"/>
      <c r="R1289" s="155"/>
      <c r="S1289" s="155"/>
      <c r="T1289" s="156"/>
      <c r="AT1289" s="151" t="s">
        <v>157</v>
      </c>
      <c r="AU1289" s="151" t="s">
        <v>79</v>
      </c>
      <c r="AV1289" s="13" t="s">
        <v>79</v>
      </c>
      <c r="AW1289" s="13" t="s">
        <v>27</v>
      </c>
      <c r="AX1289" s="13" t="s">
        <v>70</v>
      </c>
      <c r="AY1289" s="151" t="s">
        <v>148</v>
      </c>
    </row>
    <row r="1290" spans="2:51" s="13" customFormat="1" ht="12">
      <c r="B1290" s="150"/>
      <c r="D1290" s="144" t="s">
        <v>157</v>
      </c>
      <c r="E1290" s="151" t="s">
        <v>1</v>
      </c>
      <c r="F1290" s="152" t="s">
        <v>1805</v>
      </c>
      <c r="H1290" s="153">
        <v>7.22</v>
      </c>
      <c r="L1290" s="150"/>
      <c r="M1290" s="154"/>
      <c r="N1290" s="155"/>
      <c r="O1290" s="155"/>
      <c r="P1290" s="155"/>
      <c r="Q1290" s="155"/>
      <c r="R1290" s="155"/>
      <c r="S1290" s="155"/>
      <c r="T1290" s="156"/>
      <c r="AT1290" s="151" t="s">
        <v>157</v>
      </c>
      <c r="AU1290" s="151" t="s">
        <v>79</v>
      </c>
      <c r="AV1290" s="13" t="s">
        <v>79</v>
      </c>
      <c r="AW1290" s="13" t="s">
        <v>27</v>
      </c>
      <c r="AX1290" s="13" t="s">
        <v>70</v>
      </c>
      <c r="AY1290" s="151" t="s">
        <v>148</v>
      </c>
    </row>
    <row r="1291" spans="2:51" s="13" customFormat="1" ht="12">
      <c r="B1291" s="150"/>
      <c r="D1291" s="144" t="s">
        <v>157</v>
      </c>
      <c r="E1291" s="151" t="s">
        <v>1</v>
      </c>
      <c r="F1291" s="152" t="s">
        <v>527</v>
      </c>
      <c r="H1291" s="153">
        <v>28.32</v>
      </c>
      <c r="L1291" s="150"/>
      <c r="M1291" s="154"/>
      <c r="N1291" s="155"/>
      <c r="O1291" s="155"/>
      <c r="P1291" s="155"/>
      <c r="Q1291" s="155"/>
      <c r="R1291" s="155"/>
      <c r="S1291" s="155"/>
      <c r="T1291" s="156"/>
      <c r="AT1291" s="151" t="s">
        <v>157</v>
      </c>
      <c r="AU1291" s="151" t="s">
        <v>79</v>
      </c>
      <c r="AV1291" s="13" t="s">
        <v>79</v>
      </c>
      <c r="AW1291" s="13" t="s">
        <v>27</v>
      </c>
      <c r="AX1291" s="13" t="s">
        <v>70</v>
      </c>
      <c r="AY1291" s="151" t="s">
        <v>148</v>
      </c>
    </row>
    <row r="1292" spans="2:51" s="13" customFormat="1" ht="12">
      <c r="B1292" s="150"/>
      <c r="D1292" s="144" t="s">
        <v>157</v>
      </c>
      <c r="E1292" s="151" t="s">
        <v>1</v>
      </c>
      <c r="F1292" s="152" t="s">
        <v>528</v>
      </c>
      <c r="H1292" s="153">
        <v>5.52</v>
      </c>
      <c r="L1292" s="150"/>
      <c r="M1292" s="154"/>
      <c r="N1292" s="155"/>
      <c r="O1292" s="155"/>
      <c r="P1292" s="155"/>
      <c r="Q1292" s="155"/>
      <c r="R1292" s="155"/>
      <c r="S1292" s="155"/>
      <c r="T1292" s="156"/>
      <c r="AT1292" s="151" t="s">
        <v>157</v>
      </c>
      <c r="AU1292" s="151" t="s">
        <v>79</v>
      </c>
      <c r="AV1292" s="13" t="s">
        <v>79</v>
      </c>
      <c r="AW1292" s="13" t="s">
        <v>27</v>
      </c>
      <c r="AX1292" s="13" t="s">
        <v>70</v>
      </c>
      <c r="AY1292" s="151" t="s">
        <v>148</v>
      </c>
    </row>
    <row r="1293" spans="2:51" s="13" customFormat="1" ht="12">
      <c r="B1293" s="150"/>
      <c r="D1293" s="144" t="s">
        <v>157</v>
      </c>
      <c r="E1293" s="151" t="s">
        <v>1</v>
      </c>
      <c r="F1293" s="152" t="s">
        <v>529</v>
      </c>
      <c r="H1293" s="153">
        <v>5.36</v>
      </c>
      <c r="L1293" s="150"/>
      <c r="M1293" s="154"/>
      <c r="N1293" s="155"/>
      <c r="O1293" s="155"/>
      <c r="P1293" s="155"/>
      <c r="Q1293" s="155"/>
      <c r="R1293" s="155"/>
      <c r="S1293" s="155"/>
      <c r="T1293" s="156"/>
      <c r="AT1293" s="151" t="s">
        <v>157</v>
      </c>
      <c r="AU1293" s="151" t="s">
        <v>79</v>
      </c>
      <c r="AV1293" s="13" t="s">
        <v>79</v>
      </c>
      <c r="AW1293" s="13" t="s">
        <v>27</v>
      </c>
      <c r="AX1293" s="13" t="s">
        <v>70</v>
      </c>
      <c r="AY1293" s="151" t="s">
        <v>148</v>
      </c>
    </row>
    <row r="1294" spans="2:51" s="13" customFormat="1" ht="12">
      <c r="B1294" s="150"/>
      <c r="D1294" s="144" t="s">
        <v>157</v>
      </c>
      <c r="E1294" s="151" t="s">
        <v>1</v>
      </c>
      <c r="F1294" s="152" t="s">
        <v>530</v>
      </c>
      <c r="H1294" s="153">
        <v>45.18</v>
      </c>
      <c r="L1294" s="150"/>
      <c r="M1294" s="154"/>
      <c r="N1294" s="155"/>
      <c r="O1294" s="155"/>
      <c r="P1294" s="155"/>
      <c r="Q1294" s="155"/>
      <c r="R1294" s="155"/>
      <c r="S1294" s="155"/>
      <c r="T1294" s="156"/>
      <c r="AT1294" s="151" t="s">
        <v>157</v>
      </c>
      <c r="AU1294" s="151" t="s">
        <v>79</v>
      </c>
      <c r="AV1294" s="13" t="s">
        <v>79</v>
      </c>
      <c r="AW1294" s="13" t="s">
        <v>27</v>
      </c>
      <c r="AX1294" s="13" t="s">
        <v>70</v>
      </c>
      <c r="AY1294" s="151" t="s">
        <v>148</v>
      </c>
    </row>
    <row r="1295" spans="2:51" s="13" customFormat="1" ht="12">
      <c r="B1295" s="150"/>
      <c r="D1295" s="144" t="s">
        <v>157</v>
      </c>
      <c r="E1295" s="151" t="s">
        <v>1</v>
      </c>
      <c r="F1295" s="152" t="s">
        <v>531</v>
      </c>
      <c r="H1295" s="153">
        <v>69.44</v>
      </c>
      <c r="L1295" s="150"/>
      <c r="M1295" s="154"/>
      <c r="N1295" s="155"/>
      <c r="O1295" s="155"/>
      <c r="P1295" s="155"/>
      <c r="Q1295" s="155"/>
      <c r="R1295" s="155"/>
      <c r="S1295" s="155"/>
      <c r="T1295" s="156"/>
      <c r="AT1295" s="151" t="s">
        <v>157</v>
      </c>
      <c r="AU1295" s="151" t="s">
        <v>79</v>
      </c>
      <c r="AV1295" s="13" t="s">
        <v>79</v>
      </c>
      <c r="AW1295" s="13" t="s">
        <v>27</v>
      </c>
      <c r="AX1295" s="13" t="s">
        <v>70</v>
      </c>
      <c r="AY1295" s="151" t="s">
        <v>148</v>
      </c>
    </row>
    <row r="1296" spans="2:51" s="13" customFormat="1" ht="12">
      <c r="B1296" s="150"/>
      <c r="D1296" s="144" t="s">
        <v>157</v>
      </c>
      <c r="E1296" s="151" t="s">
        <v>1</v>
      </c>
      <c r="F1296" s="152" t="s">
        <v>532</v>
      </c>
      <c r="H1296" s="153">
        <v>63.36</v>
      </c>
      <c r="L1296" s="150"/>
      <c r="M1296" s="154"/>
      <c r="N1296" s="155"/>
      <c r="O1296" s="155"/>
      <c r="P1296" s="155"/>
      <c r="Q1296" s="155"/>
      <c r="R1296" s="155"/>
      <c r="S1296" s="155"/>
      <c r="T1296" s="156"/>
      <c r="AT1296" s="151" t="s">
        <v>157</v>
      </c>
      <c r="AU1296" s="151" t="s">
        <v>79</v>
      </c>
      <c r="AV1296" s="13" t="s">
        <v>79</v>
      </c>
      <c r="AW1296" s="13" t="s">
        <v>27</v>
      </c>
      <c r="AX1296" s="13" t="s">
        <v>70</v>
      </c>
      <c r="AY1296" s="151" t="s">
        <v>148</v>
      </c>
    </row>
    <row r="1297" spans="2:51" s="13" customFormat="1" ht="12">
      <c r="B1297" s="150"/>
      <c r="D1297" s="144" t="s">
        <v>157</v>
      </c>
      <c r="E1297" s="151" t="s">
        <v>1</v>
      </c>
      <c r="F1297" s="152" t="s">
        <v>1806</v>
      </c>
      <c r="H1297" s="153">
        <v>37</v>
      </c>
      <c r="L1297" s="150"/>
      <c r="M1297" s="154"/>
      <c r="N1297" s="155"/>
      <c r="O1297" s="155"/>
      <c r="P1297" s="155"/>
      <c r="Q1297" s="155"/>
      <c r="R1297" s="155"/>
      <c r="S1297" s="155"/>
      <c r="T1297" s="156"/>
      <c r="AT1297" s="151" t="s">
        <v>157</v>
      </c>
      <c r="AU1297" s="151" t="s">
        <v>79</v>
      </c>
      <c r="AV1297" s="13" t="s">
        <v>79</v>
      </c>
      <c r="AW1297" s="13" t="s">
        <v>27</v>
      </c>
      <c r="AX1297" s="13" t="s">
        <v>70</v>
      </c>
      <c r="AY1297" s="151" t="s">
        <v>148</v>
      </c>
    </row>
    <row r="1298" spans="2:51" s="12" customFormat="1" ht="12">
      <c r="B1298" s="143"/>
      <c r="D1298" s="144" t="s">
        <v>157</v>
      </c>
      <c r="E1298" s="145" t="s">
        <v>1</v>
      </c>
      <c r="F1298" s="146" t="s">
        <v>347</v>
      </c>
      <c r="H1298" s="145" t="s">
        <v>1</v>
      </c>
      <c r="L1298" s="143"/>
      <c r="M1298" s="147"/>
      <c r="N1298" s="148"/>
      <c r="O1298" s="148"/>
      <c r="P1298" s="148"/>
      <c r="Q1298" s="148"/>
      <c r="R1298" s="148"/>
      <c r="S1298" s="148"/>
      <c r="T1298" s="149"/>
      <c r="AT1298" s="145" t="s">
        <v>157</v>
      </c>
      <c r="AU1298" s="145" t="s">
        <v>79</v>
      </c>
      <c r="AV1298" s="12" t="s">
        <v>77</v>
      </c>
      <c r="AW1298" s="12" t="s">
        <v>27</v>
      </c>
      <c r="AX1298" s="12" t="s">
        <v>70</v>
      </c>
      <c r="AY1298" s="145" t="s">
        <v>148</v>
      </c>
    </row>
    <row r="1299" spans="2:51" s="13" customFormat="1" ht="12">
      <c r="B1299" s="150"/>
      <c r="D1299" s="144" t="s">
        <v>157</v>
      </c>
      <c r="E1299" s="151" t="s">
        <v>1</v>
      </c>
      <c r="F1299" s="152" t="s">
        <v>531</v>
      </c>
      <c r="H1299" s="153">
        <v>69.44</v>
      </c>
      <c r="L1299" s="150"/>
      <c r="M1299" s="154"/>
      <c r="N1299" s="155"/>
      <c r="O1299" s="155"/>
      <c r="P1299" s="155"/>
      <c r="Q1299" s="155"/>
      <c r="R1299" s="155"/>
      <c r="S1299" s="155"/>
      <c r="T1299" s="156"/>
      <c r="AT1299" s="151" t="s">
        <v>157</v>
      </c>
      <c r="AU1299" s="151" t="s">
        <v>79</v>
      </c>
      <c r="AV1299" s="13" t="s">
        <v>79</v>
      </c>
      <c r="AW1299" s="13" t="s">
        <v>27</v>
      </c>
      <c r="AX1299" s="13" t="s">
        <v>70</v>
      </c>
      <c r="AY1299" s="151" t="s">
        <v>148</v>
      </c>
    </row>
    <row r="1300" spans="2:51" s="13" customFormat="1" ht="12">
      <c r="B1300" s="150"/>
      <c r="D1300" s="144" t="s">
        <v>157</v>
      </c>
      <c r="E1300" s="151" t="s">
        <v>1</v>
      </c>
      <c r="F1300" s="152" t="s">
        <v>1805</v>
      </c>
      <c r="H1300" s="153">
        <v>7.22</v>
      </c>
      <c r="L1300" s="150"/>
      <c r="M1300" s="154"/>
      <c r="N1300" s="155"/>
      <c r="O1300" s="155"/>
      <c r="P1300" s="155"/>
      <c r="Q1300" s="155"/>
      <c r="R1300" s="155"/>
      <c r="S1300" s="155"/>
      <c r="T1300" s="156"/>
      <c r="AT1300" s="151" t="s">
        <v>157</v>
      </c>
      <c r="AU1300" s="151" t="s">
        <v>79</v>
      </c>
      <c r="AV1300" s="13" t="s">
        <v>79</v>
      </c>
      <c r="AW1300" s="13" t="s">
        <v>27</v>
      </c>
      <c r="AX1300" s="13" t="s">
        <v>70</v>
      </c>
      <c r="AY1300" s="151" t="s">
        <v>148</v>
      </c>
    </row>
    <row r="1301" spans="2:51" s="13" customFormat="1" ht="12">
      <c r="B1301" s="150"/>
      <c r="D1301" s="144" t="s">
        <v>157</v>
      </c>
      <c r="E1301" s="151" t="s">
        <v>1</v>
      </c>
      <c r="F1301" s="152" t="s">
        <v>534</v>
      </c>
      <c r="H1301" s="153">
        <v>43.4</v>
      </c>
      <c r="L1301" s="150"/>
      <c r="M1301" s="154"/>
      <c r="N1301" s="155"/>
      <c r="O1301" s="155"/>
      <c r="P1301" s="155"/>
      <c r="Q1301" s="155"/>
      <c r="R1301" s="155"/>
      <c r="S1301" s="155"/>
      <c r="T1301" s="156"/>
      <c r="AT1301" s="151" t="s">
        <v>157</v>
      </c>
      <c r="AU1301" s="151" t="s">
        <v>79</v>
      </c>
      <c r="AV1301" s="13" t="s">
        <v>79</v>
      </c>
      <c r="AW1301" s="13" t="s">
        <v>27</v>
      </c>
      <c r="AX1301" s="13" t="s">
        <v>70</v>
      </c>
      <c r="AY1301" s="151" t="s">
        <v>148</v>
      </c>
    </row>
    <row r="1302" spans="2:51" s="13" customFormat="1" ht="12">
      <c r="B1302" s="150"/>
      <c r="D1302" s="144" t="s">
        <v>157</v>
      </c>
      <c r="E1302" s="151" t="s">
        <v>1</v>
      </c>
      <c r="F1302" s="152" t="s">
        <v>535</v>
      </c>
      <c r="H1302" s="153">
        <v>92.3</v>
      </c>
      <c r="L1302" s="150"/>
      <c r="M1302" s="154"/>
      <c r="N1302" s="155"/>
      <c r="O1302" s="155"/>
      <c r="P1302" s="155"/>
      <c r="Q1302" s="155"/>
      <c r="R1302" s="155"/>
      <c r="S1302" s="155"/>
      <c r="T1302" s="156"/>
      <c r="AT1302" s="151" t="s">
        <v>157</v>
      </c>
      <c r="AU1302" s="151" t="s">
        <v>79</v>
      </c>
      <c r="AV1302" s="13" t="s">
        <v>79</v>
      </c>
      <c r="AW1302" s="13" t="s">
        <v>27</v>
      </c>
      <c r="AX1302" s="13" t="s">
        <v>70</v>
      </c>
      <c r="AY1302" s="151" t="s">
        <v>148</v>
      </c>
    </row>
    <row r="1303" spans="2:51" s="13" customFormat="1" ht="12">
      <c r="B1303" s="150"/>
      <c r="D1303" s="144" t="s">
        <v>157</v>
      </c>
      <c r="E1303" s="151" t="s">
        <v>1</v>
      </c>
      <c r="F1303" s="152" t="s">
        <v>536</v>
      </c>
      <c r="H1303" s="153">
        <v>44.46</v>
      </c>
      <c r="L1303" s="150"/>
      <c r="M1303" s="154"/>
      <c r="N1303" s="155"/>
      <c r="O1303" s="155"/>
      <c r="P1303" s="155"/>
      <c r="Q1303" s="155"/>
      <c r="R1303" s="155"/>
      <c r="S1303" s="155"/>
      <c r="T1303" s="156"/>
      <c r="AT1303" s="151" t="s">
        <v>157</v>
      </c>
      <c r="AU1303" s="151" t="s">
        <v>79</v>
      </c>
      <c r="AV1303" s="13" t="s">
        <v>79</v>
      </c>
      <c r="AW1303" s="13" t="s">
        <v>27</v>
      </c>
      <c r="AX1303" s="13" t="s">
        <v>70</v>
      </c>
      <c r="AY1303" s="151" t="s">
        <v>148</v>
      </c>
    </row>
    <row r="1304" spans="2:65" s="1" customFormat="1" ht="36" customHeight="1">
      <c r="B1304" s="130"/>
      <c r="C1304" s="131" t="s">
        <v>1807</v>
      </c>
      <c r="D1304" s="131" t="s">
        <v>150</v>
      </c>
      <c r="E1304" s="132" t="s">
        <v>1808</v>
      </c>
      <c r="F1304" s="133" t="s">
        <v>1809</v>
      </c>
      <c r="G1304" s="134" t="s">
        <v>319</v>
      </c>
      <c r="H1304" s="135">
        <v>11</v>
      </c>
      <c r="I1304" s="136"/>
      <c r="J1304" s="136">
        <f>ROUND(I1304*H1304,2)</f>
        <v>0</v>
      </c>
      <c r="K1304" s="133" t="s">
        <v>1</v>
      </c>
      <c r="L1304" s="27"/>
      <c r="M1304" s="137" t="s">
        <v>1</v>
      </c>
      <c r="N1304" s="138" t="s">
        <v>35</v>
      </c>
      <c r="O1304" s="139">
        <v>3.304</v>
      </c>
      <c r="P1304" s="139">
        <f>O1304*H1304</f>
        <v>36.344</v>
      </c>
      <c r="Q1304" s="139">
        <v>0</v>
      </c>
      <c r="R1304" s="139">
        <f>Q1304*H1304</f>
        <v>0</v>
      </c>
      <c r="S1304" s="139">
        <v>0</v>
      </c>
      <c r="T1304" s="140">
        <f>S1304*H1304</f>
        <v>0</v>
      </c>
      <c r="AR1304" s="141" t="s">
        <v>231</v>
      </c>
      <c r="AT1304" s="141" t="s">
        <v>150</v>
      </c>
      <c r="AU1304" s="141" t="s">
        <v>79</v>
      </c>
      <c r="AY1304" s="15" t="s">
        <v>148</v>
      </c>
      <c r="BE1304" s="142">
        <f>IF(N1304="základní",J1304,0)</f>
        <v>0</v>
      </c>
      <c r="BF1304" s="142">
        <f>IF(N1304="snížená",J1304,0)</f>
        <v>0</v>
      </c>
      <c r="BG1304" s="142">
        <f>IF(N1304="zákl. přenesená",J1304,0)</f>
        <v>0</v>
      </c>
      <c r="BH1304" s="142">
        <f>IF(N1304="sníž. přenesená",J1304,0)</f>
        <v>0</v>
      </c>
      <c r="BI1304" s="142">
        <f>IF(N1304="nulová",J1304,0)</f>
        <v>0</v>
      </c>
      <c r="BJ1304" s="15" t="s">
        <v>77</v>
      </c>
      <c r="BK1304" s="142">
        <f>ROUND(I1304*H1304,2)</f>
        <v>0</v>
      </c>
      <c r="BL1304" s="15" t="s">
        <v>231</v>
      </c>
      <c r="BM1304" s="141" t="s">
        <v>1810</v>
      </c>
    </row>
    <row r="1305" spans="2:51" s="13" customFormat="1" ht="12">
      <c r="B1305" s="150"/>
      <c r="D1305" s="144" t="s">
        <v>157</v>
      </c>
      <c r="E1305" s="151" t="s">
        <v>1</v>
      </c>
      <c r="F1305" s="152" t="s">
        <v>1722</v>
      </c>
      <c r="H1305" s="153">
        <v>7</v>
      </c>
      <c r="L1305" s="150"/>
      <c r="M1305" s="154"/>
      <c r="N1305" s="155"/>
      <c r="O1305" s="155"/>
      <c r="P1305" s="155"/>
      <c r="Q1305" s="155"/>
      <c r="R1305" s="155"/>
      <c r="S1305" s="155"/>
      <c r="T1305" s="156"/>
      <c r="AT1305" s="151" t="s">
        <v>157</v>
      </c>
      <c r="AU1305" s="151" t="s">
        <v>79</v>
      </c>
      <c r="AV1305" s="13" t="s">
        <v>79</v>
      </c>
      <c r="AW1305" s="13" t="s">
        <v>27</v>
      </c>
      <c r="AX1305" s="13" t="s">
        <v>70</v>
      </c>
      <c r="AY1305" s="151" t="s">
        <v>148</v>
      </c>
    </row>
    <row r="1306" spans="2:51" s="13" customFormat="1" ht="12">
      <c r="B1306" s="150"/>
      <c r="D1306" s="144" t="s">
        <v>157</v>
      </c>
      <c r="E1306" s="151" t="s">
        <v>1</v>
      </c>
      <c r="F1306" s="152" t="s">
        <v>1811</v>
      </c>
      <c r="H1306" s="153">
        <v>4</v>
      </c>
      <c r="L1306" s="150"/>
      <c r="M1306" s="154"/>
      <c r="N1306" s="155"/>
      <c r="O1306" s="155"/>
      <c r="P1306" s="155"/>
      <c r="Q1306" s="155"/>
      <c r="R1306" s="155"/>
      <c r="S1306" s="155"/>
      <c r="T1306" s="156"/>
      <c r="AT1306" s="151" t="s">
        <v>157</v>
      </c>
      <c r="AU1306" s="151" t="s">
        <v>79</v>
      </c>
      <c r="AV1306" s="13" t="s">
        <v>79</v>
      </c>
      <c r="AW1306" s="13" t="s">
        <v>27</v>
      </c>
      <c r="AX1306" s="13" t="s">
        <v>70</v>
      </c>
      <c r="AY1306" s="151" t="s">
        <v>148</v>
      </c>
    </row>
    <row r="1307" spans="2:65" s="1" customFormat="1" ht="24" customHeight="1">
      <c r="B1307" s="130"/>
      <c r="C1307" s="131" t="s">
        <v>1812</v>
      </c>
      <c r="D1307" s="131" t="s">
        <v>150</v>
      </c>
      <c r="E1307" s="132" t="s">
        <v>1813</v>
      </c>
      <c r="F1307" s="133" t="s">
        <v>1814</v>
      </c>
      <c r="G1307" s="134" t="s">
        <v>319</v>
      </c>
      <c r="H1307" s="135">
        <v>9</v>
      </c>
      <c r="I1307" s="136"/>
      <c r="J1307" s="136">
        <f>ROUND(I1307*H1307,2)</f>
        <v>0</v>
      </c>
      <c r="K1307" s="133" t="s">
        <v>320</v>
      </c>
      <c r="L1307" s="27"/>
      <c r="M1307" s="137" t="s">
        <v>1</v>
      </c>
      <c r="N1307" s="138" t="s">
        <v>35</v>
      </c>
      <c r="O1307" s="139">
        <v>2.859</v>
      </c>
      <c r="P1307" s="139">
        <f>O1307*H1307</f>
        <v>25.731</v>
      </c>
      <c r="Q1307" s="139">
        <v>0</v>
      </c>
      <c r="R1307" s="139">
        <f>Q1307*H1307</f>
        <v>0</v>
      </c>
      <c r="S1307" s="139">
        <v>0</v>
      </c>
      <c r="T1307" s="140">
        <f>S1307*H1307</f>
        <v>0</v>
      </c>
      <c r="AR1307" s="141" t="s">
        <v>231</v>
      </c>
      <c r="AT1307" s="141" t="s">
        <v>150</v>
      </c>
      <c r="AU1307" s="141" t="s">
        <v>79</v>
      </c>
      <c r="AY1307" s="15" t="s">
        <v>148</v>
      </c>
      <c r="BE1307" s="142">
        <f>IF(N1307="základní",J1307,0)</f>
        <v>0</v>
      </c>
      <c r="BF1307" s="142">
        <f>IF(N1307="snížená",J1307,0)</f>
        <v>0</v>
      </c>
      <c r="BG1307" s="142">
        <f>IF(N1307="zákl. přenesená",J1307,0)</f>
        <v>0</v>
      </c>
      <c r="BH1307" s="142">
        <f>IF(N1307="sníž. přenesená",J1307,0)</f>
        <v>0</v>
      </c>
      <c r="BI1307" s="142">
        <f>IF(N1307="nulová",J1307,0)</f>
        <v>0</v>
      </c>
      <c r="BJ1307" s="15" t="s">
        <v>77</v>
      </c>
      <c r="BK1307" s="142">
        <f>ROUND(I1307*H1307,2)</f>
        <v>0</v>
      </c>
      <c r="BL1307" s="15" t="s">
        <v>231</v>
      </c>
      <c r="BM1307" s="141" t="s">
        <v>1815</v>
      </c>
    </row>
    <row r="1308" spans="2:51" s="13" customFormat="1" ht="12">
      <c r="B1308" s="150"/>
      <c r="D1308" s="144" t="s">
        <v>157</v>
      </c>
      <c r="E1308" s="151" t="s">
        <v>1</v>
      </c>
      <c r="F1308" s="152" t="s">
        <v>260</v>
      </c>
      <c r="H1308" s="153">
        <v>9</v>
      </c>
      <c r="L1308" s="150"/>
      <c r="M1308" s="154"/>
      <c r="N1308" s="155"/>
      <c r="O1308" s="155"/>
      <c r="P1308" s="155"/>
      <c r="Q1308" s="155"/>
      <c r="R1308" s="155"/>
      <c r="S1308" s="155"/>
      <c r="T1308" s="156"/>
      <c r="AT1308" s="151" t="s">
        <v>157</v>
      </c>
      <c r="AU1308" s="151" t="s">
        <v>79</v>
      </c>
      <c r="AV1308" s="13" t="s">
        <v>79</v>
      </c>
      <c r="AW1308" s="13" t="s">
        <v>27</v>
      </c>
      <c r="AX1308" s="13" t="s">
        <v>70</v>
      </c>
      <c r="AY1308" s="151" t="s">
        <v>148</v>
      </c>
    </row>
    <row r="1309" spans="2:65" s="1" customFormat="1" ht="24" customHeight="1">
      <c r="B1309" s="130"/>
      <c r="C1309" s="157" t="s">
        <v>1816</v>
      </c>
      <c r="D1309" s="157" t="s">
        <v>80</v>
      </c>
      <c r="E1309" s="158" t="s">
        <v>1817</v>
      </c>
      <c r="F1309" s="159" t="s">
        <v>1818</v>
      </c>
      <c r="G1309" s="160" t="s">
        <v>319</v>
      </c>
      <c r="H1309" s="161">
        <v>9</v>
      </c>
      <c r="I1309" s="162"/>
      <c r="J1309" s="162">
        <f>ROUND(I1309*H1309,2)</f>
        <v>0</v>
      </c>
      <c r="K1309" s="159" t="s">
        <v>320</v>
      </c>
      <c r="L1309" s="163"/>
      <c r="M1309" s="164" t="s">
        <v>1</v>
      </c>
      <c r="N1309" s="165" t="s">
        <v>35</v>
      </c>
      <c r="O1309" s="139">
        <v>0</v>
      </c>
      <c r="P1309" s="139">
        <f>O1309*H1309</f>
        <v>0</v>
      </c>
      <c r="Q1309" s="139">
        <v>0.025</v>
      </c>
      <c r="R1309" s="139">
        <f>Q1309*H1309</f>
        <v>0.225</v>
      </c>
      <c r="S1309" s="139">
        <v>0</v>
      </c>
      <c r="T1309" s="140">
        <f>S1309*H1309</f>
        <v>0</v>
      </c>
      <c r="AR1309" s="141" t="s">
        <v>325</v>
      </c>
      <c r="AT1309" s="141" t="s">
        <v>80</v>
      </c>
      <c r="AU1309" s="141" t="s">
        <v>79</v>
      </c>
      <c r="AY1309" s="15" t="s">
        <v>148</v>
      </c>
      <c r="BE1309" s="142">
        <f>IF(N1309="základní",J1309,0)</f>
        <v>0</v>
      </c>
      <c r="BF1309" s="142">
        <f>IF(N1309="snížená",J1309,0)</f>
        <v>0</v>
      </c>
      <c r="BG1309" s="142">
        <f>IF(N1309="zákl. přenesená",J1309,0)</f>
        <v>0</v>
      </c>
      <c r="BH1309" s="142">
        <f>IF(N1309="sníž. přenesená",J1309,0)</f>
        <v>0</v>
      </c>
      <c r="BI1309" s="142">
        <f>IF(N1309="nulová",J1309,0)</f>
        <v>0</v>
      </c>
      <c r="BJ1309" s="15" t="s">
        <v>77</v>
      </c>
      <c r="BK1309" s="142">
        <f>ROUND(I1309*H1309,2)</f>
        <v>0</v>
      </c>
      <c r="BL1309" s="15" t="s">
        <v>231</v>
      </c>
      <c r="BM1309" s="141" t="s">
        <v>1819</v>
      </c>
    </row>
    <row r="1310" spans="2:51" s="13" customFormat="1" ht="12">
      <c r="B1310" s="150"/>
      <c r="D1310" s="144" t="s">
        <v>157</v>
      </c>
      <c r="E1310" s="151" t="s">
        <v>1</v>
      </c>
      <c r="F1310" s="152" t="s">
        <v>260</v>
      </c>
      <c r="H1310" s="153">
        <v>9</v>
      </c>
      <c r="L1310" s="150"/>
      <c r="M1310" s="154"/>
      <c r="N1310" s="155"/>
      <c r="O1310" s="155"/>
      <c r="P1310" s="155"/>
      <c r="Q1310" s="155"/>
      <c r="R1310" s="155"/>
      <c r="S1310" s="155"/>
      <c r="T1310" s="156"/>
      <c r="AT1310" s="151" t="s">
        <v>157</v>
      </c>
      <c r="AU1310" s="151" t="s">
        <v>79</v>
      </c>
      <c r="AV1310" s="13" t="s">
        <v>79</v>
      </c>
      <c r="AW1310" s="13" t="s">
        <v>27</v>
      </c>
      <c r="AX1310" s="13" t="s">
        <v>70</v>
      </c>
      <c r="AY1310" s="151" t="s">
        <v>148</v>
      </c>
    </row>
    <row r="1311" spans="2:65" s="1" customFormat="1" ht="24" customHeight="1">
      <c r="B1311" s="130"/>
      <c r="C1311" s="131" t="s">
        <v>1820</v>
      </c>
      <c r="D1311" s="131" t="s">
        <v>150</v>
      </c>
      <c r="E1311" s="132" t="s">
        <v>1821</v>
      </c>
      <c r="F1311" s="133" t="s">
        <v>1822</v>
      </c>
      <c r="G1311" s="134" t="s">
        <v>319</v>
      </c>
      <c r="H1311" s="135">
        <v>6</v>
      </c>
      <c r="I1311" s="136"/>
      <c r="J1311" s="136">
        <f>ROUND(I1311*H1311,2)</f>
        <v>0</v>
      </c>
      <c r="K1311" s="133" t="s">
        <v>320</v>
      </c>
      <c r="L1311" s="27"/>
      <c r="M1311" s="137" t="s">
        <v>1</v>
      </c>
      <c r="N1311" s="138" t="s">
        <v>35</v>
      </c>
      <c r="O1311" s="139">
        <v>3.304</v>
      </c>
      <c r="P1311" s="139">
        <f>O1311*H1311</f>
        <v>19.823999999999998</v>
      </c>
      <c r="Q1311" s="139">
        <v>0</v>
      </c>
      <c r="R1311" s="139">
        <f>Q1311*H1311</f>
        <v>0</v>
      </c>
      <c r="S1311" s="139">
        <v>0</v>
      </c>
      <c r="T1311" s="140">
        <f>S1311*H1311</f>
        <v>0</v>
      </c>
      <c r="AR1311" s="141" t="s">
        <v>231</v>
      </c>
      <c r="AT1311" s="141" t="s">
        <v>150</v>
      </c>
      <c r="AU1311" s="141" t="s">
        <v>79</v>
      </c>
      <c r="AY1311" s="15" t="s">
        <v>148</v>
      </c>
      <c r="BE1311" s="142">
        <f>IF(N1311="základní",J1311,0)</f>
        <v>0</v>
      </c>
      <c r="BF1311" s="142">
        <f>IF(N1311="snížená",J1311,0)</f>
        <v>0</v>
      </c>
      <c r="BG1311" s="142">
        <f>IF(N1311="zákl. přenesená",J1311,0)</f>
        <v>0</v>
      </c>
      <c r="BH1311" s="142">
        <f>IF(N1311="sníž. přenesená",J1311,0)</f>
        <v>0</v>
      </c>
      <c r="BI1311" s="142">
        <f>IF(N1311="nulová",J1311,0)</f>
        <v>0</v>
      </c>
      <c r="BJ1311" s="15" t="s">
        <v>77</v>
      </c>
      <c r="BK1311" s="142">
        <f>ROUND(I1311*H1311,2)</f>
        <v>0</v>
      </c>
      <c r="BL1311" s="15" t="s">
        <v>231</v>
      </c>
      <c r="BM1311" s="141" t="s">
        <v>1823</v>
      </c>
    </row>
    <row r="1312" spans="2:51" s="13" customFormat="1" ht="12">
      <c r="B1312" s="150"/>
      <c r="D1312" s="144" t="s">
        <v>157</v>
      </c>
      <c r="E1312" s="151" t="s">
        <v>1</v>
      </c>
      <c r="F1312" s="152" t="s">
        <v>846</v>
      </c>
      <c r="H1312" s="153">
        <v>6</v>
      </c>
      <c r="L1312" s="150"/>
      <c r="M1312" s="154"/>
      <c r="N1312" s="155"/>
      <c r="O1312" s="155"/>
      <c r="P1312" s="155"/>
      <c r="Q1312" s="155"/>
      <c r="R1312" s="155"/>
      <c r="S1312" s="155"/>
      <c r="T1312" s="156"/>
      <c r="AT1312" s="151" t="s">
        <v>157</v>
      </c>
      <c r="AU1312" s="151" t="s">
        <v>79</v>
      </c>
      <c r="AV1312" s="13" t="s">
        <v>79</v>
      </c>
      <c r="AW1312" s="13" t="s">
        <v>27</v>
      </c>
      <c r="AX1312" s="13" t="s">
        <v>70</v>
      </c>
      <c r="AY1312" s="151" t="s">
        <v>148</v>
      </c>
    </row>
    <row r="1313" spans="2:65" s="1" customFormat="1" ht="24" customHeight="1">
      <c r="B1313" s="130"/>
      <c r="C1313" s="157" t="s">
        <v>1824</v>
      </c>
      <c r="D1313" s="157" t="s">
        <v>80</v>
      </c>
      <c r="E1313" s="158" t="s">
        <v>1825</v>
      </c>
      <c r="F1313" s="159" t="s">
        <v>1826</v>
      </c>
      <c r="G1313" s="160" t="s">
        <v>319</v>
      </c>
      <c r="H1313" s="161">
        <v>5</v>
      </c>
      <c r="I1313" s="162"/>
      <c r="J1313" s="162">
        <f>ROUND(I1313*H1313,2)</f>
        <v>0</v>
      </c>
      <c r="K1313" s="159" t="s">
        <v>320</v>
      </c>
      <c r="L1313" s="163"/>
      <c r="M1313" s="164" t="s">
        <v>1</v>
      </c>
      <c r="N1313" s="165" t="s">
        <v>35</v>
      </c>
      <c r="O1313" s="139">
        <v>0</v>
      </c>
      <c r="P1313" s="139">
        <f>O1313*H1313</f>
        <v>0</v>
      </c>
      <c r="Q1313" s="139">
        <v>0.027</v>
      </c>
      <c r="R1313" s="139">
        <f>Q1313*H1313</f>
        <v>0.135</v>
      </c>
      <c r="S1313" s="139">
        <v>0</v>
      </c>
      <c r="T1313" s="140">
        <f>S1313*H1313</f>
        <v>0</v>
      </c>
      <c r="AR1313" s="141" t="s">
        <v>325</v>
      </c>
      <c r="AT1313" s="141" t="s">
        <v>80</v>
      </c>
      <c r="AU1313" s="141" t="s">
        <v>79</v>
      </c>
      <c r="AY1313" s="15" t="s">
        <v>148</v>
      </c>
      <c r="BE1313" s="142">
        <f>IF(N1313="základní",J1313,0)</f>
        <v>0</v>
      </c>
      <c r="BF1313" s="142">
        <f>IF(N1313="snížená",J1313,0)</f>
        <v>0</v>
      </c>
      <c r="BG1313" s="142">
        <f>IF(N1313="zákl. přenesená",J1313,0)</f>
        <v>0</v>
      </c>
      <c r="BH1313" s="142">
        <f>IF(N1313="sníž. přenesená",J1313,0)</f>
        <v>0</v>
      </c>
      <c r="BI1313" s="142">
        <f>IF(N1313="nulová",J1313,0)</f>
        <v>0</v>
      </c>
      <c r="BJ1313" s="15" t="s">
        <v>77</v>
      </c>
      <c r="BK1313" s="142">
        <f>ROUND(I1313*H1313,2)</f>
        <v>0</v>
      </c>
      <c r="BL1313" s="15" t="s">
        <v>231</v>
      </c>
      <c r="BM1313" s="141" t="s">
        <v>1827</v>
      </c>
    </row>
    <row r="1314" spans="2:51" s="13" customFormat="1" ht="12">
      <c r="B1314" s="150"/>
      <c r="D1314" s="144" t="s">
        <v>157</v>
      </c>
      <c r="E1314" s="151" t="s">
        <v>1</v>
      </c>
      <c r="F1314" s="152" t="s">
        <v>1828</v>
      </c>
      <c r="H1314" s="153">
        <v>5</v>
      </c>
      <c r="L1314" s="150"/>
      <c r="M1314" s="154"/>
      <c r="N1314" s="155"/>
      <c r="O1314" s="155"/>
      <c r="P1314" s="155"/>
      <c r="Q1314" s="155"/>
      <c r="R1314" s="155"/>
      <c r="S1314" s="155"/>
      <c r="T1314" s="156"/>
      <c r="AT1314" s="151" t="s">
        <v>157</v>
      </c>
      <c r="AU1314" s="151" t="s">
        <v>79</v>
      </c>
      <c r="AV1314" s="13" t="s">
        <v>79</v>
      </c>
      <c r="AW1314" s="13" t="s">
        <v>27</v>
      </c>
      <c r="AX1314" s="13" t="s">
        <v>70</v>
      </c>
      <c r="AY1314" s="151" t="s">
        <v>148</v>
      </c>
    </row>
    <row r="1315" spans="2:65" s="1" customFormat="1" ht="24" customHeight="1">
      <c r="B1315" s="130"/>
      <c r="C1315" s="157" t="s">
        <v>1829</v>
      </c>
      <c r="D1315" s="157" t="s">
        <v>80</v>
      </c>
      <c r="E1315" s="158" t="s">
        <v>1830</v>
      </c>
      <c r="F1315" s="159" t="s">
        <v>1831</v>
      </c>
      <c r="G1315" s="160" t="s">
        <v>319</v>
      </c>
      <c r="H1315" s="161">
        <v>1</v>
      </c>
      <c r="I1315" s="162"/>
      <c r="J1315" s="162">
        <f>ROUND(I1315*H1315,2)</f>
        <v>0</v>
      </c>
      <c r="K1315" s="159" t="s">
        <v>1</v>
      </c>
      <c r="L1315" s="163"/>
      <c r="M1315" s="164" t="s">
        <v>1</v>
      </c>
      <c r="N1315" s="165" t="s">
        <v>35</v>
      </c>
      <c r="O1315" s="139">
        <v>0</v>
      </c>
      <c r="P1315" s="139">
        <f>O1315*H1315</f>
        <v>0</v>
      </c>
      <c r="Q1315" s="139">
        <v>0.027</v>
      </c>
      <c r="R1315" s="139">
        <f>Q1315*H1315</f>
        <v>0.027</v>
      </c>
      <c r="S1315" s="139">
        <v>0</v>
      </c>
      <c r="T1315" s="140">
        <f>S1315*H1315</f>
        <v>0</v>
      </c>
      <c r="AR1315" s="141" t="s">
        <v>325</v>
      </c>
      <c r="AT1315" s="141" t="s">
        <v>80</v>
      </c>
      <c r="AU1315" s="141" t="s">
        <v>79</v>
      </c>
      <c r="AY1315" s="15" t="s">
        <v>148</v>
      </c>
      <c r="BE1315" s="142">
        <f>IF(N1315="základní",J1315,0)</f>
        <v>0</v>
      </c>
      <c r="BF1315" s="142">
        <f>IF(N1315="snížená",J1315,0)</f>
        <v>0</v>
      </c>
      <c r="BG1315" s="142">
        <f>IF(N1315="zákl. přenesená",J1315,0)</f>
        <v>0</v>
      </c>
      <c r="BH1315" s="142">
        <f>IF(N1315="sníž. přenesená",J1315,0)</f>
        <v>0</v>
      </c>
      <c r="BI1315" s="142">
        <f>IF(N1315="nulová",J1315,0)</f>
        <v>0</v>
      </c>
      <c r="BJ1315" s="15" t="s">
        <v>77</v>
      </c>
      <c r="BK1315" s="142">
        <f>ROUND(I1315*H1315,2)</f>
        <v>0</v>
      </c>
      <c r="BL1315" s="15" t="s">
        <v>231</v>
      </c>
      <c r="BM1315" s="141" t="s">
        <v>1832</v>
      </c>
    </row>
    <row r="1316" spans="2:51" s="13" customFormat="1" ht="12">
      <c r="B1316" s="150"/>
      <c r="D1316" s="144" t="s">
        <v>157</v>
      </c>
      <c r="E1316" s="151" t="s">
        <v>1</v>
      </c>
      <c r="F1316" s="152" t="s">
        <v>261</v>
      </c>
      <c r="H1316" s="153">
        <v>1</v>
      </c>
      <c r="L1316" s="150"/>
      <c r="M1316" s="154"/>
      <c r="N1316" s="155"/>
      <c r="O1316" s="155"/>
      <c r="P1316" s="155"/>
      <c r="Q1316" s="155"/>
      <c r="R1316" s="155"/>
      <c r="S1316" s="155"/>
      <c r="T1316" s="156"/>
      <c r="AT1316" s="151" t="s">
        <v>157</v>
      </c>
      <c r="AU1316" s="151" t="s">
        <v>79</v>
      </c>
      <c r="AV1316" s="13" t="s">
        <v>79</v>
      </c>
      <c r="AW1316" s="13" t="s">
        <v>27</v>
      </c>
      <c r="AX1316" s="13" t="s">
        <v>70</v>
      </c>
      <c r="AY1316" s="151" t="s">
        <v>148</v>
      </c>
    </row>
    <row r="1317" spans="2:65" s="1" customFormat="1" ht="24" customHeight="1">
      <c r="B1317" s="130"/>
      <c r="C1317" s="131" t="s">
        <v>1833</v>
      </c>
      <c r="D1317" s="131" t="s">
        <v>150</v>
      </c>
      <c r="E1317" s="132" t="s">
        <v>1834</v>
      </c>
      <c r="F1317" s="133" t="s">
        <v>1835</v>
      </c>
      <c r="G1317" s="134" t="s">
        <v>319</v>
      </c>
      <c r="H1317" s="135">
        <v>5</v>
      </c>
      <c r="I1317" s="136"/>
      <c r="J1317" s="136">
        <f>ROUND(I1317*H1317,2)</f>
        <v>0</v>
      </c>
      <c r="K1317" s="133" t="s">
        <v>154</v>
      </c>
      <c r="L1317" s="27"/>
      <c r="M1317" s="137" t="s">
        <v>1</v>
      </c>
      <c r="N1317" s="138" t="s">
        <v>35</v>
      </c>
      <c r="O1317" s="139">
        <v>8.159</v>
      </c>
      <c r="P1317" s="139">
        <f>O1317*H1317</f>
        <v>40.795</v>
      </c>
      <c r="Q1317" s="139">
        <v>0.00084</v>
      </c>
      <c r="R1317" s="139">
        <f>Q1317*H1317</f>
        <v>0.004200000000000001</v>
      </c>
      <c r="S1317" s="139">
        <v>0</v>
      </c>
      <c r="T1317" s="140">
        <f>S1317*H1317</f>
        <v>0</v>
      </c>
      <c r="AR1317" s="141" t="s">
        <v>231</v>
      </c>
      <c r="AT1317" s="141" t="s">
        <v>150</v>
      </c>
      <c r="AU1317" s="141" t="s">
        <v>79</v>
      </c>
      <c r="AY1317" s="15" t="s">
        <v>148</v>
      </c>
      <c r="BE1317" s="142">
        <f>IF(N1317="základní",J1317,0)</f>
        <v>0</v>
      </c>
      <c r="BF1317" s="142">
        <f>IF(N1317="snížená",J1317,0)</f>
        <v>0</v>
      </c>
      <c r="BG1317" s="142">
        <f>IF(N1317="zákl. přenesená",J1317,0)</f>
        <v>0</v>
      </c>
      <c r="BH1317" s="142">
        <f>IF(N1317="sníž. přenesená",J1317,0)</f>
        <v>0</v>
      </c>
      <c r="BI1317" s="142">
        <f>IF(N1317="nulová",J1317,0)</f>
        <v>0</v>
      </c>
      <c r="BJ1317" s="15" t="s">
        <v>77</v>
      </c>
      <c r="BK1317" s="142">
        <f>ROUND(I1317*H1317,2)</f>
        <v>0</v>
      </c>
      <c r="BL1317" s="15" t="s">
        <v>231</v>
      </c>
      <c r="BM1317" s="141" t="s">
        <v>1836</v>
      </c>
    </row>
    <row r="1318" spans="2:51" s="13" customFormat="1" ht="12">
      <c r="B1318" s="150"/>
      <c r="D1318" s="144" t="s">
        <v>157</v>
      </c>
      <c r="E1318" s="151" t="s">
        <v>1</v>
      </c>
      <c r="F1318" s="152" t="s">
        <v>1837</v>
      </c>
      <c r="H1318" s="153">
        <v>5</v>
      </c>
      <c r="L1318" s="150"/>
      <c r="M1318" s="154"/>
      <c r="N1318" s="155"/>
      <c r="O1318" s="155"/>
      <c r="P1318" s="155"/>
      <c r="Q1318" s="155"/>
      <c r="R1318" s="155"/>
      <c r="S1318" s="155"/>
      <c r="T1318" s="156"/>
      <c r="AT1318" s="151" t="s">
        <v>157</v>
      </c>
      <c r="AU1318" s="151" t="s">
        <v>79</v>
      </c>
      <c r="AV1318" s="13" t="s">
        <v>79</v>
      </c>
      <c r="AW1318" s="13" t="s">
        <v>27</v>
      </c>
      <c r="AX1318" s="13" t="s">
        <v>77</v>
      </c>
      <c r="AY1318" s="151" t="s">
        <v>148</v>
      </c>
    </row>
    <row r="1319" spans="2:65" s="1" customFormat="1" ht="24" customHeight="1">
      <c r="B1319" s="130"/>
      <c r="C1319" s="131" t="s">
        <v>1838</v>
      </c>
      <c r="D1319" s="131" t="s">
        <v>150</v>
      </c>
      <c r="E1319" s="132" t="s">
        <v>1839</v>
      </c>
      <c r="F1319" s="133" t="s">
        <v>1840</v>
      </c>
      <c r="G1319" s="134" t="s">
        <v>319</v>
      </c>
      <c r="H1319" s="135">
        <v>15</v>
      </c>
      <c r="I1319" s="136"/>
      <c r="J1319" s="136">
        <f>ROUND(I1319*H1319,2)</f>
        <v>0</v>
      </c>
      <c r="K1319" s="133" t="s">
        <v>320</v>
      </c>
      <c r="L1319" s="27"/>
      <c r="M1319" s="137" t="s">
        <v>1</v>
      </c>
      <c r="N1319" s="138" t="s">
        <v>35</v>
      </c>
      <c r="O1319" s="139">
        <v>0.555</v>
      </c>
      <c r="P1319" s="139">
        <f>O1319*H1319</f>
        <v>8.325000000000001</v>
      </c>
      <c r="Q1319" s="139">
        <v>0</v>
      </c>
      <c r="R1319" s="139">
        <f>Q1319*H1319</f>
        <v>0</v>
      </c>
      <c r="S1319" s="139">
        <v>0</v>
      </c>
      <c r="T1319" s="140">
        <f>S1319*H1319</f>
        <v>0</v>
      </c>
      <c r="AR1319" s="141" t="s">
        <v>231</v>
      </c>
      <c r="AT1319" s="141" t="s">
        <v>150</v>
      </c>
      <c r="AU1319" s="141" t="s">
        <v>79</v>
      </c>
      <c r="AY1319" s="15" t="s">
        <v>148</v>
      </c>
      <c r="BE1319" s="142">
        <f>IF(N1319="základní",J1319,0)</f>
        <v>0</v>
      </c>
      <c r="BF1319" s="142">
        <f>IF(N1319="snížená",J1319,0)</f>
        <v>0</v>
      </c>
      <c r="BG1319" s="142">
        <f>IF(N1319="zákl. přenesená",J1319,0)</f>
        <v>0</v>
      </c>
      <c r="BH1319" s="142">
        <f>IF(N1319="sníž. přenesená",J1319,0)</f>
        <v>0</v>
      </c>
      <c r="BI1319" s="142">
        <f>IF(N1319="nulová",J1319,0)</f>
        <v>0</v>
      </c>
      <c r="BJ1319" s="15" t="s">
        <v>77</v>
      </c>
      <c r="BK1319" s="142">
        <f>ROUND(I1319*H1319,2)</f>
        <v>0</v>
      </c>
      <c r="BL1319" s="15" t="s">
        <v>231</v>
      </c>
      <c r="BM1319" s="141" t="s">
        <v>1841</v>
      </c>
    </row>
    <row r="1320" spans="2:51" s="13" customFormat="1" ht="12">
      <c r="B1320" s="150"/>
      <c r="D1320" s="144" t="s">
        <v>157</v>
      </c>
      <c r="E1320" s="151" t="s">
        <v>1</v>
      </c>
      <c r="F1320" s="152" t="s">
        <v>260</v>
      </c>
      <c r="H1320" s="153">
        <v>9</v>
      </c>
      <c r="L1320" s="150"/>
      <c r="M1320" s="154"/>
      <c r="N1320" s="155"/>
      <c r="O1320" s="155"/>
      <c r="P1320" s="155"/>
      <c r="Q1320" s="155"/>
      <c r="R1320" s="155"/>
      <c r="S1320" s="155"/>
      <c r="T1320" s="156"/>
      <c r="AT1320" s="151" t="s">
        <v>157</v>
      </c>
      <c r="AU1320" s="151" t="s">
        <v>79</v>
      </c>
      <c r="AV1320" s="13" t="s">
        <v>79</v>
      </c>
      <c r="AW1320" s="13" t="s">
        <v>27</v>
      </c>
      <c r="AX1320" s="13" t="s">
        <v>70</v>
      </c>
      <c r="AY1320" s="151" t="s">
        <v>148</v>
      </c>
    </row>
    <row r="1321" spans="2:51" s="13" customFormat="1" ht="12">
      <c r="B1321" s="150"/>
      <c r="D1321" s="144" t="s">
        <v>157</v>
      </c>
      <c r="E1321" s="151" t="s">
        <v>1</v>
      </c>
      <c r="F1321" s="152" t="s">
        <v>1842</v>
      </c>
      <c r="H1321" s="153">
        <v>6</v>
      </c>
      <c r="L1321" s="150"/>
      <c r="M1321" s="154"/>
      <c r="N1321" s="155"/>
      <c r="O1321" s="155"/>
      <c r="P1321" s="155"/>
      <c r="Q1321" s="155"/>
      <c r="R1321" s="155"/>
      <c r="S1321" s="155"/>
      <c r="T1321" s="156"/>
      <c r="AT1321" s="151" t="s">
        <v>157</v>
      </c>
      <c r="AU1321" s="151" t="s">
        <v>79</v>
      </c>
      <c r="AV1321" s="13" t="s">
        <v>79</v>
      </c>
      <c r="AW1321" s="13" t="s">
        <v>27</v>
      </c>
      <c r="AX1321" s="13" t="s">
        <v>70</v>
      </c>
      <c r="AY1321" s="151" t="s">
        <v>148</v>
      </c>
    </row>
    <row r="1322" spans="2:65" s="1" customFormat="1" ht="16.5" customHeight="1">
      <c r="B1322" s="130"/>
      <c r="C1322" s="157" t="s">
        <v>1843</v>
      </c>
      <c r="D1322" s="157" t="s">
        <v>80</v>
      </c>
      <c r="E1322" s="158" t="s">
        <v>1844</v>
      </c>
      <c r="F1322" s="159" t="s">
        <v>1845</v>
      </c>
      <c r="G1322" s="160" t="s">
        <v>319</v>
      </c>
      <c r="H1322" s="161">
        <v>15</v>
      </c>
      <c r="I1322" s="162"/>
      <c r="J1322" s="162">
        <f>ROUND(I1322*H1322,2)</f>
        <v>0</v>
      </c>
      <c r="K1322" s="159" t="s">
        <v>1</v>
      </c>
      <c r="L1322" s="163"/>
      <c r="M1322" s="164" t="s">
        <v>1</v>
      </c>
      <c r="N1322" s="165" t="s">
        <v>35</v>
      </c>
      <c r="O1322" s="139">
        <v>0</v>
      </c>
      <c r="P1322" s="139">
        <f>O1322*H1322</f>
        <v>0</v>
      </c>
      <c r="Q1322" s="139">
        <v>0.0038</v>
      </c>
      <c r="R1322" s="139">
        <f>Q1322*H1322</f>
        <v>0.057</v>
      </c>
      <c r="S1322" s="139">
        <v>0</v>
      </c>
      <c r="T1322" s="140">
        <f>S1322*H1322</f>
        <v>0</v>
      </c>
      <c r="AR1322" s="141" t="s">
        <v>325</v>
      </c>
      <c r="AT1322" s="141" t="s">
        <v>80</v>
      </c>
      <c r="AU1322" s="141" t="s">
        <v>79</v>
      </c>
      <c r="AY1322" s="15" t="s">
        <v>148</v>
      </c>
      <c r="BE1322" s="142">
        <f>IF(N1322="základní",J1322,0)</f>
        <v>0</v>
      </c>
      <c r="BF1322" s="142">
        <f>IF(N1322="snížená",J1322,0)</f>
        <v>0</v>
      </c>
      <c r="BG1322" s="142">
        <f>IF(N1322="zákl. přenesená",J1322,0)</f>
        <v>0</v>
      </c>
      <c r="BH1322" s="142">
        <f>IF(N1322="sníž. přenesená",J1322,0)</f>
        <v>0</v>
      </c>
      <c r="BI1322" s="142">
        <f>IF(N1322="nulová",J1322,0)</f>
        <v>0</v>
      </c>
      <c r="BJ1322" s="15" t="s">
        <v>77</v>
      </c>
      <c r="BK1322" s="142">
        <f>ROUND(I1322*H1322,2)</f>
        <v>0</v>
      </c>
      <c r="BL1322" s="15" t="s">
        <v>231</v>
      </c>
      <c r="BM1322" s="141" t="s">
        <v>1846</v>
      </c>
    </row>
    <row r="1323" spans="2:65" s="1" customFormat="1" ht="16.5" customHeight="1">
      <c r="B1323" s="130"/>
      <c r="C1323" s="131" t="s">
        <v>1847</v>
      </c>
      <c r="D1323" s="131" t="s">
        <v>150</v>
      </c>
      <c r="E1323" s="132" t="s">
        <v>1848</v>
      </c>
      <c r="F1323" s="133" t="s">
        <v>1849</v>
      </c>
      <c r="G1323" s="134" t="s">
        <v>319</v>
      </c>
      <c r="H1323" s="135">
        <v>15</v>
      </c>
      <c r="I1323" s="136"/>
      <c r="J1323" s="136">
        <f>ROUND(I1323*H1323,2)</f>
        <v>0</v>
      </c>
      <c r="K1323" s="133" t="s">
        <v>1</v>
      </c>
      <c r="L1323" s="27"/>
      <c r="M1323" s="137" t="s">
        <v>1</v>
      </c>
      <c r="N1323" s="138" t="s">
        <v>35</v>
      </c>
      <c r="O1323" s="139">
        <v>0.3</v>
      </c>
      <c r="P1323" s="139">
        <f>O1323*H1323</f>
        <v>4.5</v>
      </c>
      <c r="Q1323" s="139">
        <v>0</v>
      </c>
      <c r="R1323" s="139">
        <f>Q1323*H1323</f>
        <v>0</v>
      </c>
      <c r="S1323" s="139">
        <v>0</v>
      </c>
      <c r="T1323" s="140">
        <f>S1323*H1323</f>
        <v>0</v>
      </c>
      <c r="AR1323" s="141" t="s">
        <v>231</v>
      </c>
      <c r="AT1323" s="141" t="s">
        <v>150</v>
      </c>
      <c r="AU1323" s="141" t="s">
        <v>79</v>
      </c>
      <c r="AY1323" s="15" t="s">
        <v>148</v>
      </c>
      <c r="BE1323" s="142">
        <f>IF(N1323="základní",J1323,0)</f>
        <v>0</v>
      </c>
      <c r="BF1323" s="142">
        <f>IF(N1323="snížená",J1323,0)</f>
        <v>0</v>
      </c>
      <c r="BG1323" s="142">
        <f>IF(N1323="zákl. přenesená",J1323,0)</f>
        <v>0</v>
      </c>
      <c r="BH1323" s="142">
        <f>IF(N1323="sníž. přenesená",J1323,0)</f>
        <v>0</v>
      </c>
      <c r="BI1323" s="142">
        <f>IF(N1323="nulová",J1323,0)</f>
        <v>0</v>
      </c>
      <c r="BJ1323" s="15" t="s">
        <v>77</v>
      </c>
      <c r="BK1323" s="142">
        <f>ROUND(I1323*H1323,2)</f>
        <v>0</v>
      </c>
      <c r="BL1323" s="15" t="s">
        <v>231</v>
      </c>
      <c r="BM1323" s="141" t="s">
        <v>1850</v>
      </c>
    </row>
    <row r="1324" spans="2:51" s="13" customFormat="1" ht="12">
      <c r="B1324" s="150"/>
      <c r="D1324" s="144" t="s">
        <v>157</v>
      </c>
      <c r="E1324" s="151" t="s">
        <v>1</v>
      </c>
      <c r="F1324" s="152" t="s">
        <v>260</v>
      </c>
      <c r="H1324" s="153">
        <v>9</v>
      </c>
      <c r="L1324" s="150"/>
      <c r="M1324" s="154"/>
      <c r="N1324" s="155"/>
      <c r="O1324" s="155"/>
      <c r="P1324" s="155"/>
      <c r="Q1324" s="155"/>
      <c r="R1324" s="155"/>
      <c r="S1324" s="155"/>
      <c r="T1324" s="156"/>
      <c r="AT1324" s="151" t="s">
        <v>157</v>
      </c>
      <c r="AU1324" s="151" t="s">
        <v>79</v>
      </c>
      <c r="AV1324" s="13" t="s">
        <v>79</v>
      </c>
      <c r="AW1324" s="13" t="s">
        <v>27</v>
      </c>
      <c r="AX1324" s="13" t="s">
        <v>70</v>
      </c>
      <c r="AY1324" s="151" t="s">
        <v>148</v>
      </c>
    </row>
    <row r="1325" spans="2:51" s="13" customFormat="1" ht="12">
      <c r="B1325" s="150"/>
      <c r="D1325" s="144" t="s">
        <v>157</v>
      </c>
      <c r="E1325" s="151" t="s">
        <v>1</v>
      </c>
      <c r="F1325" s="152" t="s">
        <v>1842</v>
      </c>
      <c r="H1325" s="153">
        <v>6</v>
      </c>
      <c r="L1325" s="150"/>
      <c r="M1325" s="154"/>
      <c r="N1325" s="155"/>
      <c r="O1325" s="155"/>
      <c r="P1325" s="155"/>
      <c r="Q1325" s="155"/>
      <c r="R1325" s="155"/>
      <c r="S1325" s="155"/>
      <c r="T1325" s="156"/>
      <c r="AT1325" s="151" t="s">
        <v>157</v>
      </c>
      <c r="AU1325" s="151" t="s">
        <v>79</v>
      </c>
      <c r="AV1325" s="13" t="s">
        <v>79</v>
      </c>
      <c r="AW1325" s="13" t="s">
        <v>27</v>
      </c>
      <c r="AX1325" s="13" t="s">
        <v>70</v>
      </c>
      <c r="AY1325" s="151" t="s">
        <v>148</v>
      </c>
    </row>
    <row r="1326" spans="2:65" s="1" customFormat="1" ht="16.5" customHeight="1">
      <c r="B1326" s="130"/>
      <c r="C1326" s="157" t="s">
        <v>1851</v>
      </c>
      <c r="D1326" s="157" t="s">
        <v>80</v>
      </c>
      <c r="E1326" s="158" t="s">
        <v>1852</v>
      </c>
      <c r="F1326" s="159" t="s">
        <v>1853</v>
      </c>
      <c r="G1326" s="160" t="s">
        <v>319</v>
      </c>
      <c r="H1326" s="161">
        <v>15</v>
      </c>
      <c r="I1326" s="162"/>
      <c r="J1326" s="162">
        <f>ROUND(I1326*H1326,2)</f>
        <v>0</v>
      </c>
      <c r="K1326" s="159" t="s">
        <v>320</v>
      </c>
      <c r="L1326" s="163"/>
      <c r="M1326" s="164" t="s">
        <v>1</v>
      </c>
      <c r="N1326" s="165" t="s">
        <v>35</v>
      </c>
      <c r="O1326" s="139">
        <v>0</v>
      </c>
      <c r="P1326" s="139">
        <f>O1326*H1326</f>
        <v>0</v>
      </c>
      <c r="Q1326" s="139">
        <v>0.0012</v>
      </c>
      <c r="R1326" s="139">
        <f>Q1326*H1326</f>
        <v>0.018</v>
      </c>
      <c r="S1326" s="139">
        <v>0</v>
      </c>
      <c r="T1326" s="140">
        <f>S1326*H1326</f>
        <v>0</v>
      </c>
      <c r="AR1326" s="141" t="s">
        <v>325</v>
      </c>
      <c r="AT1326" s="141" t="s">
        <v>80</v>
      </c>
      <c r="AU1326" s="141" t="s">
        <v>79</v>
      </c>
      <c r="AY1326" s="15" t="s">
        <v>148</v>
      </c>
      <c r="BE1326" s="142">
        <f>IF(N1326="základní",J1326,0)</f>
        <v>0</v>
      </c>
      <c r="BF1326" s="142">
        <f>IF(N1326="snížená",J1326,0)</f>
        <v>0</v>
      </c>
      <c r="BG1326" s="142">
        <f>IF(N1326="zákl. přenesená",J1326,0)</f>
        <v>0</v>
      </c>
      <c r="BH1326" s="142">
        <f>IF(N1326="sníž. přenesená",J1326,0)</f>
        <v>0</v>
      </c>
      <c r="BI1326" s="142">
        <f>IF(N1326="nulová",J1326,0)</f>
        <v>0</v>
      </c>
      <c r="BJ1326" s="15" t="s">
        <v>77</v>
      </c>
      <c r="BK1326" s="142">
        <f>ROUND(I1326*H1326,2)</f>
        <v>0</v>
      </c>
      <c r="BL1326" s="15" t="s">
        <v>231</v>
      </c>
      <c r="BM1326" s="141" t="s">
        <v>1854</v>
      </c>
    </row>
    <row r="1327" spans="2:47" s="1" customFormat="1" ht="28.8">
      <c r="B1327" s="27"/>
      <c r="D1327" s="144" t="s">
        <v>277</v>
      </c>
      <c r="F1327" s="166" t="s">
        <v>1855</v>
      </c>
      <c r="L1327" s="27"/>
      <c r="M1327" s="167"/>
      <c r="N1327" s="50"/>
      <c r="O1327" s="50"/>
      <c r="P1327" s="50"/>
      <c r="Q1327" s="50"/>
      <c r="R1327" s="50"/>
      <c r="S1327" s="50"/>
      <c r="T1327" s="51"/>
      <c r="AT1327" s="15" t="s">
        <v>277</v>
      </c>
      <c r="AU1327" s="15" t="s">
        <v>79</v>
      </c>
    </row>
    <row r="1328" spans="2:65" s="1" customFormat="1" ht="16.5" customHeight="1">
      <c r="B1328" s="130"/>
      <c r="C1328" s="131" t="s">
        <v>1856</v>
      </c>
      <c r="D1328" s="131" t="s">
        <v>150</v>
      </c>
      <c r="E1328" s="132" t="s">
        <v>1857</v>
      </c>
      <c r="F1328" s="133" t="s">
        <v>1858</v>
      </c>
      <c r="G1328" s="134" t="s">
        <v>319</v>
      </c>
      <c r="H1328" s="135">
        <v>15</v>
      </c>
      <c r="I1328" s="136"/>
      <c r="J1328" s="136">
        <f>ROUND(I1328*H1328,2)</f>
        <v>0</v>
      </c>
      <c r="K1328" s="133" t="s">
        <v>320</v>
      </c>
      <c r="L1328" s="27"/>
      <c r="M1328" s="137" t="s">
        <v>1</v>
      </c>
      <c r="N1328" s="138" t="s">
        <v>35</v>
      </c>
      <c r="O1328" s="139">
        <v>0.542</v>
      </c>
      <c r="P1328" s="139">
        <f>O1328*H1328</f>
        <v>8.13</v>
      </c>
      <c r="Q1328" s="139">
        <v>0</v>
      </c>
      <c r="R1328" s="139">
        <f>Q1328*H1328</f>
        <v>0</v>
      </c>
      <c r="S1328" s="139">
        <v>0</v>
      </c>
      <c r="T1328" s="140">
        <f>S1328*H1328</f>
        <v>0</v>
      </c>
      <c r="AR1328" s="141" t="s">
        <v>231</v>
      </c>
      <c r="AT1328" s="141" t="s">
        <v>150</v>
      </c>
      <c r="AU1328" s="141" t="s">
        <v>79</v>
      </c>
      <c r="AY1328" s="15" t="s">
        <v>148</v>
      </c>
      <c r="BE1328" s="142">
        <f>IF(N1328="základní",J1328,0)</f>
        <v>0</v>
      </c>
      <c r="BF1328" s="142">
        <f>IF(N1328="snížená",J1328,0)</f>
        <v>0</v>
      </c>
      <c r="BG1328" s="142">
        <f>IF(N1328="zákl. přenesená",J1328,0)</f>
        <v>0</v>
      </c>
      <c r="BH1328" s="142">
        <f>IF(N1328="sníž. přenesená",J1328,0)</f>
        <v>0</v>
      </c>
      <c r="BI1328" s="142">
        <f>IF(N1328="nulová",J1328,0)</f>
        <v>0</v>
      </c>
      <c r="BJ1328" s="15" t="s">
        <v>77</v>
      </c>
      <c r="BK1328" s="142">
        <f>ROUND(I1328*H1328,2)</f>
        <v>0</v>
      </c>
      <c r="BL1328" s="15" t="s">
        <v>231</v>
      </c>
      <c r="BM1328" s="141" t="s">
        <v>1859</v>
      </c>
    </row>
    <row r="1329" spans="2:51" s="13" customFormat="1" ht="12">
      <c r="B1329" s="150"/>
      <c r="D1329" s="144" t="s">
        <v>157</v>
      </c>
      <c r="E1329" s="151" t="s">
        <v>1</v>
      </c>
      <c r="F1329" s="152" t="s">
        <v>260</v>
      </c>
      <c r="H1329" s="153">
        <v>9</v>
      </c>
      <c r="L1329" s="150"/>
      <c r="M1329" s="154"/>
      <c r="N1329" s="155"/>
      <c r="O1329" s="155"/>
      <c r="P1329" s="155"/>
      <c r="Q1329" s="155"/>
      <c r="R1329" s="155"/>
      <c r="S1329" s="155"/>
      <c r="T1329" s="156"/>
      <c r="AT1329" s="151" t="s">
        <v>157</v>
      </c>
      <c r="AU1329" s="151" t="s">
        <v>79</v>
      </c>
      <c r="AV1329" s="13" t="s">
        <v>79</v>
      </c>
      <c r="AW1329" s="13" t="s">
        <v>27</v>
      </c>
      <c r="AX1329" s="13" t="s">
        <v>70</v>
      </c>
      <c r="AY1329" s="151" t="s">
        <v>148</v>
      </c>
    </row>
    <row r="1330" spans="2:51" s="13" customFormat="1" ht="12">
      <c r="B1330" s="150"/>
      <c r="D1330" s="144" t="s">
        <v>157</v>
      </c>
      <c r="E1330" s="151" t="s">
        <v>1</v>
      </c>
      <c r="F1330" s="152" t="s">
        <v>1842</v>
      </c>
      <c r="H1330" s="153">
        <v>6</v>
      </c>
      <c r="L1330" s="150"/>
      <c r="M1330" s="154"/>
      <c r="N1330" s="155"/>
      <c r="O1330" s="155"/>
      <c r="P1330" s="155"/>
      <c r="Q1330" s="155"/>
      <c r="R1330" s="155"/>
      <c r="S1330" s="155"/>
      <c r="T1330" s="156"/>
      <c r="AT1330" s="151" t="s">
        <v>157</v>
      </c>
      <c r="AU1330" s="151" t="s">
        <v>79</v>
      </c>
      <c r="AV1330" s="13" t="s">
        <v>79</v>
      </c>
      <c r="AW1330" s="13" t="s">
        <v>27</v>
      </c>
      <c r="AX1330" s="13" t="s">
        <v>70</v>
      </c>
      <c r="AY1330" s="151" t="s">
        <v>148</v>
      </c>
    </row>
    <row r="1331" spans="2:65" s="1" customFormat="1" ht="16.5" customHeight="1">
      <c r="B1331" s="130"/>
      <c r="C1331" s="157" t="s">
        <v>1860</v>
      </c>
      <c r="D1331" s="157" t="s">
        <v>80</v>
      </c>
      <c r="E1331" s="158" t="s">
        <v>1861</v>
      </c>
      <c r="F1331" s="159" t="s">
        <v>1862</v>
      </c>
      <c r="G1331" s="160" t="s">
        <v>319</v>
      </c>
      <c r="H1331" s="161">
        <v>15</v>
      </c>
      <c r="I1331" s="162"/>
      <c r="J1331" s="162">
        <f>ROUND(I1331*H1331,2)</f>
        <v>0</v>
      </c>
      <c r="K1331" s="159" t="s">
        <v>320</v>
      </c>
      <c r="L1331" s="163"/>
      <c r="M1331" s="164" t="s">
        <v>1</v>
      </c>
      <c r="N1331" s="165" t="s">
        <v>35</v>
      </c>
      <c r="O1331" s="139">
        <v>0</v>
      </c>
      <c r="P1331" s="139">
        <f>O1331*H1331</f>
        <v>0</v>
      </c>
      <c r="Q1331" s="139">
        <v>0.00015</v>
      </c>
      <c r="R1331" s="139">
        <f>Q1331*H1331</f>
        <v>0.00225</v>
      </c>
      <c r="S1331" s="139">
        <v>0</v>
      </c>
      <c r="T1331" s="140">
        <f>S1331*H1331</f>
        <v>0</v>
      </c>
      <c r="AR1331" s="141" t="s">
        <v>325</v>
      </c>
      <c r="AT1331" s="141" t="s">
        <v>80</v>
      </c>
      <c r="AU1331" s="141" t="s">
        <v>79</v>
      </c>
      <c r="AY1331" s="15" t="s">
        <v>148</v>
      </c>
      <c r="BE1331" s="142">
        <f>IF(N1331="základní",J1331,0)</f>
        <v>0</v>
      </c>
      <c r="BF1331" s="142">
        <f>IF(N1331="snížená",J1331,0)</f>
        <v>0</v>
      </c>
      <c r="BG1331" s="142">
        <f>IF(N1331="zákl. přenesená",J1331,0)</f>
        <v>0</v>
      </c>
      <c r="BH1331" s="142">
        <f>IF(N1331="sníž. přenesená",J1331,0)</f>
        <v>0</v>
      </c>
      <c r="BI1331" s="142">
        <f>IF(N1331="nulová",J1331,0)</f>
        <v>0</v>
      </c>
      <c r="BJ1331" s="15" t="s">
        <v>77</v>
      </c>
      <c r="BK1331" s="142">
        <f>ROUND(I1331*H1331,2)</f>
        <v>0</v>
      </c>
      <c r="BL1331" s="15" t="s">
        <v>231</v>
      </c>
      <c r="BM1331" s="141" t="s">
        <v>1863</v>
      </c>
    </row>
    <row r="1332" spans="2:65" s="1" customFormat="1" ht="24" customHeight="1">
      <c r="B1332" s="130"/>
      <c r="C1332" s="131" t="s">
        <v>1864</v>
      </c>
      <c r="D1332" s="131" t="s">
        <v>150</v>
      </c>
      <c r="E1332" s="132" t="s">
        <v>1865</v>
      </c>
      <c r="F1332" s="133" t="s">
        <v>1866</v>
      </c>
      <c r="G1332" s="134" t="s">
        <v>153</v>
      </c>
      <c r="H1332" s="135">
        <v>16.5</v>
      </c>
      <c r="I1332" s="136"/>
      <c r="J1332" s="136">
        <f>ROUND(I1332*H1332,2)</f>
        <v>0</v>
      </c>
      <c r="K1332" s="133" t="s">
        <v>1</v>
      </c>
      <c r="L1332" s="27"/>
      <c r="M1332" s="137" t="s">
        <v>1</v>
      </c>
      <c r="N1332" s="138" t="s">
        <v>35</v>
      </c>
      <c r="O1332" s="139">
        <v>0.323</v>
      </c>
      <c r="P1332" s="139">
        <f>O1332*H1332</f>
        <v>5.3295</v>
      </c>
      <c r="Q1332" s="139">
        <v>0</v>
      </c>
      <c r="R1332" s="139">
        <f>Q1332*H1332</f>
        <v>0</v>
      </c>
      <c r="S1332" s="139">
        <v>0.00848</v>
      </c>
      <c r="T1332" s="140">
        <f>S1332*H1332</f>
        <v>0.13992</v>
      </c>
      <c r="AR1332" s="141" t="s">
        <v>231</v>
      </c>
      <c r="AT1332" s="141" t="s">
        <v>150</v>
      </c>
      <c r="AU1332" s="141" t="s">
        <v>79</v>
      </c>
      <c r="AY1332" s="15" t="s">
        <v>148</v>
      </c>
      <c r="BE1332" s="142">
        <f>IF(N1332="základní",J1332,0)</f>
        <v>0</v>
      </c>
      <c r="BF1332" s="142">
        <f>IF(N1332="snížená",J1332,0)</f>
        <v>0</v>
      </c>
      <c r="BG1332" s="142">
        <f>IF(N1332="zákl. přenesená",J1332,0)</f>
        <v>0</v>
      </c>
      <c r="BH1332" s="142">
        <f>IF(N1332="sníž. přenesená",J1332,0)</f>
        <v>0</v>
      </c>
      <c r="BI1332" s="142">
        <f>IF(N1332="nulová",J1332,0)</f>
        <v>0</v>
      </c>
      <c r="BJ1332" s="15" t="s">
        <v>77</v>
      </c>
      <c r="BK1332" s="142">
        <f>ROUND(I1332*H1332,2)</f>
        <v>0</v>
      </c>
      <c r="BL1332" s="15" t="s">
        <v>231</v>
      </c>
      <c r="BM1332" s="141" t="s">
        <v>1867</v>
      </c>
    </row>
    <row r="1333" spans="2:51" s="13" customFormat="1" ht="12">
      <c r="B1333" s="150"/>
      <c r="D1333" s="144" t="s">
        <v>157</v>
      </c>
      <c r="E1333" s="151" t="s">
        <v>1</v>
      </c>
      <c r="F1333" s="152" t="s">
        <v>1868</v>
      </c>
      <c r="H1333" s="153">
        <v>16.5</v>
      </c>
      <c r="L1333" s="150"/>
      <c r="M1333" s="154"/>
      <c r="N1333" s="155"/>
      <c r="O1333" s="155"/>
      <c r="P1333" s="155"/>
      <c r="Q1333" s="155"/>
      <c r="R1333" s="155"/>
      <c r="S1333" s="155"/>
      <c r="T1333" s="156"/>
      <c r="AT1333" s="151" t="s">
        <v>157</v>
      </c>
      <c r="AU1333" s="151" t="s">
        <v>79</v>
      </c>
      <c r="AV1333" s="13" t="s">
        <v>79</v>
      </c>
      <c r="AW1333" s="13" t="s">
        <v>27</v>
      </c>
      <c r="AX1333" s="13" t="s">
        <v>70</v>
      </c>
      <c r="AY1333" s="151" t="s">
        <v>148</v>
      </c>
    </row>
    <row r="1334" spans="2:65" s="1" customFormat="1" ht="24" customHeight="1">
      <c r="B1334" s="130"/>
      <c r="C1334" s="131" t="s">
        <v>1869</v>
      </c>
      <c r="D1334" s="131" t="s">
        <v>150</v>
      </c>
      <c r="E1334" s="132" t="s">
        <v>1870</v>
      </c>
      <c r="F1334" s="133" t="s">
        <v>1871</v>
      </c>
      <c r="G1334" s="134" t="s">
        <v>458</v>
      </c>
      <c r="H1334" s="135">
        <v>90</v>
      </c>
      <c r="I1334" s="136"/>
      <c r="J1334" s="136">
        <f>ROUND(I1334*H1334,2)</f>
        <v>0</v>
      </c>
      <c r="K1334" s="133" t="s">
        <v>320</v>
      </c>
      <c r="L1334" s="27"/>
      <c r="M1334" s="137" t="s">
        <v>1</v>
      </c>
      <c r="N1334" s="138" t="s">
        <v>35</v>
      </c>
      <c r="O1334" s="139">
        <v>0.055</v>
      </c>
      <c r="P1334" s="139">
        <f>O1334*H1334</f>
        <v>4.95</v>
      </c>
      <c r="Q1334" s="139">
        <v>0</v>
      </c>
      <c r="R1334" s="139">
        <f>Q1334*H1334</f>
        <v>0</v>
      </c>
      <c r="S1334" s="139">
        <v>0</v>
      </c>
      <c r="T1334" s="140">
        <f>S1334*H1334</f>
        <v>0</v>
      </c>
      <c r="AR1334" s="141" t="s">
        <v>231</v>
      </c>
      <c r="AT1334" s="141" t="s">
        <v>150</v>
      </c>
      <c r="AU1334" s="141" t="s">
        <v>79</v>
      </c>
      <c r="AY1334" s="15" t="s">
        <v>148</v>
      </c>
      <c r="BE1334" s="142">
        <f>IF(N1334="základní",J1334,0)</f>
        <v>0</v>
      </c>
      <c r="BF1334" s="142">
        <f>IF(N1334="snížená",J1334,0)</f>
        <v>0</v>
      </c>
      <c r="BG1334" s="142">
        <f>IF(N1334="zákl. přenesená",J1334,0)</f>
        <v>0</v>
      </c>
      <c r="BH1334" s="142">
        <f>IF(N1334="sníž. přenesená",J1334,0)</f>
        <v>0</v>
      </c>
      <c r="BI1334" s="142">
        <f>IF(N1334="nulová",J1334,0)</f>
        <v>0</v>
      </c>
      <c r="BJ1334" s="15" t="s">
        <v>77</v>
      </c>
      <c r="BK1334" s="142">
        <f>ROUND(I1334*H1334,2)</f>
        <v>0</v>
      </c>
      <c r="BL1334" s="15" t="s">
        <v>231</v>
      </c>
      <c r="BM1334" s="141" t="s">
        <v>1872</v>
      </c>
    </row>
    <row r="1335" spans="2:51" s="12" customFormat="1" ht="12">
      <c r="B1335" s="143"/>
      <c r="D1335" s="144" t="s">
        <v>157</v>
      </c>
      <c r="E1335" s="145" t="s">
        <v>1</v>
      </c>
      <c r="F1335" s="146" t="s">
        <v>1873</v>
      </c>
      <c r="H1335" s="145" t="s">
        <v>1</v>
      </c>
      <c r="L1335" s="143"/>
      <c r="M1335" s="147"/>
      <c r="N1335" s="148"/>
      <c r="O1335" s="148"/>
      <c r="P1335" s="148"/>
      <c r="Q1335" s="148"/>
      <c r="R1335" s="148"/>
      <c r="S1335" s="148"/>
      <c r="T1335" s="149"/>
      <c r="AT1335" s="145" t="s">
        <v>157</v>
      </c>
      <c r="AU1335" s="145" t="s">
        <v>79</v>
      </c>
      <c r="AV1335" s="12" t="s">
        <v>77</v>
      </c>
      <c r="AW1335" s="12" t="s">
        <v>27</v>
      </c>
      <c r="AX1335" s="12" t="s">
        <v>70</v>
      </c>
      <c r="AY1335" s="145" t="s">
        <v>148</v>
      </c>
    </row>
    <row r="1336" spans="2:51" s="13" customFormat="1" ht="12">
      <c r="B1336" s="150"/>
      <c r="D1336" s="144" t="s">
        <v>157</v>
      </c>
      <c r="E1336" s="151" t="s">
        <v>1</v>
      </c>
      <c r="F1336" s="152" t="s">
        <v>1874</v>
      </c>
      <c r="H1336" s="153">
        <v>90</v>
      </c>
      <c r="L1336" s="150"/>
      <c r="M1336" s="154"/>
      <c r="N1336" s="155"/>
      <c r="O1336" s="155"/>
      <c r="P1336" s="155"/>
      <c r="Q1336" s="155"/>
      <c r="R1336" s="155"/>
      <c r="S1336" s="155"/>
      <c r="T1336" s="156"/>
      <c r="AT1336" s="151" t="s">
        <v>157</v>
      </c>
      <c r="AU1336" s="151" t="s">
        <v>79</v>
      </c>
      <c r="AV1336" s="13" t="s">
        <v>79</v>
      </c>
      <c r="AW1336" s="13" t="s">
        <v>27</v>
      </c>
      <c r="AX1336" s="13" t="s">
        <v>70</v>
      </c>
      <c r="AY1336" s="151" t="s">
        <v>148</v>
      </c>
    </row>
    <row r="1337" spans="2:65" s="1" customFormat="1" ht="16.5" customHeight="1">
      <c r="B1337" s="130"/>
      <c r="C1337" s="157" t="s">
        <v>1875</v>
      </c>
      <c r="D1337" s="157" t="s">
        <v>80</v>
      </c>
      <c r="E1337" s="158" t="s">
        <v>1876</v>
      </c>
      <c r="F1337" s="159" t="s">
        <v>1877</v>
      </c>
      <c r="G1337" s="160" t="s">
        <v>458</v>
      </c>
      <c r="H1337" s="161">
        <v>91.8</v>
      </c>
      <c r="I1337" s="162"/>
      <c r="J1337" s="162">
        <f>ROUND(I1337*H1337,2)</f>
        <v>0</v>
      </c>
      <c r="K1337" s="159" t="s">
        <v>1</v>
      </c>
      <c r="L1337" s="163"/>
      <c r="M1337" s="164" t="s">
        <v>1</v>
      </c>
      <c r="N1337" s="165" t="s">
        <v>35</v>
      </c>
      <c r="O1337" s="139">
        <v>0</v>
      </c>
      <c r="P1337" s="139">
        <f>O1337*H1337</f>
        <v>0</v>
      </c>
      <c r="Q1337" s="139">
        <v>6E-05</v>
      </c>
      <c r="R1337" s="139">
        <f>Q1337*H1337</f>
        <v>0.005508</v>
      </c>
      <c r="S1337" s="139">
        <v>0</v>
      </c>
      <c r="T1337" s="140">
        <f>S1337*H1337</f>
        <v>0</v>
      </c>
      <c r="AR1337" s="141" t="s">
        <v>325</v>
      </c>
      <c r="AT1337" s="141" t="s">
        <v>80</v>
      </c>
      <c r="AU1337" s="141" t="s">
        <v>79</v>
      </c>
      <c r="AY1337" s="15" t="s">
        <v>148</v>
      </c>
      <c r="BE1337" s="142">
        <f>IF(N1337="základní",J1337,0)</f>
        <v>0</v>
      </c>
      <c r="BF1337" s="142">
        <f>IF(N1337="snížená",J1337,0)</f>
        <v>0</v>
      </c>
      <c r="BG1337" s="142">
        <f>IF(N1337="zákl. přenesená",J1337,0)</f>
        <v>0</v>
      </c>
      <c r="BH1337" s="142">
        <f>IF(N1337="sníž. přenesená",J1337,0)</f>
        <v>0</v>
      </c>
      <c r="BI1337" s="142">
        <f>IF(N1337="nulová",J1337,0)</f>
        <v>0</v>
      </c>
      <c r="BJ1337" s="15" t="s">
        <v>77</v>
      </c>
      <c r="BK1337" s="142">
        <f>ROUND(I1337*H1337,2)</f>
        <v>0</v>
      </c>
      <c r="BL1337" s="15" t="s">
        <v>231</v>
      </c>
      <c r="BM1337" s="141" t="s">
        <v>1878</v>
      </c>
    </row>
    <row r="1338" spans="2:51" s="13" customFormat="1" ht="12">
      <c r="B1338" s="150"/>
      <c r="D1338" s="144" t="s">
        <v>157</v>
      </c>
      <c r="F1338" s="152" t="s">
        <v>1879</v>
      </c>
      <c r="H1338" s="153">
        <v>91.8</v>
      </c>
      <c r="L1338" s="150"/>
      <c r="M1338" s="154"/>
      <c r="N1338" s="155"/>
      <c r="O1338" s="155"/>
      <c r="P1338" s="155"/>
      <c r="Q1338" s="155"/>
      <c r="R1338" s="155"/>
      <c r="S1338" s="155"/>
      <c r="T1338" s="156"/>
      <c r="AT1338" s="151" t="s">
        <v>157</v>
      </c>
      <c r="AU1338" s="151" t="s">
        <v>79</v>
      </c>
      <c r="AV1338" s="13" t="s">
        <v>79</v>
      </c>
      <c r="AW1338" s="13" t="s">
        <v>3</v>
      </c>
      <c r="AX1338" s="13" t="s">
        <v>77</v>
      </c>
      <c r="AY1338" s="151" t="s">
        <v>148</v>
      </c>
    </row>
    <row r="1339" spans="2:65" s="1" customFormat="1" ht="24" customHeight="1">
      <c r="B1339" s="130"/>
      <c r="C1339" s="131" t="s">
        <v>1880</v>
      </c>
      <c r="D1339" s="131" t="s">
        <v>150</v>
      </c>
      <c r="E1339" s="132" t="s">
        <v>1881</v>
      </c>
      <c r="F1339" s="133" t="s">
        <v>1882</v>
      </c>
      <c r="G1339" s="134" t="s">
        <v>319</v>
      </c>
      <c r="H1339" s="135">
        <v>10</v>
      </c>
      <c r="I1339" s="136"/>
      <c r="J1339" s="136">
        <f>ROUND(I1339*H1339,2)</f>
        <v>0</v>
      </c>
      <c r="K1339" s="133" t="s">
        <v>320</v>
      </c>
      <c r="L1339" s="27"/>
      <c r="M1339" s="137" t="s">
        <v>1</v>
      </c>
      <c r="N1339" s="138" t="s">
        <v>35</v>
      </c>
      <c r="O1339" s="139">
        <v>0.05</v>
      </c>
      <c r="P1339" s="139">
        <f>O1339*H1339</f>
        <v>0.5</v>
      </c>
      <c r="Q1339" s="139">
        <v>0</v>
      </c>
      <c r="R1339" s="139">
        <f>Q1339*H1339</f>
        <v>0</v>
      </c>
      <c r="S1339" s="139">
        <v>0.024</v>
      </c>
      <c r="T1339" s="140">
        <f>S1339*H1339</f>
        <v>0.24</v>
      </c>
      <c r="AR1339" s="141" t="s">
        <v>231</v>
      </c>
      <c r="AT1339" s="141" t="s">
        <v>150</v>
      </c>
      <c r="AU1339" s="141" t="s">
        <v>79</v>
      </c>
      <c r="AY1339" s="15" t="s">
        <v>148</v>
      </c>
      <c r="BE1339" s="142">
        <f>IF(N1339="základní",J1339,0)</f>
        <v>0</v>
      </c>
      <c r="BF1339" s="142">
        <f>IF(N1339="snížená",J1339,0)</f>
        <v>0</v>
      </c>
      <c r="BG1339" s="142">
        <f>IF(N1339="zákl. přenesená",J1339,0)</f>
        <v>0</v>
      </c>
      <c r="BH1339" s="142">
        <f>IF(N1339="sníž. přenesená",J1339,0)</f>
        <v>0</v>
      </c>
      <c r="BI1339" s="142">
        <f>IF(N1339="nulová",J1339,0)</f>
        <v>0</v>
      </c>
      <c r="BJ1339" s="15" t="s">
        <v>77</v>
      </c>
      <c r="BK1339" s="142">
        <f>ROUND(I1339*H1339,2)</f>
        <v>0</v>
      </c>
      <c r="BL1339" s="15" t="s">
        <v>231</v>
      </c>
      <c r="BM1339" s="141" t="s">
        <v>1883</v>
      </c>
    </row>
    <row r="1340" spans="2:51" s="13" customFormat="1" ht="12">
      <c r="B1340" s="150"/>
      <c r="D1340" s="144" t="s">
        <v>157</v>
      </c>
      <c r="E1340" s="151" t="s">
        <v>1</v>
      </c>
      <c r="F1340" s="152" t="s">
        <v>260</v>
      </c>
      <c r="H1340" s="153">
        <v>9</v>
      </c>
      <c r="L1340" s="150"/>
      <c r="M1340" s="154"/>
      <c r="N1340" s="155"/>
      <c r="O1340" s="155"/>
      <c r="P1340" s="155"/>
      <c r="Q1340" s="155"/>
      <c r="R1340" s="155"/>
      <c r="S1340" s="155"/>
      <c r="T1340" s="156"/>
      <c r="AT1340" s="151" t="s">
        <v>157</v>
      </c>
      <c r="AU1340" s="151" t="s">
        <v>79</v>
      </c>
      <c r="AV1340" s="13" t="s">
        <v>79</v>
      </c>
      <c r="AW1340" s="13" t="s">
        <v>27</v>
      </c>
      <c r="AX1340" s="13" t="s">
        <v>70</v>
      </c>
      <c r="AY1340" s="151" t="s">
        <v>148</v>
      </c>
    </row>
    <row r="1341" spans="2:51" s="13" customFormat="1" ht="12">
      <c r="B1341" s="150"/>
      <c r="D1341" s="144" t="s">
        <v>157</v>
      </c>
      <c r="E1341" s="151" t="s">
        <v>1</v>
      </c>
      <c r="F1341" s="152" t="s">
        <v>261</v>
      </c>
      <c r="H1341" s="153">
        <v>1</v>
      </c>
      <c r="L1341" s="150"/>
      <c r="M1341" s="154"/>
      <c r="N1341" s="155"/>
      <c r="O1341" s="155"/>
      <c r="P1341" s="155"/>
      <c r="Q1341" s="155"/>
      <c r="R1341" s="155"/>
      <c r="S1341" s="155"/>
      <c r="T1341" s="156"/>
      <c r="AT1341" s="151" t="s">
        <v>157</v>
      </c>
      <c r="AU1341" s="151" t="s">
        <v>79</v>
      </c>
      <c r="AV1341" s="13" t="s">
        <v>79</v>
      </c>
      <c r="AW1341" s="13" t="s">
        <v>27</v>
      </c>
      <c r="AX1341" s="13" t="s">
        <v>70</v>
      </c>
      <c r="AY1341" s="151" t="s">
        <v>148</v>
      </c>
    </row>
    <row r="1342" spans="2:65" s="1" customFormat="1" ht="24" customHeight="1">
      <c r="B1342" s="130"/>
      <c r="C1342" s="282" t="s">
        <v>1884</v>
      </c>
      <c r="D1342" s="282" t="s">
        <v>150</v>
      </c>
      <c r="E1342" s="283" t="s">
        <v>1885</v>
      </c>
      <c r="F1342" s="284" t="s">
        <v>1886</v>
      </c>
      <c r="G1342" s="285" t="s">
        <v>319</v>
      </c>
      <c r="H1342" s="286">
        <v>34</v>
      </c>
      <c r="I1342" s="287"/>
      <c r="J1342" s="287">
        <f>ROUND(I1342*H1342,2)</f>
        <v>0</v>
      </c>
      <c r="K1342" s="133" t="s">
        <v>320</v>
      </c>
      <c r="L1342" s="27"/>
      <c r="M1342" s="137" t="s">
        <v>1</v>
      </c>
      <c r="N1342" s="138" t="s">
        <v>35</v>
      </c>
      <c r="O1342" s="139">
        <v>0.521</v>
      </c>
      <c r="P1342" s="139">
        <f>O1342*H1342</f>
        <v>17.714000000000002</v>
      </c>
      <c r="Q1342" s="139">
        <v>0</v>
      </c>
      <c r="R1342" s="139">
        <f>Q1342*H1342</f>
        <v>0</v>
      </c>
      <c r="S1342" s="139">
        <v>0</v>
      </c>
      <c r="T1342" s="140">
        <f>S1342*H1342</f>
        <v>0</v>
      </c>
      <c r="AR1342" s="141" t="s">
        <v>231</v>
      </c>
      <c r="AT1342" s="141" t="s">
        <v>150</v>
      </c>
      <c r="AU1342" s="141" t="s">
        <v>79</v>
      </c>
      <c r="AY1342" s="15" t="s">
        <v>148</v>
      </c>
      <c r="BE1342" s="142">
        <f>IF(N1342="základní",J1342,0)</f>
        <v>0</v>
      </c>
      <c r="BF1342" s="142">
        <f>IF(N1342="snížená",J1342,0)</f>
        <v>0</v>
      </c>
      <c r="BG1342" s="142">
        <f>IF(N1342="zákl. přenesená",J1342,0)</f>
        <v>0</v>
      </c>
      <c r="BH1342" s="142">
        <f>IF(N1342="sníž. přenesená",J1342,0)</f>
        <v>0</v>
      </c>
      <c r="BI1342" s="142">
        <f>IF(N1342="nulová",J1342,0)</f>
        <v>0</v>
      </c>
      <c r="BJ1342" s="15" t="s">
        <v>77</v>
      </c>
      <c r="BK1342" s="142">
        <f>ROUND(I1342*H1342,2)</f>
        <v>0</v>
      </c>
      <c r="BL1342" s="15" t="s">
        <v>231</v>
      </c>
      <c r="BM1342" s="141" t="s">
        <v>1887</v>
      </c>
    </row>
    <row r="1343" spans="2:51" s="13" customFormat="1" ht="12">
      <c r="B1343" s="150"/>
      <c r="D1343" s="144" t="s">
        <v>157</v>
      </c>
      <c r="E1343" s="151" t="s">
        <v>1</v>
      </c>
      <c r="F1343" s="152" t="s">
        <v>1888</v>
      </c>
      <c r="H1343" s="153">
        <v>18</v>
      </c>
      <c r="L1343" s="150"/>
      <c r="M1343" s="154"/>
      <c r="N1343" s="155"/>
      <c r="O1343" s="155"/>
      <c r="P1343" s="155"/>
      <c r="Q1343" s="155"/>
      <c r="R1343" s="155"/>
      <c r="S1343" s="155"/>
      <c r="T1343" s="156"/>
      <c r="AT1343" s="151" t="s">
        <v>157</v>
      </c>
      <c r="AU1343" s="151" t="s">
        <v>79</v>
      </c>
      <c r="AV1343" s="13" t="s">
        <v>79</v>
      </c>
      <c r="AW1343" s="13" t="s">
        <v>27</v>
      </c>
      <c r="AX1343" s="13" t="s">
        <v>70</v>
      </c>
      <c r="AY1343" s="151" t="s">
        <v>148</v>
      </c>
    </row>
    <row r="1344" spans="2:51" s="13" customFormat="1" ht="12">
      <c r="B1344" s="150"/>
      <c r="D1344" s="144" t="s">
        <v>157</v>
      </c>
      <c r="E1344" s="151" t="s">
        <v>1</v>
      </c>
      <c r="F1344" s="152" t="s">
        <v>1889</v>
      </c>
      <c r="H1344" s="153">
        <v>16</v>
      </c>
      <c r="L1344" s="150"/>
      <c r="M1344" s="154"/>
      <c r="N1344" s="155"/>
      <c r="O1344" s="155"/>
      <c r="P1344" s="155"/>
      <c r="Q1344" s="155"/>
      <c r="R1344" s="155"/>
      <c r="S1344" s="155"/>
      <c r="T1344" s="156"/>
      <c r="AT1344" s="151" t="s">
        <v>157</v>
      </c>
      <c r="AU1344" s="151" t="s">
        <v>79</v>
      </c>
      <c r="AV1344" s="13" t="s">
        <v>79</v>
      </c>
      <c r="AW1344" s="13" t="s">
        <v>27</v>
      </c>
      <c r="AX1344" s="13" t="s">
        <v>70</v>
      </c>
      <c r="AY1344" s="151" t="s">
        <v>148</v>
      </c>
    </row>
    <row r="1345" spans="2:65" s="1" customFormat="1" ht="24" customHeight="1">
      <c r="B1345" s="130"/>
      <c r="C1345" s="282" t="s">
        <v>1890</v>
      </c>
      <c r="D1345" s="282" t="s">
        <v>150</v>
      </c>
      <c r="E1345" s="283" t="s">
        <v>1891</v>
      </c>
      <c r="F1345" s="284" t="s">
        <v>1892</v>
      </c>
      <c r="G1345" s="285" t="s">
        <v>319</v>
      </c>
      <c r="H1345" s="286">
        <v>27</v>
      </c>
      <c r="I1345" s="287"/>
      <c r="J1345" s="287">
        <f>ROUND(I1345*H1345,2)</f>
        <v>0</v>
      </c>
      <c r="K1345" s="133" t="s">
        <v>320</v>
      </c>
      <c r="L1345" s="27"/>
      <c r="M1345" s="137" t="s">
        <v>1</v>
      </c>
      <c r="N1345" s="138" t="s">
        <v>35</v>
      </c>
      <c r="O1345" s="139">
        <v>0.718</v>
      </c>
      <c r="P1345" s="139">
        <f>O1345*H1345</f>
        <v>19.386</v>
      </c>
      <c r="Q1345" s="139">
        <v>0</v>
      </c>
      <c r="R1345" s="139">
        <f>Q1345*H1345</f>
        <v>0</v>
      </c>
      <c r="S1345" s="139">
        <v>0</v>
      </c>
      <c r="T1345" s="140">
        <f>S1345*H1345</f>
        <v>0</v>
      </c>
      <c r="AR1345" s="141" t="s">
        <v>231</v>
      </c>
      <c r="AT1345" s="141" t="s">
        <v>150</v>
      </c>
      <c r="AU1345" s="141" t="s">
        <v>79</v>
      </c>
      <c r="AY1345" s="15" t="s">
        <v>148</v>
      </c>
      <c r="BE1345" s="142">
        <f>IF(N1345="základní",J1345,0)</f>
        <v>0</v>
      </c>
      <c r="BF1345" s="142">
        <f>IF(N1345="snížená",J1345,0)</f>
        <v>0</v>
      </c>
      <c r="BG1345" s="142">
        <f>IF(N1345="zákl. přenesená",J1345,0)</f>
        <v>0</v>
      </c>
      <c r="BH1345" s="142">
        <f>IF(N1345="sníž. přenesená",J1345,0)</f>
        <v>0</v>
      </c>
      <c r="BI1345" s="142">
        <f>IF(N1345="nulová",J1345,0)</f>
        <v>0</v>
      </c>
      <c r="BJ1345" s="15" t="s">
        <v>77</v>
      </c>
      <c r="BK1345" s="142">
        <f>ROUND(I1345*H1345,2)</f>
        <v>0</v>
      </c>
      <c r="BL1345" s="15" t="s">
        <v>231</v>
      </c>
      <c r="BM1345" s="141" t="s">
        <v>1893</v>
      </c>
    </row>
    <row r="1346" spans="2:51" s="13" customFormat="1" ht="12">
      <c r="B1346" s="150"/>
      <c r="D1346" s="144" t="s">
        <v>157</v>
      </c>
      <c r="E1346" s="151" t="s">
        <v>1</v>
      </c>
      <c r="F1346" s="152" t="s">
        <v>1894</v>
      </c>
      <c r="H1346" s="153">
        <v>11</v>
      </c>
      <c r="L1346" s="150"/>
      <c r="M1346" s="154"/>
      <c r="N1346" s="155"/>
      <c r="O1346" s="155"/>
      <c r="P1346" s="155"/>
      <c r="Q1346" s="155"/>
      <c r="R1346" s="155"/>
      <c r="S1346" s="155"/>
      <c r="T1346" s="156"/>
      <c r="AT1346" s="151" t="s">
        <v>157</v>
      </c>
      <c r="AU1346" s="151" t="s">
        <v>79</v>
      </c>
      <c r="AV1346" s="13" t="s">
        <v>79</v>
      </c>
      <c r="AW1346" s="13" t="s">
        <v>27</v>
      </c>
      <c r="AX1346" s="13" t="s">
        <v>70</v>
      </c>
      <c r="AY1346" s="151" t="s">
        <v>148</v>
      </c>
    </row>
    <row r="1347" spans="2:51" s="13" customFormat="1" ht="12">
      <c r="B1347" s="150"/>
      <c r="D1347" s="144" t="s">
        <v>157</v>
      </c>
      <c r="E1347" s="151" t="s">
        <v>1</v>
      </c>
      <c r="F1347" s="152" t="s">
        <v>1895</v>
      </c>
      <c r="H1347" s="153">
        <v>16</v>
      </c>
      <c r="L1347" s="150"/>
      <c r="M1347" s="154"/>
      <c r="N1347" s="155"/>
      <c r="O1347" s="155"/>
      <c r="P1347" s="155"/>
      <c r="Q1347" s="155"/>
      <c r="R1347" s="155"/>
      <c r="S1347" s="155"/>
      <c r="T1347" s="156"/>
      <c r="AT1347" s="151" t="s">
        <v>157</v>
      </c>
      <c r="AU1347" s="151" t="s">
        <v>79</v>
      </c>
      <c r="AV1347" s="13" t="s">
        <v>79</v>
      </c>
      <c r="AW1347" s="13" t="s">
        <v>27</v>
      </c>
      <c r="AX1347" s="13" t="s">
        <v>70</v>
      </c>
      <c r="AY1347" s="151" t="s">
        <v>148</v>
      </c>
    </row>
    <row r="1348" spans="2:65" s="1" customFormat="1" ht="24" customHeight="1">
      <c r="B1348" s="130"/>
      <c r="C1348" s="282" t="s">
        <v>1896</v>
      </c>
      <c r="D1348" s="282" t="s">
        <v>150</v>
      </c>
      <c r="E1348" s="283" t="s">
        <v>1897</v>
      </c>
      <c r="F1348" s="284" t="s">
        <v>1898</v>
      </c>
      <c r="G1348" s="285" t="s">
        <v>319</v>
      </c>
      <c r="H1348" s="286">
        <v>26</v>
      </c>
      <c r="I1348" s="287"/>
      <c r="J1348" s="287">
        <f>ROUND(I1348*H1348,2)</f>
        <v>0</v>
      </c>
      <c r="K1348" s="133" t="s">
        <v>320</v>
      </c>
      <c r="L1348" s="27"/>
      <c r="M1348" s="137" t="s">
        <v>1</v>
      </c>
      <c r="N1348" s="138" t="s">
        <v>35</v>
      </c>
      <c r="O1348" s="139">
        <v>0.967</v>
      </c>
      <c r="P1348" s="139">
        <f>O1348*H1348</f>
        <v>25.142</v>
      </c>
      <c r="Q1348" s="139">
        <v>0</v>
      </c>
      <c r="R1348" s="139">
        <f>Q1348*H1348</f>
        <v>0</v>
      </c>
      <c r="S1348" s="139">
        <v>0</v>
      </c>
      <c r="T1348" s="140">
        <f>S1348*H1348</f>
        <v>0</v>
      </c>
      <c r="AR1348" s="141" t="s">
        <v>231</v>
      </c>
      <c r="AT1348" s="141" t="s">
        <v>150</v>
      </c>
      <c r="AU1348" s="141" t="s">
        <v>79</v>
      </c>
      <c r="AY1348" s="15" t="s">
        <v>148</v>
      </c>
      <c r="BE1348" s="142">
        <f>IF(N1348="základní",J1348,0)</f>
        <v>0</v>
      </c>
      <c r="BF1348" s="142">
        <f>IF(N1348="snížená",J1348,0)</f>
        <v>0</v>
      </c>
      <c r="BG1348" s="142">
        <f>IF(N1348="zákl. přenesená",J1348,0)</f>
        <v>0</v>
      </c>
      <c r="BH1348" s="142">
        <f>IF(N1348="sníž. přenesená",J1348,0)</f>
        <v>0</v>
      </c>
      <c r="BI1348" s="142">
        <f>IF(N1348="nulová",J1348,0)</f>
        <v>0</v>
      </c>
      <c r="BJ1348" s="15" t="s">
        <v>77</v>
      </c>
      <c r="BK1348" s="142">
        <f>ROUND(I1348*H1348,2)</f>
        <v>0</v>
      </c>
      <c r="BL1348" s="15" t="s">
        <v>231</v>
      </c>
      <c r="BM1348" s="141" t="s">
        <v>1899</v>
      </c>
    </row>
    <row r="1349" spans="2:51" s="13" customFormat="1" ht="12">
      <c r="B1349" s="150"/>
      <c r="D1349" s="144" t="s">
        <v>157</v>
      </c>
      <c r="E1349" s="151" t="s">
        <v>1</v>
      </c>
      <c r="F1349" s="152" t="s">
        <v>1900</v>
      </c>
      <c r="H1349" s="153">
        <v>13</v>
      </c>
      <c r="L1349" s="150"/>
      <c r="M1349" s="154"/>
      <c r="N1349" s="155"/>
      <c r="O1349" s="155"/>
      <c r="P1349" s="155"/>
      <c r="Q1349" s="155"/>
      <c r="R1349" s="155"/>
      <c r="S1349" s="155"/>
      <c r="T1349" s="156"/>
      <c r="AT1349" s="151" t="s">
        <v>157</v>
      </c>
      <c r="AU1349" s="151" t="s">
        <v>79</v>
      </c>
      <c r="AV1349" s="13" t="s">
        <v>79</v>
      </c>
      <c r="AW1349" s="13" t="s">
        <v>27</v>
      </c>
      <c r="AX1349" s="13" t="s">
        <v>70</v>
      </c>
      <c r="AY1349" s="151" t="s">
        <v>148</v>
      </c>
    </row>
    <row r="1350" spans="2:51" s="13" customFormat="1" ht="12">
      <c r="B1350" s="150"/>
      <c r="D1350" s="144" t="s">
        <v>157</v>
      </c>
      <c r="E1350" s="151" t="s">
        <v>1</v>
      </c>
      <c r="F1350" s="152" t="s">
        <v>1901</v>
      </c>
      <c r="H1350" s="153">
        <v>13</v>
      </c>
      <c r="L1350" s="150"/>
      <c r="M1350" s="154"/>
      <c r="N1350" s="155"/>
      <c r="O1350" s="155"/>
      <c r="P1350" s="155"/>
      <c r="Q1350" s="155"/>
      <c r="R1350" s="155"/>
      <c r="S1350" s="155"/>
      <c r="T1350" s="156"/>
      <c r="AT1350" s="151" t="s">
        <v>157</v>
      </c>
      <c r="AU1350" s="151" t="s">
        <v>79</v>
      </c>
      <c r="AV1350" s="13" t="s">
        <v>79</v>
      </c>
      <c r="AW1350" s="13" t="s">
        <v>27</v>
      </c>
      <c r="AX1350" s="13" t="s">
        <v>70</v>
      </c>
      <c r="AY1350" s="151" t="s">
        <v>148</v>
      </c>
    </row>
    <row r="1351" spans="2:65" s="1" customFormat="1" ht="16.5" customHeight="1">
      <c r="B1351" s="130"/>
      <c r="C1351" s="288" t="s">
        <v>1902</v>
      </c>
      <c r="D1351" s="288" t="s">
        <v>80</v>
      </c>
      <c r="E1351" s="289" t="s">
        <v>1903</v>
      </c>
      <c r="F1351" s="290" t="s">
        <v>1904</v>
      </c>
      <c r="G1351" s="291" t="s">
        <v>458</v>
      </c>
      <c r="H1351" s="292">
        <v>119.721</v>
      </c>
      <c r="I1351" s="293"/>
      <c r="J1351" s="293">
        <f>ROUND(I1351*H1351,2)</f>
        <v>0</v>
      </c>
      <c r="K1351" s="159" t="s">
        <v>320</v>
      </c>
      <c r="L1351" s="163"/>
      <c r="M1351" s="164" t="s">
        <v>1</v>
      </c>
      <c r="N1351" s="165" t="s">
        <v>35</v>
      </c>
      <c r="O1351" s="139">
        <v>0</v>
      </c>
      <c r="P1351" s="139">
        <f>O1351*H1351</f>
        <v>0</v>
      </c>
      <c r="Q1351" s="139">
        <v>0.008</v>
      </c>
      <c r="R1351" s="139">
        <f>Q1351*H1351</f>
        <v>0.9577680000000001</v>
      </c>
      <c r="S1351" s="139">
        <v>0</v>
      </c>
      <c r="T1351" s="140">
        <f>S1351*H1351</f>
        <v>0</v>
      </c>
      <c r="AR1351" s="141" t="s">
        <v>325</v>
      </c>
      <c r="AT1351" s="141" t="s">
        <v>80</v>
      </c>
      <c r="AU1351" s="141" t="s">
        <v>79</v>
      </c>
      <c r="AY1351" s="15" t="s">
        <v>148</v>
      </c>
      <c r="BE1351" s="142">
        <f>IF(N1351="základní",J1351,0)</f>
        <v>0</v>
      </c>
      <c r="BF1351" s="142">
        <f>IF(N1351="snížená",J1351,0)</f>
        <v>0</v>
      </c>
      <c r="BG1351" s="142">
        <f>IF(N1351="zákl. přenesená",J1351,0)</f>
        <v>0</v>
      </c>
      <c r="BH1351" s="142">
        <f>IF(N1351="sníž. přenesená",J1351,0)</f>
        <v>0</v>
      </c>
      <c r="BI1351" s="142">
        <f>IF(N1351="nulová",J1351,0)</f>
        <v>0</v>
      </c>
      <c r="BJ1351" s="15" t="s">
        <v>77</v>
      </c>
      <c r="BK1351" s="142">
        <f>ROUND(I1351*H1351,2)</f>
        <v>0</v>
      </c>
      <c r="BL1351" s="15" t="s">
        <v>231</v>
      </c>
      <c r="BM1351" s="141" t="s">
        <v>1905</v>
      </c>
    </row>
    <row r="1352" spans="2:51" s="12" customFormat="1" ht="12">
      <c r="B1352" s="143"/>
      <c r="D1352" s="144" t="s">
        <v>157</v>
      </c>
      <c r="E1352" s="145" t="s">
        <v>1</v>
      </c>
      <c r="F1352" s="146" t="s">
        <v>339</v>
      </c>
      <c r="H1352" s="145" t="s">
        <v>1</v>
      </c>
      <c r="L1352" s="143"/>
      <c r="M1352" s="147"/>
      <c r="N1352" s="148"/>
      <c r="O1352" s="148"/>
      <c r="P1352" s="148"/>
      <c r="Q1352" s="148"/>
      <c r="R1352" s="148"/>
      <c r="S1352" s="148"/>
      <c r="T1352" s="149"/>
      <c r="AT1352" s="145" t="s">
        <v>157</v>
      </c>
      <c r="AU1352" s="145" t="s">
        <v>79</v>
      </c>
      <c r="AV1352" s="12" t="s">
        <v>77</v>
      </c>
      <c r="AW1352" s="12" t="s">
        <v>27</v>
      </c>
      <c r="AX1352" s="12" t="s">
        <v>70</v>
      </c>
      <c r="AY1352" s="145" t="s">
        <v>148</v>
      </c>
    </row>
    <row r="1353" spans="2:51" s="13" customFormat="1" ht="12">
      <c r="B1353" s="150"/>
      <c r="D1353" s="144" t="s">
        <v>157</v>
      </c>
      <c r="E1353" s="151" t="s">
        <v>1</v>
      </c>
      <c r="F1353" s="152" t="s">
        <v>1555</v>
      </c>
      <c r="H1353" s="153">
        <v>1.31</v>
      </c>
      <c r="L1353" s="150"/>
      <c r="M1353" s="154"/>
      <c r="N1353" s="155"/>
      <c r="O1353" s="155"/>
      <c r="P1353" s="155"/>
      <c r="Q1353" s="155"/>
      <c r="R1353" s="155"/>
      <c r="S1353" s="155"/>
      <c r="T1353" s="156"/>
      <c r="AT1353" s="151" t="s">
        <v>157</v>
      </c>
      <c r="AU1353" s="151" t="s">
        <v>79</v>
      </c>
      <c r="AV1353" s="13" t="s">
        <v>79</v>
      </c>
      <c r="AW1353" s="13" t="s">
        <v>27</v>
      </c>
      <c r="AX1353" s="13" t="s">
        <v>70</v>
      </c>
      <c r="AY1353" s="151" t="s">
        <v>148</v>
      </c>
    </row>
    <row r="1354" spans="2:51" s="13" customFormat="1" ht="12">
      <c r="B1354" s="150"/>
      <c r="D1354" s="144" t="s">
        <v>157</v>
      </c>
      <c r="E1354" s="151" t="s">
        <v>1</v>
      </c>
      <c r="F1354" s="152" t="s">
        <v>1556</v>
      </c>
      <c r="H1354" s="153">
        <v>8.28</v>
      </c>
      <c r="L1354" s="150"/>
      <c r="M1354" s="154"/>
      <c r="N1354" s="155"/>
      <c r="O1354" s="155"/>
      <c r="P1354" s="155"/>
      <c r="Q1354" s="155"/>
      <c r="R1354" s="155"/>
      <c r="S1354" s="155"/>
      <c r="T1354" s="156"/>
      <c r="AT1354" s="151" t="s">
        <v>157</v>
      </c>
      <c r="AU1354" s="151" t="s">
        <v>79</v>
      </c>
      <c r="AV1354" s="13" t="s">
        <v>79</v>
      </c>
      <c r="AW1354" s="13" t="s">
        <v>27</v>
      </c>
      <c r="AX1354" s="13" t="s">
        <v>70</v>
      </c>
      <c r="AY1354" s="151" t="s">
        <v>148</v>
      </c>
    </row>
    <row r="1355" spans="2:51" s="13" customFormat="1" ht="12">
      <c r="B1355" s="150"/>
      <c r="D1355" s="144" t="s">
        <v>157</v>
      </c>
      <c r="E1355" s="151" t="s">
        <v>1</v>
      </c>
      <c r="F1355" s="152" t="s">
        <v>1557</v>
      </c>
      <c r="H1355" s="153">
        <v>1.3</v>
      </c>
      <c r="L1355" s="150"/>
      <c r="M1355" s="154"/>
      <c r="N1355" s="155"/>
      <c r="O1355" s="155"/>
      <c r="P1355" s="155"/>
      <c r="Q1355" s="155"/>
      <c r="R1355" s="155"/>
      <c r="S1355" s="155"/>
      <c r="T1355" s="156"/>
      <c r="AT1355" s="151" t="s">
        <v>157</v>
      </c>
      <c r="AU1355" s="151" t="s">
        <v>79</v>
      </c>
      <c r="AV1355" s="13" t="s">
        <v>79</v>
      </c>
      <c r="AW1355" s="13" t="s">
        <v>27</v>
      </c>
      <c r="AX1355" s="13" t="s">
        <v>70</v>
      </c>
      <c r="AY1355" s="151" t="s">
        <v>148</v>
      </c>
    </row>
    <row r="1356" spans="2:51" s="13" customFormat="1" ht="12">
      <c r="B1356" s="150"/>
      <c r="D1356" s="144" t="s">
        <v>157</v>
      </c>
      <c r="E1356" s="151" t="s">
        <v>1</v>
      </c>
      <c r="F1356" s="152" t="s">
        <v>1558</v>
      </c>
      <c r="H1356" s="153">
        <v>1.8</v>
      </c>
      <c r="L1356" s="150"/>
      <c r="M1356" s="154"/>
      <c r="N1356" s="155"/>
      <c r="O1356" s="155"/>
      <c r="P1356" s="155"/>
      <c r="Q1356" s="155"/>
      <c r="R1356" s="155"/>
      <c r="S1356" s="155"/>
      <c r="T1356" s="156"/>
      <c r="AT1356" s="151" t="s">
        <v>157</v>
      </c>
      <c r="AU1356" s="151" t="s">
        <v>79</v>
      </c>
      <c r="AV1356" s="13" t="s">
        <v>79</v>
      </c>
      <c r="AW1356" s="13" t="s">
        <v>27</v>
      </c>
      <c r="AX1356" s="13" t="s">
        <v>70</v>
      </c>
      <c r="AY1356" s="151" t="s">
        <v>148</v>
      </c>
    </row>
    <row r="1357" spans="2:51" s="13" customFormat="1" ht="12">
      <c r="B1357" s="150"/>
      <c r="D1357" s="144" t="s">
        <v>157</v>
      </c>
      <c r="E1357" s="151" t="s">
        <v>1</v>
      </c>
      <c r="F1357" s="152" t="s">
        <v>1559</v>
      </c>
      <c r="H1357" s="153">
        <v>12.06</v>
      </c>
      <c r="L1357" s="150"/>
      <c r="M1357" s="154"/>
      <c r="N1357" s="155"/>
      <c r="O1357" s="155"/>
      <c r="P1357" s="155"/>
      <c r="Q1357" s="155"/>
      <c r="R1357" s="155"/>
      <c r="S1357" s="155"/>
      <c r="T1357" s="156"/>
      <c r="AT1357" s="151" t="s">
        <v>157</v>
      </c>
      <c r="AU1357" s="151" t="s">
        <v>79</v>
      </c>
      <c r="AV1357" s="13" t="s">
        <v>79</v>
      </c>
      <c r="AW1357" s="13" t="s">
        <v>27</v>
      </c>
      <c r="AX1357" s="13" t="s">
        <v>70</v>
      </c>
      <c r="AY1357" s="151" t="s">
        <v>148</v>
      </c>
    </row>
    <row r="1358" spans="2:51" s="13" customFormat="1" ht="12">
      <c r="B1358" s="150"/>
      <c r="D1358" s="144" t="s">
        <v>157</v>
      </c>
      <c r="E1358" s="151" t="s">
        <v>1</v>
      </c>
      <c r="F1358" s="152" t="s">
        <v>1560</v>
      </c>
      <c r="H1358" s="153">
        <v>11.2</v>
      </c>
      <c r="L1358" s="150"/>
      <c r="M1358" s="154"/>
      <c r="N1358" s="155"/>
      <c r="O1358" s="155"/>
      <c r="P1358" s="155"/>
      <c r="Q1358" s="155"/>
      <c r="R1358" s="155"/>
      <c r="S1358" s="155"/>
      <c r="T1358" s="156"/>
      <c r="AT1358" s="151" t="s">
        <v>157</v>
      </c>
      <c r="AU1358" s="151" t="s">
        <v>79</v>
      </c>
      <c r="AV1358" s="13" t="s">
        <v>79</v>
      </c>
      <c r="AW1358" s="13" t="s">
        <v>27</v>
      </c>
      <c r="AX1358" s="13" t="s">
        <v>70</v>
      </c>
      <c r="AY1358" s="151" t="s">
        <v>148</v>
      </c>
    </row>
    <row r="1359" spans="2:51" s="13" customFormat="1" ht="12">
      <c r="B1359" s="150"/>
      <c r="D1359" s="144" t="s">
        <v>157</v>
      </c>
      <c r="E1359" s="151" t="s">
        <v>1</v>
      </c>
      <c r="F1359" s="152" t="s">
        <v>1561</v>
      </c>
      <c r="H1359" s="153">
        <v>18.63</v>
      </c>
      <c r="L1359" s="150"/>
      <c r="M1359" s="154"/>
      <c r="N1359" s="155"/>
      <c r="O1359" s="155"/>
      <c r="P1359" s="155"/>
      <c r="Q1359" s="155"/>
      <c r="R1359" s="155"/>
      <c r="S1359" s="155"/>
      <c r="T1359" s="156"/>
      <c r="AT1359" s="151" t="s">
        <v>157</v>
      </c>
      <c r="AU1359" s="151" t="s">
        <v>79</v>
      </c>
      <c r="AV1359" s="13" t="s">
        <v>79</v>
      </c>
      <c r="AW1359" s="13" t="s">
        <v>27</v>
      </c>
      <c r="AX1359" s="13" t="s">
        <v>70</v>
      </c>
      <c r="AY1359" s="151" t="s">
        <v>148</v>
      </c>
    </row>
    <row r="1360" spans="2:51" s="12" customFormat="1" ht="12">
      <c r="B1360" s="143"/>
      <c r="D1360" s="144" t="s">
        <v>157</v>
      </c>
      <c r="E1360" s="145" t="s">
        <v>1</v>
      </c>
      <c r="F1360" s="146" t="s">
        <v>347</v>
      </c>
      <c r="H1360" s="145" t="s">
        <v>1</v>
      </c>
      <c r="L1360" s="143"/>
      <c r="M1360" s="147"/>
      <c r="N1360" s="148"/>
      <c r="O1360" s="148"/>
      <c r="P1360" s="148"/>
      <c r="Q1360" s="148"/>
      <c r="R1360" s="148"/>
      <c r="S1360" s="148"/>
      <c r="T1360" s="149"/>
      <c r="AT1360" s="145" t="s">
        <v>157</v>
      </c>
      <c r="AU1360" s="145" t="s">
        <v>79</v>
      </c>
      <c r="AV1360" s="12" t="s">
        <v>77</v>
      </c>
      <c r="AW1360" s="12" t="s">
        <v>27</v>
      </c>
      <c r="AX1360" s="12" t="s">
        <v>70</v>
      </c>
      <c r="AY1360" s="145" t="s">
        <v>148</v>
      </c>
    </row>
    <row r="1361" spans="2:51" s="13" customFormat="1" ht="12">
      <c r="B1361" s="150"/>
      <c r="D1361" s="144" t="s">
        <v>157</v>
      </c>
      <c r="E1361" s="151" t="s">
        <v>1</v>
      </c>
      <c r="F1361" s="152" t="s">
        <v>1560</v>
      </c>
      <c r="H1361" s="153">
        <v>11.2</v>
      </c>
      <c r="L1361" s="150"/>
      <c r="M1361" s="154"/>
      <c r="N1361" s="155"/>
      <c r="O1361" s="155"/>
      <c r="P1361" s="155"/>
      <c r="Q1361" s="155"/>
      <c r="R1361" s="155"/>
      <c r="S1361" s="155"/>
      <c r="T1361" s="156"/>
      <c r="AT1361" s="151" t="s">
        <v>157</v>
      </c>
      <c r="AU1361" s="151" t="s">
        <v>79</v>
      </c>
      <c r="AV1361" s="13" t="s">
        <v>79</v>
      </c>
      <c r="AW1361" s="13" t="s">
        <v>27</v>
      </c>
      <c r="AX1361" s="13" t="s">
        <v>70</v>
      </c>
      <c r="AY1361" s="151" t="s">
        <v>148</v>
      </c>
    </row>
    <row r="1362" spans="2:51" s="13" customFormat="1" ht="12">
      <c r="B1362" s="150"/>
      <c r="D1362" s="144" t="s">
        <v>157</v>
      </c>
      <c r="E1362" s="151" t="s">
        <v>1</v>
      </c>
      <c r="F1362" s="152" t="s">
        <v>1562</v>
      </c>
      <c r="H1362" s="153">
        <v>9.45</v>
      </c>
      <c r="L1362" s="150"/>
      <c r="M1362" s="154"/>
      <c r="N1362" s="155"/>
      <c r="O1362" s="155"/>
      <c r="P1362" s="155"/>
      <c r="Q1362" s="155"/>
      <c r="R1362" s="155"/>
      <c r="S1362" s="155"/>
      <c r="T1362" s="156"/>
      <c r="AT1362" s="151" t="s">
        <v>157</v>
      </c>
      <c r="AU1362" s="151" t="s">
        <v>79</v>
      </c>
      <c r="AV1362" s="13" t="s">
        <v>79</v>
      </c>
      <c r="AW1362" s="13" t="s">
        <v>27</v>
      </c>
      <c r="AX1362" s="13" t="s">
        <v>70</v>
      </c>
      <c r="AY1362" s="151" t="s">
        <v>148</v>
      </c>
    </row>
    <row r="1363" spans="2:51" s="13" customFormat="1" ht="12">
      <c r="B1363" s="150"/>
      <c r="D1363" s="144" t="s">
        <v>157</v>
      </c>
      <c r="E1363" s="151" t="s">
        <v>1</v>
      </c>
      <c r="F1363" s="152" t="s">
        <v>1563</v>
      </c>
      <c r="H1363" s="153">
        <v>26.91</v>
      </c>
      <c r="L1363" s="150"/>
      <c r="M1363" s="154"/>
      <c r="N1363" s="155"/>
      <c r="O1363" s="155"/>
      <c r="P1363" s="155"/>
      <c r="Q1363" s="155"/>
      <c r="R1363" s="155"/>
      <c r="S1363" s="155"/>
      <c r="T1363" s="156"/>
      <c r="AT1363" s="151" t="s">
        <v>157</v>
      </c>
      <c r="AU1363" s="151" t="s">
        <v>79</v>
      </c>
      <c r="AV1363" s="13" t="s">
        <v>79</v>
      </c>
      <c r="AW1363" s="13" t="s">
        <v>27</v>
      </c>
      <c r="AX1363" s="13" t="s">
        <v>70</v>
      </c>
      <c r="AY1363" s="151" t="s">
        <v>148</v>
      </c>
    </row>
    <row r="1364" spans="2:51" s="13" customFormat="1" ht="12">
      <c r="B1364" s="150"/>
      <c r="D1364" s="144" t="s">
        <v>157</v>
      </c>
      <c r="E1364" s="151" t="s">
        <v>1</v>
      </c>
      <c r="F1364" s="152" t="s">
        <v>1564</v>
      </c>
      <c r="H1364" s="153">
        <v>11.88</v>
      </c>
      <c r="L1364" s="150"/>
      <c r="M1364" s="154"/>
      <c r="N1364" s="155"/>
      <c r="O1364" s="155"/>
      <c r="P1364" s="155"/>
      <c r="Q1364" s="155"/>
      <c r="R1364" s="155"/>
      <c r="S1364" s="155"/>
      <c r="T1364" s="156"/>
      <c r="AT1364" s="151" t="s">
        <v>157</v>
      </c>
      <c r="AU1364" s="151" t="s">
        <v>79</v>
      </c>
      <c r="AV1364" s="13" t="s">
        <v>79</v>
      </c>
      <c r="AW1364" s="13" t="s">
        <v>27</v>
      </c>
      <c r="AX1364" s="13" t="s">
        <v>70</v>
      </c>
      <c r="AY1364" s="151" t="s">
        <v>148</v>
      </c>
    </row>
    <row r="1365" spans="2:51" s="13" customFormat="1" ht="12">
      <c r="B1365" s="150"/>
      <c r="D1365" s="144" t="s">
        <v>157</v>
      </c>
      <c r="F1365" s="152" t="s">
        <v>1906</v>
      </c>
      <c r="H1365" s="153">
        <v>119.721</v>
      </c>
      <c r="L1365" s="150"/>
      <c r="M1365" s="154"/>
      <c r="N1365" s="155"/>
      <c r="O1365" s="155"/>
      <c r="P1365" s="155"/>
      <c r="Q1365" s="155"/>
      <c r="R1365" s="155"/>
      <c r="S1365" s="155"/>
      <c r="T1365" s="156"/>
      <c r="AT1365" s="151" t="s">
        <v>157</v>
      </c>
      <c r="AU1365" s="151" t="s">
        <v>79</v>
      </c>
      <c r="AV1365" s="13" t="s">
        <v>79</v>
      </c>
      <c r="AW1365" s="13" t="s">
        <v>3</v>
      </c>
      <c r="AX1365" s="13" t="s">
        <v>77</v>
      </c>
      <c r="AY1365" s="151" t="s">
        <v>148</v>
      </c>
    </row>
    <row r="1366" spans="2:65" s="1" customFormat="1" ht="24" customHeight="1">
      <c r="B1366" s="130"/>
      <c r="C1366" s="131" t="s">
        <v>1907</v>
      </c>
      <c r="D1366" s="131" t="s">
        <v>150</v>
      </c>
      <c r="E1366" s="132" t="s">
        <v>1908</v>
      </c>
      <c r="F1366" s="133" t="s">
        <v>1909</v>
      </c>
      <c r="G1366" s="134" t="s">
        <v>203</v>
      </c>
      <c r="H1366" s="135">
        <v>2.055</v>
      </c>
      <c r="I1366" s="136"/>
      <c r="J1366" s="136">
        <f>ROUND(I1366*H1366,2)</f>
        <v>0</v>
      </c>
      <c r="K1366" s="133" t="s">
        <v>320</v>
      </c>
      <c r="L1366" s="27"/>
      <c r="M1366" s="137" t="s">
        <v>1</v>
      </c>
      <c r="N1366" s="138" t="s">
        <v>35</v>
      </c>
      <c r="O1366" s="139">
        <v>2.421</v>
      </c>
      <c r="P1366" s="139">
        <f>O1366*H1366</f>
        <v>4.975155</v>
      </c>
      <c r="Q1366" s="139">
        <v>0</v>
      </c>
      <c r="R1366" s="139">
        <f>Q1366*H1366</f>
        <v>0</v>
      </c>
      <c r="S1366" s="139">
        <v>0</v>
      </c>
      <c r="T1366" s="140">
        <f>S1366*H1366</f>
        <v>0</v>
      </c>
      <c r="AR1366" s="141" t="s">
        <v>231</v>
      </c>
      <c r="AT1366" s="141" t="s">
        <v>150</v>
      </c>
      <c r="AU1366" s="141" t="s">
        <v>79</v>
      </c>
      <c r="AY1366" s="15" t="s">
        <v>148</v>
      </c>
      <c r="BE1366" s="142">
        <f>IF(N1366="základní",J1366,0)</f>
        <v>0</v>
      </c>
      <c r="BF1366" s="142">
        <f>IF(N1366="snížená",J1366,0)</f>
        <v>0</v>
      </c>
      <c r="BG1366" s="142">
        <f>IF(N1366="zákl. přenesená",J1366,0)</f>
        <v>0</v>
      </c>
      <c r="BH1366" s="142">
        <f>IF(N1366="sníž. přenesená",J1366,0)</f>
        <v>0</v>
      </c>
      <c r="BI1366" s="142">
        <f>IF(N1366="nulová",J1366,0)</f>
        <v>0</v>
      </c>
      <c r="BJ1366" s="15" t="s">
        <v>77</v>
      </c>
      <c r="BK1366" s="142">
        <f>ROUND(I1366*H1366,2)</f>
        <v>0</v>
      </c>
      <c r="BL1366" s="15" t="s">
        <v>231</v>
      </c>
      <c r="BM1366" s="141" t="s">
        <v>1910</v>
      </c>
    </row>
    <row r="1367" spans="2:63" s="11" customFormat="1" ht="22.8" customHeight="1">
      <c r="B1367" s="118"/>
      <c r="D1367" s="119" t="s">
        <v>69</v>
      </c>
      <c r="E1367" s="128" t="s">
        <v>1911</v>
      </c>
      <c r="F1367" s="128" t="s">
        <v>1912</v>
      </c>
      <c r="J1367" s="129">
        <f>BK1367</f>
        <v>0</v>
      </c>
      <c r="L1367" s="118"/>
      <c r="M1367" s="122"/>
      <c r="N1367" s="123"/>
      <c r="O1367" s="123"/>
      <c r="P1367" s="124">
        <f>SUM(P1368:P1390)</f>
        <v>961.696268</v>
      </c>
      <c r="Q1367" s="123"/>
      <c r="R1367" s="124">
        <f>SUM(R1368:R1390)</f>
        <v>4.228000000000001</v>
      </c>
      <c r="S1367" s="123"/>
      <c r="T1367" s="125">
        <f>SUM(T1368:T1390)</f>
        <v>1.4672</v>
      </c>
      <c r="AR1367" s="119" t="s">
        <v>79</v>
      </c>
      <c r="AT1367" s="126" t="s">
        <v>69</v>
      </c>
      <c r="AU1367" s="126" t="s">
        <v>77</v>
      </c>
      <c r="AY1367" s="119" t="s">
        <v>148</v>
      </c>
      <c r="BK1367" s="127">
        <f>SUM(BK1368:BK1390)</f>
        <v>0</v>
      </c>
    </row>
    <row r="1368" spans="2:65" s="1" customFormat="1" ht="16.5" customHeight="1">
      <c r="B1368" s="130"/>
      <c r="C1368" s="131" t="s">
        <v>1913</v>
      </c>
      <c r="D1368" s="131" t="s">
        <v>150</v>
      </c>
      <c r="E1368" s="132" t="s">
        <v>1914</v>
      </c>
      <c r="F1368" s="133" t="s">
        <v>1915</v>
      </c>
      <c r="G1368" s="134" t="s">
        <v>1916</v>
      </c>
      <c r="H1368" s="135">
        <v>1</v>
      </c>
      <c r="I1368" s="136"/>
      <c r="J1368" s="136">
        <f>ROUND(I1368*H1368,2)</f>
        <v>0</v>
      </c>
      <c r="K1368" s="133" t="s">
        <v>1</v>
      </c>
      <c r="L1368" s="27"/>
      <c r="M1368" s="137" t="s">
        <v>1</v>
      </c>
      <c r="N1368" s="138" t="s">
        <v>35</v>
      </c>
      <c r="O1368" s="139">
        <v>0.513</v>
      </c>
      <c r="P1368" s="139">
        <f>O1368*H1368</f>
        <v>0.513</v>
      </c>
      <c r="Q1368" s="139">
        <v>0</v>
      </c>
      <c r="R1368" s="139">
        <f>Q1368*H1368</f>
        <v>0</v>
      </c>
      <c r="S1368" s="139">
        <v>0.016</v>
      </c>
      <c r="T1368" s="140">
        <f>S1368*H1368</f>
        <v>0.016</v>
      </c>
      <c r="AR1368" s="141" t="s">
        <v>231</v>
      </c>
      <c r="AT1368" s="141" t="s">
        <v>150</v>
      </c>
      <c r="AU1368" s="141" t="s">
        <v>79</v>
      </c>
      <c r="AY1368" s="15" t="s">
        <v>148</v>
      </c>
      <c r="BE1368" s="142">
        <f>IF(N1368="základní",J1368,0)</f>
        <v>0</v>
      </c>
      <c r="BF1368" s="142">
        <f>IF(N1368="snížená",J1368,0)</f>
        <v>0</v>
      </c>
      <c r="BG1368" s="142">
        <f>IF(N1368="zákl. přenesená",J1368,0)</f>
        <v>0</v>
      </c>
      <c r="BH1368" s="142">
        <f>IF(N1368="sníž. přenesená",J1368,0)</f>
        <v>0</v>
      </c>
      <c r="BI1368" s="142">
        <f>IF(N1368="nulová",J1368,0)</f>
        <v>0</v>
      </c>
      <c r="BJ1368" s="15" t="s">
        <v>77</v>
      </c>
      <c r="BK1368" s="142">
        <f>ROUND(I1368*H1368,2)</f>
        <v>0</v>
      </c>
      <c r="BL1368" s="15" t="s">
        <v>231</v>
      </c>
      <c r="BM1368" s="141" t="s">
        <v>1917</v>
      </c>
    </row>
    <row r="1369" spans="2:65" s="1" customFormat="1" ht="24" customHeight="1">
      <c r="B1369" s="130"/>
      <c r="C1369" s="131" t="s">
        <v>1918</v>
      </c>
      <c r="D1369" s="131" t="s">
        <v>150</v>
      </c>
      <c r="E1369" s="132" t="s">
        <v>1919</v>
      </c>
      <c r="F1369" s="133" t="s">
        <v>1920</v>
      </c>
      <c r="G1369" s="134" t="s">
        <v>458</v>
      </c>
      <c r="H1369" s="135">
        <v>7.7</v>
      </c>
      <c r="I1369" s="136"/>
      <c r="J1369" s="136">
        <f>ROUND(I1369*H1369,2)</f>
        <v>0</v>
      </c>
      <c r="K1369" s="133" t="s">
        <v>320</v>
      </c>
      <c r="L1369" s="27"/>
      <c r="M1369" s="137" t="s">
        <v>1</v>
      </c>
      <c r="N1369" s="138" t="s">
        <v>35</v>
      </c>
      <c r="O1369" s="139">
        <v>0.513</v>
      </c>
      <c r="P1369" s="139">
        <f>O1369*H1369</f>
        <v>3.9501000000000004</v>
      </c>
      <c r="Q1369" s="139">
        <v>0</v>
      </c>
      <c r="R1369" s="139">
        <f>Q1369*H1369</f>
        <v>0</v>
      </c>
      <c r="S1369" s="139">
        <v>0.016</v>
      </c>
      <c r="T1369" s="140">
        <f>S1369*H1369</f>
        <v>0.1232</v>
      </c>
      <c r="AR1369" s="141" t="s">
        <v>231</v>
      </c>
      <c r="AT1369" s="141" t="s">
        <v>150</v>
      </c>
      <c r="AU1369" s="141" t="s">
        <v>79</v>
      </c>
      <c r="AY1369" s="15" t="s">
        <v>148</v>
      </c>
      <c r="BE1369" s="142">
        <f>IF(N1369="základní",J1369,0)</f>
        <v>0</v>
      </c>
      <c r="BF1369" s="142">
        <f>IF(N1369="snížená",J1369,0)</f>
        <v>0</v>
      </c>
      <c r="BG1369" s="142">
        <f>IF(N1369="zákl. přenesená",J1369,0)</f>
        <v>0</v>
      </c>
      <c r="BH1369" s="142">
        <f>IF(N1369="sníž. přenesená",J1369,0)</f>
        <v>0</v>
      </c>
      <c r="BI1369" s="142">
        <f>IF(N1369="nulová",J1369,0)</f>
        <v>0</v>
      </c>
      <c r="BJ1369" s="15" t="s">
        <v>77</v>
      </c>
      <c r="BK1369" s="142">
        <f>ROUND(I1369*H1369,2)</f>
        <v>0</v>
      </c>
      <c r="BL1369" s="15" t="s">
        <v>231</v>
      </c>
      <c r="BM1369" s="141" t="s">
        <v>1921</v>
      </c>
    </row>
    <row r="1370" spans="2:51" s="12" customFormat="1" ht="12">
      <c r="B1370" s="143"/>
      <c r="D1370" s="144" t="s">
        <v>157</v>
      </c>
      <c r="E1370" s="145" t="s">
        <v>1</v>
      </c>
      <c r="F1370" s="146" t="s">
        <v>1873</v>
      </c>
      <c r="H1370" s="145" t="s">
        <v>1</v>
      </c>
      <c r="L1370" s="143"/>
      <c r="M1370" s="147"/>
      <c r="N1370" s="148"/>
      <c r="O1370" s="148"/>
      <c r="P1370" s="148"/>
      <c r="Q1370" s="148"/>
      <c r="R1370" s="148"/>
      <c r="S1370" s="148"/>
      <c r="T1370" s="149"/>
      <c r="AT1370" s="145" t="s">
        <v>157</v>
      </c>
      <c r="AU1370" s="145" t="s">
        <v>79</v>
      </c>
      <c r="AV1370" s="12" t="s">
        <v>77</v>
      </c>
      <c r="AW1370" s="12" t="s">
        <v>27</v>
      </c>
      <c r="AX1370" s="12" t="s">
        <v>70</v>
      </c>
      <c r="AY1370" s="145" t="s">
        <v>148</v>
      </c>
    </row>
    <row r="1371" spans="2:51" s="13" customFormat="1" ht="12">
      <c r="B1371" s="150"/>
      <c r="D1371" s="144" t="s">
        <v>157</v>
      </c>
      <c r="E1371" s="151" t="s">
        <v>1</v>
      </c>
      <c r="F1371" s="152" t="s">
        <v>1922</v>
      </c>
      <c r="H1371" s="153">
        <v>3.8</v>
      </c>
      <c r="L1371" s="150"/>
      <c r="M1371" s="154"/>
      <c r="N1371" s="155"/>
      <c r="O1371" s="155"/>
      <c r="P1371" s="155"/>
      <c r="Q1371" s="155"/>
      <c r="R1371" s="155"/>
      <c r="S1371" s="155"/>
      <c r="T1371" s="156"/>
      <c r="AT1371" s="151" t="s">
        <v>157</v>
      </c>
      <c r="AU1371" s="151" t="s">
        <v>79</v>
      </c>
      <c r="AV1371" s="13" t="s">
        <v>79</v>
      </c>
      <c r="AW1371" s="13" t="s">
        <v>27</v>
      </c>
      <c r="AX1371" s="13" t="s">
        <v>70</v>
      </c>
      <c r="AY1371" s="151" t="s">
        <v>148</v>
      </c>
    </row>
    <row r="1372" spans="2:51" s="13" customFormat="1" ht="12">
      <c r="B1372" s="150"/>
      <c r="D1372" s="144" t="s">
        <v>157</v>
      </c>
      <c r="E1372" s="151" t="s">
        <v>1</v>
      </c>
      <c r="F1372" s="152" t="s">
        <v>1923</v>
      </c>
      <c r="H1372" s="153">
        <v>3.9</v>
      </c>
      <c r="L1372" s="150"/>
      <c r="M1372" s="154"/>
      <c r="N1372" s="155"/>
      <c r="O1372" s="155"/>
      <c r="P1372" s="155"/>
      <c r="Q1372" s="155"/>
      <c r="R1372" s="155"/>
      <c r="S1372" s="155"/>
      <c r="T1372" s="156"/>
      <c r="AT1372" s="151" t="s">
        <v>157</v>
      </c>
      <c r="AU1372" s="151" t="s">
        <v>79</v>
      </c>
      <c r="AV1372" s="13" t="s">
        <v>79</v>
      </c>
      <c r="AW1372" s="13" t="s">
        <v>27</v>
      </c>
      <c r="AX1372" s="13" t="s">
        <v>70</v>
      </c>
      <c r="AY1372" s="151" t="s">
        <v>148</v>
      </c>
    </row>
    <row r="1373" spans="2:65" s="1" customFormat="1" ht="24" customHeight="1">
      <c r="B1373" s="130"/>
      <c r="C1373" s="131" t="s">
        <v>1924</v>
      </c>
      <c r="D1373" s="131" t="s">
        <v>150</v>
      </c>
      <c r="E1373" s="132" t="s">
        <v>1925</v>
      </c>
      <c r="F1373" s="133" t="s">
        <v>1926</v>
      </c>
      <c r="G1373" s="134" t="s">
        <v>319</v>
      </c>
      <c r="H1373" s="135">
        <v>4</v>
      </c>
      <c r="I1373" s="136"/>
      <c r="J1373" s="136">
        <f aca="true" t="shared" si="0" ref="J1373:J1378">ROUND(I1373*H1373,2)</f>
        <v>0</v>
      </c>
      <c r="K1373" s="133" t="s">
        <v>1</v>
      </c>
      <c r="L1373" s="27"/>
      <c r="M1373" s="137" t="s">
        <v>1</v>
      </c>
      <c r="N1373" s="138" t="s">
        <v>35</v>
      </c>
      <c r="O1373" s="139">
        <v>0.513</v>
      </c>
      <c r="P1373" s="139">
        <f aca="true" t="shared" si="1" ref="P1373:P1378">O1373*H1373</f>
        <v>2.052</v>
      </c>
      <c r="Q1373" s="139">
        <v>0</v>
      </c>
      <c r="R1373" s="139">
        <f aca="true" t="shared" si="2" ref="R1373:R1378">Q1373*H1373</f>
        <v>0</v>
      </c>
      <c r="S1373" s="139">
        <v>0.016</v>
      </c>
      <c r="T1373" s="140">
        <f aca="true" t="shared" si="3" ref="T1373:T1378">S1373*H1373</f>
        <v>0.064</v>
      </c>
      <c r="AR1373" s="141" t="s">
        <v>231</v>
      </c>
      <c r="AT1373" s="141" t="s">
        <v>150</v>
      </c>
      <c r="AU1373" s="141" t="s">
        <v>79</v>
      </c>
      <c r="AY1373" s="15" t="s">
        <v>148</v>
      </c>
      <c r="BE1373" s="142">
        <f aca="true" t="shared" si="4" ref="BE1373:BE1378">IF(N1373="základní",J1373,0)</f>
        <v>0</v>
      </c>
      <c r="BF1373" s="142">
        <f aca="true" t="shared" si="5" ref="BF1373:BF1378">IF(N1373="snížená",J1373,0)</f>
        <v>0</v>
      </c>
      <c r="BG1373" s="142">
        <f aca="true" t="shared" si="6" ref="BG1373:BG1378">IF(N1373="zákl. přenesená",J1373,0)</f>
        <v>0</v>
      </c>
      <c r="BH1373" s="142">
        <f aca="true" t="shared" si="7" ref="BH1373:BH1378">IF(N1373="sníž. přenesená",J1373,0)</f>
        <v>0</v>
      </c>
      <c r="BI1373" s="142">
        <f aca="true" t="shared" si="8" ref="BI1373:BI1378">IF(N1373="nulová",J1373,0)</f>
        <v>0</v>
      </c>
      <c r="BJ1373" s="15" t="s">
        <v>77</v>
      </c>
      <c r="BK1373" s="142">
        <f aca="true" t="shared" si="9" ref="BK1373:BK1378">ROUND(I1373*H1373,2)</f>
        <v>0</v>
      </c>
      <c r="BL1373" s="15" t="s">
        <v>231</v>
      </c>
      <c r="BM1373" s="141" t="s">
        <v>1927</v>
      </c>
    </row>
    <row r="1374" spans="2:65" s="1" customFormat="1" ht="24" customHeight="1">
      <c r="B1374" s="130"/>
      <c r="C1374" s="131" t="s">
        <v>1928</v>
      </c>
      <c r="D1374" s="131" t="s">
        <v>150</v>
      </c>
      <c r="E1374" s="132" t="s">
        <v>1929</v>
      </c>
      <c r="F1374" s="133" t="s">
        <v>1930</v>
      </c>
      <c r="G1374" s="134" t="s">
        <v>319</v>
      </c>
      <c r="H1374" s="135">
        <v>40</v>
      </c>
      <c r="I1374" s="136"/>
      <c r="J1374" s="136">
        <f t="shared" si="0"/>
        <v>0</v>
      </c>
      <c r="K1374" s="133" t="s">
        <v>1</v>
      </c>
      <c r="L1374" s="27"/>
      <c r="M1374" s="137" t="s">
        <v>1</v>
      </c>
      <c r="N1374" s="138" t="s">
        <v>35</v>
      </c>
      <c r="O1374" s="139">
        <v>0.513</v>
      </c>
      <c r="P1374" s="139">
        <f t="shared" si="1"/>
        <v>20.52</v>
      </c>
      <c r="Q1374" s="139">
        <v>0</v>
      </c>
      <c r="R1374" s="139">
        <f t="shared" si="2"/>
        <v>0</v>
      </c>
      <c r="S1374" s="139">
        <v>0.016</v>
      </c>
      <c r="T1374" s="140">
        <f t="shared" si="3"/>
        <v>0.64</v>
      </c>
      <c r="AR1374" s="141" t="s">
        <v>231</v>
      </c>
      <c r="AT1374" s="141" t="s">
        <v>150</v>
      </c>
      <c r="AU1374" s="141" t="s">
        <v>79</v>
      </c>
      <c r="AY1374" s="15" t="s">
        <v>148</v>
      </c>
      <c r="BE1374" s="142">
        <f t="shared" si="4"/>
        <v>0</v>
      </c>
      <c r="BF1374" s="142">
        <f t="shared" si="5"/>
        <v>0</v>
      </c>
      <c r="BG1374" s="142">
        <f t="shared" si="6"/>
        <v>0</v>
      </c>
      <c r="BH1374" s="142">
        <f t="shared" si="7"/>
        <v>0</v>
      </c>
      <c r="BI1374" s="142">
        <f t="shared" si="8"/>
        <v>0</v>
      </c>
      <c r="BJ1374" s="15" t="s">
        <v>77</v>
      </c>
      <c r="BK1374" s="142">
        <f t="shared" si="9"/>
        <v>0</v>
      </c>
      <c r="BL1374" s="15" t="s">
        <v>231</v>
      </c>
      <c r="BM1374" s="141" t="s">
        <v>1931</v>
      </c>
    </row>
    <row r="1375" spans="2:65" s="1" customFormat="1" ht="24" customHeight="1">
      <c r="B1375" s="130"/>
      <c r="C1375" s="131" t="s">
        <v>1932</v>
      </c>
      <c r="D1375" s="131" t="s">
        <v>150</v>
      </c>
      <c r="E1375" s="132" t="s">
        <v>1933</v>
      </c>
      <c r="F1375" s="133" t="s">
        <v>1934</v>
      </c>
      <c r="G1375" s="134" t="s">
        <v>319</v>
      </c>
      <c r="H1375" s="135">
        <v>10</v>
      </c>
      <c r="I1375" s="136"/>
      <c r="J1375" s="136">
        <f t="shared" si="0"/>
        <v>0</v>
      </c>
      <c r="K1375" s="133" t="s">
        <v>1</v>
      </c>
      <c r="L1375" s="27"/>
      <c r="M1375" s="137" t="s">
        <v>1</v>
      </c>
      <c r="N1375" s="138" t="s">
        <v>35</v>
      </c>
      <c r="O1375" s="139">
        <v>0.513</v>
      </c>
      <c r="P1375" s="139">
        <f t="shared" si="1"/>
        <v>5.13</v>
      </c>
      <c r="Q1375" s="139">
        <v>0</v>
      </c>
      <c r="R1375" s="139">
        <f t="shared" si="2"/>
        <v>0</v>
      </c>
      <c r="S1375" s="139">
        <v>0.016</v>
      </c>
      <c r="T1375" s="140">
        <f t="shared" si="3"/>
        <v>0.16</v>
      </c>
      <c r="AR1375" s="141" t="s">
        <v>231</v>
      </c>
      <c r="AT1375" s="141" t="s">
        <v>150</v>
      </c>
      <c r="AU1375" s="141" t="s">
        <v>79</v>
      </c>
      <c r="AY1375" s="15" t="s">
        <v>148</v>
      </c>
      <c r="BE1375" s="142">
        <f t="shared" si="4"/>
        <v>0</v>
      </c>
      <c r="BF1375" s="142">
        <f t="shared" si="5"/>
        <v>0</v>
      </c>
      <c r="BG1375" s="142">
        <f t="shared" si="6"/>
        <v>0</v>
      </c>
      <c r="BH1375" s="142">
        <f t="shared" si="7"/>
        <v>0</v>
      </c>
      <c r="BI1375" s="142">
        <f t="shared" si="8"/>
        <v>0</v>
      </c>
      <c r="BJ1375" s="15" t="s">
        <v>77</v>
      </c>
      <c r="BK1375" s="142">
        <f t="shared" si="9"/>
        <v>0</v>
      </c>
      <c r="BL1375" s="15" t="s">
        <v>231</v>
      </c>
      <c r="BM1375" s="141" t="s">
        <v>1935</v>
      </c>
    </row>
    <row r="1376" spans="2:65" s="1" customFormat="1" ht="36" customHeight="1">
      <c r="B1376" s="130"/>
      <c r="C1376" s="131" t="s">
        <v>1936</v>
      </c>
      <c r="D1376" s="131" t="s">
        <v>150</v>
      </c>
      <c r="E1376" s="132" t="s">
        <v>1937</v>
      </c>
      <c r="F1376" s="133" t="s">
        <v>1938</v>
      </c>
      <c r="G1376" s="134" t="s">
        <v>319</v>
      </c>
      <c r="H1376" s="135">
        <v>10</v>
      </c>
      <c r="I1376" s="136"/>
      <c r="J1376" s="136">
        <f t="shared" si="0"/>
        <v>0</v>
      </c>
      <c r="K1376" s="133" t="s">
        <v>1</v>
      </c>
      <c r="L1376" s="27"/>
      <c r="M1376" s="137" t="s">
        <v>1</v>
      </c>
      <c r="N1376" s="138" t="s">
        <v>35</v>
      </c>
      <c r="O1376" s="139">
        <v>0.513</v>
      </c>
      <c r="P1376" s="139">
        <f t="shared" si="1"/>
        <v>5.13</v>
      </c>
      <c r="Q1376" s="139">
        <v>0</v>
      </c>
      <c r="R1376" s="139">
        <f t="shared" si="2"/>
        <v>0</v>
      </c>
      <c r="S1376" s="139">
        <v>0.016</v>
      </c>
      <c r="T1376" s="140">
        <f t="shared" si="3"/>
        <v>0.16</v>
      </c>
      <c r="AR1376" s="141" t="s">
        <v>231</v>
      </c>
      <c r="AT1376" s="141" t="s">
        <v>150</v>
      </c>
      <c r="AU1376" s="141" t="s">
        <v>79</v>
      </c>
      <c r="AY1376" s="15" t="s">
        <v>148</v>
      </c>
      <c r="BE1376" s="142">
        <f t="shared" si="4"/>
        <v>0</v>
      </c>
      <c r="BF1376" s="142">
        <f t="shared" si="5"/>
        <v>0</v>
      </c>
      <c r="BG1376" s="142">
        <f t="shared" si="6"/>
        <v>0</v>
      </c>
      <c r="BH1376" s="142">
        <f t="shared" si="7"/>
        <v>0</v>
      </c>
      <c r="BI1376" s="142">
        <f t="shared" si="8"/>
        <v>0</v>
      </c>
      <c r="BJ1376" s="15" t="s">
        <v>77</v>
      </c>
      <c r="BK1376" s="142">
        <f t="shared" si="9"/>
        <v>0</v>
      </c>
      <c r="BL1376" s="15" t="s">
        <v>231</v>
      </c>
      <c r="BM1376" s="141" t="s">
        <v>1939</v>
      </c>
    </row>
    <row r="1377" spans="2:65" s="1" customFormat="1" ht="24" customHeight="1">
      <c r="B1377" s="130"/>
      <c r="C1377" s="131" t="s">
        <v>1940</v>
      </c>
      <c r="D1377" s="131" t="s">
        <v>150</v>
      </c>
      <c r="E1377" s="132" t="s">
        <v>1941</v>
      </c>
      <c r="F1377" s="133" t="s">
        <v>1942</v>
      </c>
      <c r="G1377" s="134" t="s">
        <v>319</v>
      </c>
      <c r="H1377" s="135">
        <v>5</v>
      </c>
      <c r="I1377" s="136"/>
      <c r="J1377" s="136">
        <f t="shared" si="0"/>
        <v>0</v>
      </c>
      <c r="K1377" s="133" t="s">
        <v>1</v>
      </c>
      <c r="L1377" s="27"/>
      <c r="M1377" s="137" t="s">
        <v>1</v>
      </c>
      <c r="N1377" s="138" t="s">
        <v>35</v>
      </c>
      <c r="O1377" s="139">
        <v>0.513</v>
      </c>
      <c r="P1377" s="139">
        <f t="shared" si="1"/>
        <v>2.565</v>
      </c>
      <c r="Q1377" s="139">
        <v>0</v>
      </c>
      <c r="R1377" s="139">
        <f t="shared" si="2"/>
        <v>0</v>
      </c>
      <c r="S1377" s="139">
        <v>0.016</v>
      </c>
      <c r="T1377" s="140">
        <f t="shared" si="3"/>
        <v>0.08</v>
      </c>
      <c r="AR1377" s="141" t="s">
        <v>231</v>
      </c>
      <c r="AT1377" s="141" t="s">
        <v>150</v>
      </c>
      <c r="AU1377" s="141" t="s">
        <v>79</v>
      </c>
      <c r="AY1377" s="15" t="s">
        <v>148</v>
      </c>
      <c r="BE1377" s="142">
        <f t="shared" si="4"/>
        <v>0</v>
      </c>
      <c r="BF1377" s="142">
        <f t="shared" si="5"/>
        <v>0</v>
      </c>
      <c r="BG1377" s="142">
        <f t="shared" si="6"/>
        <v>0</v>
      </c>
      <c r="BH1377" s="142">
        <f t="shared" si="7"/>
        <v>0</v>
      </c>
      <c r="BI1377" s="142">
        <f t="shared" si="8"/>
        <v>0</v>
      </c>
      <c r="BJ1377" s="15" t="s">
        <v>77</v>
      </c>
      <c r="BK1377" s="142">
        <f t="shared" si="9"/>
        <v>0</v>
      </c>
      <c r="BL1377" s="15" t="s">
        <v>231</v>
      </c>
      <c r="BM1377" s="141" t="s">
        <v>1943</v>
      </c>
    </row>
    <row r="1378" spans="2:65" s="1" customFormat="1" ht="36" customHeight="1">
      <c r="B1378" s="130"/>
      <c r="C1378" s="131" t="s">
        <v>1944</v>
      </c>
      <c r="D1378" s="131" t="s">
        <v>150</v>
      </c>
      <c r="E1378" s="132" t="s">
        <v>1945</v>
      </c>
      <c r="F1378" s="133" t="s">
        <v>1946</v>
      </c>
      <c r="G1378" s="134" t="s">
        <v>319</v>
      </c>
      <c r="H1378" s="135">
        <v>5</v>
      </c>
      <c r="I1378" s="136"/>
      <c r="J1378" s="136">
        <f t="shared" si="0"/>
        <v>0</v>
      </c>
      <c r="K1378" s="133" t="s">
        <v>1</v>
      </c>
      <c r="L1378" s="27"/>
      <c r="M1378" s="137" t="s">
        <v>1</v>
      </c>
      <c r="N1378" s="138" t="s">
        <v>35</v>
      </c>
      <c r="O1378" s="139">
        <v>0.513</v>
      </c>
      <c r="P1378" s="139">
        <f t="shared" si="1"/>
        <v>2.565</v>
      </c>
      <c r="Q1378" s="139">
        <v>0.02</v>
      </c>
      <c r="R1378" s="139">
        <f t="shared" si="2"/>
        <v>0.1</v>
      </c>
      <c r="S1378" s="139">
        <v>0.016</v>
      </c>
      <c r="T1378" s="140">
        <f t="shared" si="3"/>
        <v>0.08</v>
      </c>
      <c r="AR1378" s="141" t="s">
        <v>231</v>
      </c>
      <c r="AT1378" s="141" t="s">
        <v>150</v>
      </c>
      <c r="AU1378" s="141" t="s">
        <v>79</v>
      </c>
      <c r="AY1378" s="15" t="s">
        <v>148</v>
      </c>
      <c r="BE1378" s="142">
        <f t="shared" si="4"/>
        <v>0</v>
      </c>
      <c r="BF1378" s="142">
        <f t="shared" si="5"/>
        <v>0</v>
      </c>
      <c r="BG1378" s="142">
        <f t="shared" si="6"/>
        <v>0</v>
      </c>
      <c r="BH1378" s="142">
        <f t="shared" si="7"/>
        <v>0</v>
      </c>
      <c r="BI1378" s="142">
        <f t="shared" si="8"/>
        <v>0</v>
      </c>
      <c r="BJ1378" s="15" t="s">
        <v>77</v>
      </c>
      <c r="BK1378" s="142">
        <f t="shared" si="9"/>
        <v>0</v>
      </c>
      <c r="BL1378" s="15" t="s">
        <v>231</v>
      </c>
      <c r="BM1378" s="141" t="s">
        <v>1947</v>
      </c>
    </row>
    <row r="1379" spans="2:47" s="1" customFormat="1" ht="28.8">
      <c r="B1379" s="27"/>
      <c r="D1379" s="144" t="s">
        <v>277</v>
      </c>
      <c r="F1379" s="166" t="s">
        <v>1948</v>
      </c>
      <c r="L1379" s="27"/>
      <c r="M1379" s="167"/>
      <c r="N1379" s="50"/>
      <c r="O1379" s="50"/>
      <c r="P1379" s="50"/>
      <c r="Q1379" s="50"/>
      <c r="R1379" s="50"/>
      <c r="S1379" s="50"/>
      <c r="T1379" s="51"/>
      <c r="AT1379" s="15" t="s">
        <v>277</v>
      </c>
      <c r="AU1379" s="15" t="s">
        <v>79</v>
      </c>
    </row>
    <row r="1380" spans="2:51" s="13" customFormat="1" ht="12">
      <c r="B1380" s="150"/>
      <c r="D1380" s="144" t="s">
        <v>157</v>
      </c>
      <c r="E1380" s="151" t="s">
        <v>1</v>
      </c>
      <c r="F1380" s="152" t="s">
        <v>1949</v>
      </c>
      <c r="H1380" s="153">
        <v>5</v>
      </c>
      <c r="L1380" s="150"/>
      <c r="M1380" s="154"/>
      <c r="N1380" s="155"/>
      <c r="O1380" s="155"/>
      <c r="P1380" s="155"/>
      <c r="Q1380" s="155"/>
      <c r="R1380" s="155"/>
      <c r="S1380" s="155"/>
      <c r="T1380" s="156"/>
      <c r="AT1380" s="151" t="s">
        <v>157</v>
      </c>
      <c r="AU1380" s="151" t="s">
        <v>79</v>
      </c>
      <c r="AV1380" s="13" t="s">
        <v>79</v>
      </c>
      <c r="AW1380" s="13" t="s">
        <v>27</v>
      </c>
      <c r="AX1380" s="13" t="s">
        <v>70</v>
      </c>
      <c r="AY1380" s="151" t="s">
        <v>148</v>
      </c>
    </row>
    <row r="1381" spans="2:65" s="1" customFormat="1" ht="24" customHeight="1">
      <c r="B1381" s="130"/>
      <c r="C1381" s="131" t="s">
        <v>1950</v>
      </c>
      <c r="D1381" s="131" t="s">
        <v>150</v>
      </c>
      <c r="E1381" s="132" t="s">
        <v>1951</v>
      </c>
      <c r="F1381" s="133" t="s">
        <v>1952</v>
      </c>
      <c r="G1381" s="134" t="s">
        <v>319</v>
      </c>
      <c r="H1381" s="135">
        <v>9</v>
      </c>
      <c r="I1381" s="136"/>
      <c r="J1381" s="136">
        <f>ROUND(I1381*H1381,2)</f>
        <v>0</v>
      </c>
      <c r="K1381" s="133" t="s">
        <v>1</v>
      </c>
      <c r="L1381" s="27"/>
      <c r="M1381" s="137" t="s">
        <v>1</v>
      </c>
      <c r="N1381" s="138" t="s">
        <v>35</v>
      </c>
      <c r="O1381" s="139">
        <v>0.513</v>
      </c>
      <c r="P1381" s="139">
        <f>O1381*H1381</f>
        <v>4.617</v>
      </c>
      <c r="Q1381" s="139">
        <v>0.02</v>
      </c>
      <c r="R1381" s="139">
        <f>Q1381*H1381</f>
        <v>0.18</v>
      </c>
      <c r="S1381" s="139">
        <v>0.016</v>
      </c>
      <c r="T1381" s="140">
        <f>S1381*H1381</f>
        <v>0.14400000000000002</v>
      </c>
      <c r="AR1381" s="141" t="s">
        <v>231</v>
      </c>
      <c r="AT1381" s="141" t="s">
        <v>150</v>
      </c>
      <c r="AU1381" s="141" t="s">
        <v>79</v>
      </c>
      <c r="AY1381" s="15" t="s">
        <v>148</v>
      </c>
      <c r="BE1381" s="142">
        <f>IF(N1381="základní",J1381,0)</f>
        <v>0</v>
      </c>
      <c r="BF1381" s="142">
        <f>IF(N1381="snížená",J1381,0)</f>
        <v>0</v>
      </c>
      <c r="BG1381" s="142">
        <f>IF(N1381="zákl. přenesená",J1381,0)</f>
        <v>0</v>
      </c>
      <c r="BH1381" s="142">
        <f>IF(N1381="sníž. přenesená",J1381,0)</f>
        <v>0</v>
      </c>
      <c r="BI1381" s="142">
        <f>IF(N1381="nulová",J1381,0)</f>
        <v>0</v>
      </c>
      <c r="BJ1381" s="15" t="s">
        <v>77</v>
      </c>
      <c r="BK1381" s="142">
        <f>ROUND(I1381*H1381,2)</f>
        <v>0</v>
      </c>
      <c r="BL1381" s="15" t="s">
        <v>231</v>
      </c>
      <c r="BM1381" s="141" t="s">
        <v>1953</v>
      </c>
    </row>
    <row r="1382" spans="2:51" s="13" customFormat="1" ht="12">
      <c r="B1382" s="150"/>
      <c r="D1382" s="144" t="s">
        <v>157</v>
      </c>
      <c r="E1382" s="151" t="s">
        <v>1</v>
      </c>
      <c r="F1382" s="152" t="s">
        <v>1954</v>
      </c>
      <c r="H1382" s="153">
        <v>2</v>
      </c>
      <c r="L1382" s="150"/>
      <c r="M1382" s="154"/>
      <c r="N1382" s="155"/>
      <c r="O1382" s="155"/>
      <c r="P1382" s="155"/>
      <c r="Q1382" s="155"/>
      <c r="R1382" s="155"/>
      <c r="S1382" s="155"/>
      <c r="T1382" s="156"/>
      <c r="AT1382" s="151" t="s">
        <v>157</v>
      </c>
      <c r="AU1382" s="151" t="s">
        <v>79</v>
      </c>
      <c r="AV1382" s="13" t="s">
        <v>79</v>
      </c>
      <c r="AW1382" s="13" t="s">
        <v>27</v>
      </c>
      <c r="AX1382" s="13" t="s">
        <v>70</v>
      </c>
      <c r="AY1382" s="151" t="s">
        <v>148</v>
      </c>
    </row>
    <row r="1383" spans="2:51" s="13" customFormat="1" ht="12">
      <c r="B1383" s="150"/>
      <c r="D1383" s="144" t="s">
        <v>157</v>
      </c>
      <c r="E1383" s="151" t="s">
        <v>1</v>
      </c>
      <c r="F1383" s="152" t="s">
        <v>1955</v>
      </c>
      <c r="H1383" s="153">
        <v>7</v>
      </c>
      <c r="L1383" s="150"/>
      <c r="M1383" s="154"/>
      <c r="N1383" s="155"/>
      <c r="O1383" s="155"/>
      <c r="P1383" s="155"/>
      <c r="Q1383" s="155"/>
      <c r="R1383" s="155"/>
      <c r="S1383" s="155"/>
      <c r="T1383" s="156"/>
      <c r="AT1383" s="151" t="s">
        <v>157</v>
      </c>
      <c r="AU1383" s="151" t="s">
        <v>79</v>
      </c>
      <c r="AV1383" s="13" t="s">
        <v>79</v>
      </c>
      <c r="AW1383" s="13" t="s">
        <v>27</v>
      </c>
      <c r="AX1383" s="13" t="s">
        <v>70</v>
      </c>
      <c r="AY1383" s="151" t="s">
        <v>148</v>
      </c>
    </row>
    <row r="1384" spans="2:65" s="1" customFormat="1" ht="48" customHeight="1">
      <c r="B1384" s="130"/>
      <c r="C1384" s="131" t="s">
        <v>1956</v>
      </c>
      <c r="D1384" s="131" t="s">
        <v>150</v>
      </c>
      <c r="E1384" s="132" t="s">
        <v>1957</v>
      </c>
      <c r="F1384" s="133" t="s">
        <v>1958</v>
      </c>
      <c r="G1384" s="134" t="s">
        <v>319</v>
      </c>
      <c r="H1384" s="135">
        <v>5</v>
      </c>
      <c r="I1384" s="136"/>
      <c r="J1384" s="136">
        <f>ROUND(I1384*H1384,2)</f>
        <v>0</v>
      </c>
      <c r="K1384" s="133" t="s">
        <v>1</v>
      </c>
      <c r="L1384" s="27"/>
      <c r="M1384" s="137" t="s">
        <v>1</v>
      </c>
      <c r="N1384" s="138" t="s">
        <v>35</v>
      </c>
      <c r="O1384" s="139">
        <v>11.446</v>
      </c>
      <c r="P1384" s="139">
        <f>O1384*H1384</f>
        <v>57.23</v>
      </c>
      <c r="Q1384" s="139">
        <v>0.05</v>
      </c>
      <c r="R1384" s="139">
        <f>Q1384*H1384</f>
        <v>0.25</v>
      </c>
      <c r="S1384" s="139">
        <v>0</v>
      </c>
      <c r="T1384" s="140">
        <f>S1384*H1384</f>
        <v>0</v>
      </c>
      <c r="AR1384" s="141" t="s">
        <v>231</v>
      </c>
      <c r="AT1384" s="141" t="s">
        <v>150</v>
      </c>
      <c r="AU1384" s="141" t="s">
        <v>79</v>
      </c>
      <c r="AY1384" s="15" t="s">
        <v>148</v>
      </c>
      <c r="BE1384" s="142">
        <f>IF(N1384="základní",J1384,0)</f>
        <v>0</v>
      </c>
      <c r="BF1384" s="142">
        <f>IF(N1384="snížená",J1384,0)</f>
        <v>0</v>
      </c>
      <c r="BG1384" s="142">
        <f>IF(N1384="zákl. přenesená",J1384,0)</f>
        <v>0</v>
      </c>
      <c r="BH1384" s="142">
        <f>IF(N1384="sníž. přenesená",J1384,0)</f>
        <v>0</v>
      </c>
      <c r="BI1384" s="142">
        <f>IF(N1384="nulová",J1384,0)</f>
        <v>0</v>
      </c>
      <c r="BJ1384" s="15" t="s">
        <v>77</v>
      </c>
      <c r="BK1384" s="142">
        <f>ROUND(I1384*H1384,2)</f>
        <v>0</v>
      </c>
      <c r="BL1384" s="15" t="s">
        <v>231</v>
      </c>
      <c r="BM1384" s="141" t="s">
        <v>1959</v>
      </c>
    </row>
    <row r="1385" spans="2:65" s="1" customFormat="1" ht="72" customHeight="1">
      <c r="B1385" s="130"/>
      <c r="C1385" s="131" t="s">
        <v>1960</v>
      </c>
      <c r="D1385" s="131" t="s">
        <v>150</v>
      </c>
      <c r="E1385" s="132" t="s">
        <v>1961</v>
      </c>
      <c r="F1385" s="133" t="s">
        <v>1962</v>
      </c>
      <c r="G1385" s="134" t="s">
        <v>319</v>
      </c>
      <c r="H1385" s="135">
        <v>1</v>
      </c>
      <c r="I1385" s="136"/>
      <c r="J1385" s="136">
        <f>ROUND(I1385*H1385,2)</f>
        <v>0</v>
      </c>
      <c r="K1385" s="133" t="s">
        <v>1</v>
      </c>
      <c r="L1385" s="27"/>
      <c r="M1385" s="137" t="s">
        <v>1</v>
      </c>
      <c r="N1385" s="138" t="s">
        <v>35</v>
      </c>
      <c r="O1385" s="139">
        <v>11.446</v>
      </c>
      <c r="P1385" s="139">
        <f>O1385*H1385</f>
        <v>11.446</v>
      </c>
      <c r="Q1385" s="139">
        <v>1.15</v>
      </c>
      <c r="R1385" s="139">
        <f>Q1385*H1385</f>
        <v>1.15</v>
      </c>
      <c r="S1385" s="139">
        <v>0</v>
      </c>
      <c r="T1385" s="140">
        <f>S1385*H1385</f>
        <v>0</v>
      </c>
      <c r="AR1385" s="141" t="s">
        <v>231</v>
      </c>
      <c r="AT1385" s="141" t="s">
        <v>150</v>
      </c>
      <c r="AU1385" s="141" t="s">
        <v>79</v>
      </c>
      <c r="AY1385" s="15" t="s">
        <v>148</v>
      </c>
      <c r="BE1385" s="142">
        <f>IF(N1385="základní",J1385,0)</f>
        <v>0</v>
      </c>
      <c r="BF1385" s="142">
        <f>IF(N1385="snížená",J1385,0)</f>
        <v>0</v>
      </c>
      <c r="BG1385" s="142">
        <f>IF(N1385="zákl. přenesená",J1385,0)</f>
        <v>0</v>
      </c>
      <c r="BH1385" s="142">
        <f>IF(N1385="sníž. přenesená",J1385,0)</f>
        <v>0</v>
      </c>
      <c r="BI1385" s="142">
        <f>IF(N1385="nulová",J1385,0)</f>
        <v>0</v>
      </c>
      <c r="BJ1385" s="15" t="s">
        <v>77</v>
      </c>
      <c r="BK1385" s="142">
        <f>ROUND(I1385*H1385,2)</f>
        <v>0</v>
      </c>
      <c r="BL1385" s="15" t="s">
        <v>231</v>
      </c>
      <c r="BM1385" s="141" t="s">
        <v>1963</v>
      </c>
    </row>
    <row r="1386" spans="2:65" s="1" customFormat="1" ht="60" customHeight="1">
      <c r="B1386" s="130"/>
      <c r="C1386" s="131" t="s">
        <v>1964</v>
      </c>
      <c r="D1386" s="131" t="s">
        <v>150</v>
      </c>
      <c r="E1386" s="132" t="s">
        <v>1965</v>
      </c>
      <c r="F1386" s="133" t="s">
        <v>1966</v>
      </c>
      <c r="G1386" s="134" t="s">
        <v>458</v>
      </c>
      <c r="H1386" s="135">
        <v>1.8</v>
      </c>
      <c r="I1386" s="136"/>
      <c r="J1386" s="136">
        <f>ROUND(I1386*H1386,2)</f>
        <v>0</v>
      </c>
      <c r="K1386" s="133" t="s">
        <v>1</v>
      </c>
      <c r="L1386" s="27"/>
      <c r="M1386" s="137" t="s">
        <v>1</v>
      </c>
      <c r="N1386" s="138" t="s">
        <v>35</v>
      </c>
      <c r="O1386" s="139">
        <v>11.446</v>
      </c>
      <c r="P1386" s="139">
        <f>O1386*H1386</f>
        <v>20.6028</v>
      </c>
      <c r="Q1386" s="139">
        <v>0.035</v>
      </c>
      <c r="R1386" s="139">
        <f>Q1386*H1386</f>
        <v>0.06300000000000001</v>
      </c>
      <c r="S1386" s="139">
        <v>0</v>
      </c>
      <c r="T1386" s="140">
        <f>S1386*H1386</f>
        <v>0</v>
      </c>
      <c r="AR1386" s="141" t="s">
        <v>231</v>
      </c>
      <c r="AT1386" s="141" t="s">
        <v>150</v>
      </c>
      <c r="AU1386" s="141" t="s">
        <v>79</v>
      </c>
      <c r="AY1386" s="15" t="s">
        <v>148</v>
      </c>
      <c r="BE1386" s="142">
        <f>IF(N1386="základní",J1386,0)</f>
        <v>0</v>
      </c>
      <c r="BF1386" s="142">
        <f>IF(N1386="snížená",J1386,0)</f>
        <v>0</v>
      </c>
      <c r="BG1386" s="142">
        <f>IF(N1386="zákl. přenesená",J1386,0)</f>
        <v>0</v>
      </c>
      <c r="BH1386" s="142">
        <f>IF(N1386="sníž. přenesená",J1386,0)</f>
        <v>0</v>
      </c>
      <c r="BI1386" s="142">
        <f>IF(N1386="nulová",J1386,0)</f>
        <v>0</v>
      </c>
      <c r="BJ1386" s="15" t="s">
        <v>77</v>
      </c>
      <c r="BK1386" s="142">
        <f>ROUND(I1386*H1386,2)</f>
        <v>0</v>
      </c>
      <c r="BL1386" s="15" t="s">
        <v>231</v>
      </c>
      <c r="BM1386" s="141" t="s">
        <v>1967</v>
      </c>
    </row>
    <row r="1387" spans="2:51" s="13" customFormat="1" ht="12">
      <c r="B1387" s="150"/>
      <c r="D1387" s="144" t="s">
        <v>157</v>
      </c>
      <c r="E1387" s="151" t="s">
        <v>1</v>
      </c>
      <c r="F1387" s="152" t="s">
        <v>1968</v>
      </c>
      <c r="H1387" s="153">
        <v>1.8</v>
      </c>
      <c r="L1387" s="150"/>
      <c r="M1387" s="154"/>
      <c r="N1387" s="155"/>
      <c r="O1387" s="155"/>
      <c r="P1387" s="155"/>
      <c r="Q1387" s="155"/>
      <c r="R1387" s="155"/>
      <c r="S1387" s="155"/>
      <c r="T1387" s="156"/>
      <c r="AT1387" s="151" t="s">
        <v>157</v>
      </c>
      <c r="AU1387" s="151" t="s">
        <v>79</v>
      </c>
      <c r="AV1387" s="13" t="s">
        <v>79</v>
      </c>
      <c r="AW1387" s="13" t="s">
        <v>27</v>
      </c>
      <c r="AX1387" s="13" t="s">
        <v>70</v>
      </c>
      <c r="AY1387" s="151" t="s">
        <v>148</v>
      </c>
    </row>
    <row r="1388" spans="2:65" s="1" customFormat="1" ht="24" customHeight="1">
      <c r="B1388" s="130"/>
      <c r="C1388" s="131" t="s">
        <v>1969</v>
      </c>
      <c r="D1388" s="131" t="s">
        <v>150</v>
      </c>
      <c r="E1388" s="132" t="s">
        <v>1970</v>
      </c>
      <c r="F1388" s="133" t="s">
        <v>1971</v>
      </c>
      <c r="G1388" s="134" t="s">
        <v>319</v>
      </c>
      <c r="H1388" s="135">
        <v>65</v>
      </c>
      <c r="I1388" s="136"/>
      <c r="J1388" s="136">
        <f>ROUND(I1388*H1388,2)</f>
        <v>0</v>
      </c>
      <c r="K1388" s="133" t="s">
        <v>1</v>
      </c>
      <c r="L1388" s="27"/>
      <c r="M1388" s="137" t="s">
        <v>1</v>
      </c>
      <c r="N1388" s="138" t="s">
        <v>35</v>
      </c>
      <c r="O1388" s="139">
        <v>11.446</v>
      </c>
      <c r="P1388" s="139">
        <f>O1388*H1388</f>
        <v>743.99</v>
      </c>
      <c r="Q1388" s="139">
        <v>0.035</v>
      </c>
      <c r="R1388" s="139">
        <f>Q1388*H1388</f>
        <v>2.2750000000000004</v>
      </c>
      <c r="S1388" s="139">
        <v>0</v>
      </c>
      <c r="T1388" s="140">
        <f>S1388*H1388</f>
        <v>0</v>
      </c>
      <c r="AR1388" s="141" t="s">
        <v>231</v>
      </c>
      <c r="AT1388" s="141" t="s">
        <v>150</v>
      </c>
      <c r="AU1388" s="141" t="s">
        <v>79</v>
      </c>
      <c r="AY1388" s="15" t="s">
        <v>148</v>
      </c>
      <c r="BE1388" s="142">
        <f>IF(N1388="základní",J1388,0)</f>
        <v>0</v>
      </c>
      <c r="BF1388" s="142">
        <f>IF(N1388="snížená",J1388,0)</f>
        <v>0</v>
      </c>
      <c r="BG1388" s="142">
        <f>IF(N1388="zákl. přenesená",J1388,0)</f>
        <v>0</v>
      </c>
      <c r="BH1388" s="142">
        <f>IF(N1388="sníž. přenesená",J1388,0)</f>
        <v>0</v>
      </c>
      <c r="BI1388" s="142">
        <f>IF(N1388="nulová",J1388,0)</f>
        <v>0</v>
      </c>
      <c r="BJ1388" s="15" t="s">
        <v>77</v>
      </c>
      <c r="BK1388" s="142">
        <f>ROUND(I1388*H1388,2)</f>
        <v>0</v>
      </c>
      <c r="BL1388" s="15" t="s">
        <v>231</v>
      </c>
      <c r="BM1388" s="141" t="s">
        <v>1972</v>
      </c>
    </row>
    <row r="1389" spans="2:65" s="1" customFormat="1" ht="24" customHeight="1">
      <c r="B1389" s="130"/>
      <c r="C1389" s="131" t="s">
        <v>1973</v>
      </c>
      <c r="D1389" s="131" t="s">
        <v>150</v>
      </c>
      <c r="E1389" s="132" t="s">
        <v>1974</v>
      </c>
      <c r="F1389" s="133" t="s">
        <v>1975</v>
      </c>
      <c r="G1389" s="134" t="s">
        <v>319</v>
      </c>
      <c r="H1389" s="135">
        <v>6</v>
      </c>
      <c r="I1389" s="136"/>
      <c r="J1389" s="136">
        <f>ROUND(I1389*H1389,2)</f>
        <v>0</v>
      </c>
      <c r="K1389" s="133" t="s">
        <v>1</v>
      </c>
      <c r="L1389" s="27"/>
      <c r="M1389" s="137" t="s">
        <v>1</v>
      </c>
      <c r="N1389" s="138" t="s">
        <v>35</v>
      </c>
      <c r="O1389" s="139">
        <v>11.446</v>
      </c>
      <c r="P1389" s="139">
        <f>O1389*H1389</f>
        <v>68.676</v>
      </c>
      <c r="Q1389" s="139">
        <v>0.035</v>
      </c>
      <c r="R1389" s="139">
        <f>Q1389*H1389</f>
        <v>0.21000000000000002</v>
      </c>
      <c r="S1389" s="139">
        <v>0</v>
      </c>
      <c r="T1389" s="140">
        <f>S1389*H1389</f>
        <v>0</v>
      </c>
      <c r="AR1389" s="141" t="s">
        <v>231</v>
      </c>
      <c r="AT1389" s="141" t="s">
        <v>150</v>
      </c>
      <c r="AU1389" s="141" t="s">
        <v>79</v>
      </c>
      <c r="AY1389" s="15" t="s">
        <v>148</v>
      </c>
      <c r="BE1389" s="142">
        <f>IF(N1389="základní",J1389,0)</f>
        <v>0</v>
      </c>
      <c r="BF1389" s="142">
        <f>IF(N1389="snížená",J1389,0)</f>
        <v>0</v>
      </c>
      <c r="BG1389" s="142">
        <f>IF(N1389="zákl. přenesená",J1389,0)</f>
        <v>0</v>
      </c>
      <c r="BH1389" s="142">
        <f>IF(N1389="sníž. přenesená",J1389,0)</f>
        <v>0</v>
      </c>
      <c r="BI1389" s="142">
        <f>IF(N1389="nulová",J1389,0)</f>
        <v>0</v>
      </c>
      <c r="BJ1389" s="15" t="s">
        <v>77</v>
      </c>
      <c r="BK1389" s="142">
        <f>ROUND(I1389*H1389,2)</f>
        <v>0</v>
      </c>
      <c r="BL1389" s="15" t="s">
        <v>231</v>
      </c>
      <c r="BM1389" s="141" t="s">
        <v>1976</v>
      </c>
    </row>
    <row r="1390" spans="2:65" s="1" customFormat="1" ht="24" customHeight="1">
      <c r="B1390" s="130"/>
      <c r="C1390" s="131" t="s">
        <v>1977</v>
      </c>
      <c r="D1390" s="131" t="s">
        <v>150</v>
      </c>
      <c r="E1390" s="132" t="s">
        <v>1978</v>
      </c>
      <c r="F1390" s="133" t="s">
        <v>1979</v>
      </c>
      <c r="G1390" s="134" t="s">
        <v>203</v>
      </c>
      <c r="H1390" s="135">
        <v>4.228</v>
      </c>
      <c r="I1390" s="136"/>
      <c r="J1390" s="136">
        <f>ROUND(I1390*H1390,2)</f>
        <v>0</v>
      </c>
      <c r="K1390" s="133" t="s">
        <v>320</v>
      </c>
      <c r="L1390" s="27"/>
      <c r="M1390" s="137" t="s">
        <v>1</v>
      </c>
      <c r="N1390" s="138" t="s">
        <v>35</v>
      </c>
      <c r="O1390" s="139">
        <v>3.006</v>
      </c>
      <c r="P1390" s="139">
        <f>O1390*H1390</f>
        <v>12.709367999999998</v>
      </c>
      <c r="Q1390" s="139">
        <v>0</v>
      </c>
      <c r="R1390" s="139">
        <f>Q1390*H1390</f>
        <v>0</v>
      </c>
      <c r="S1390" s="139">
        <v>0</v>
      </c>
      <c r="T1390" s="140">
        <f>S1390*H1390</f>
        <v>0</v>
      </c>
      <c r="AR1390" s="141" t="s">
        <v>231</v>
      </c>
      <c r="AT1390" s="141" t="s">
        <v>150</v>
      </c>
      <c r="AU1390" s="141" t="s">
        <v>79</v>
      </c>
      <c r="AY1390" s="15" t="s">
        <v>148</v>
      </c>
      <c r="BE1390" s="142">
        <f>IF(N1390="základní",J1390,0)</f>
        <v>0</v>
      </c>
      <c r="BF1390" s="142">
        <f>IF(N1390="snížená",J1390,0)</f>
        <v>0</v>
      </c>
      <c r="BG1390" s="142">
        <f>IF(N1390="zákl. přenesená",J1390,0)</f>
        <v>0</v>
      </c>
      <c r="BH1390" s="142">
        <f>IF(N1390="sníž. přenesená",J1390,0)</f>
        <v>0</v>
      </c>
      <c r="BI1390" s="142">
        <f>IF(N1390="nulová",J1390,0)</f>
        <v>0</v>
      </c>
      <c r="BJ1390" s="15" t="s">
        <v>77</v>
      </c>
      <c r="BK1390" s="142">
        <f>ROUND(I1390*H1390,2)</f>
        <v>0</v>
      </c>
      <c r="BL1390" s="15" t="s">
        <v>231</v>
      </c>
      <c r="BM1390" s="141" t="s">
        <v>1980</v>
      </c>
    </row>
    <row r="1391" spans="2:63" s="11" customFormat="1" ht="22.8" customHeight="1">
      <c r="B1391" s="118"/>
      <c r="D1391" s="119" t="s">
        <v>69</v>
      </c>
      <c r="E1391" s="128" t="s">
        <v>1981</v>
      </c>
      <c r="F1391" s="128" t="s">
        <v>1982</v>
      </c>
      <c r="J1391" s="129">
        <f>BK1391</f>
        <v>0</v>
      </c>
      <c r="L1391" s="118"/>
      <c r="M1391" s="122"/>
      <c r="N1391" s="123"/>
      <c r="O1391" s="123"/>
      <c r="P1391" s="124">
        <f>SUM(P1392:P1409)</f>
        <v>4.409194000000001</v>
      </c>
      <c r="Q1391" s="123"/>
      <c r="R1391" s="124">
        <f>SUM(R1392:R1409)</f>
        <v>0.12823207999999997</v>
      </c>
      <c r="S1391" s="123"/>
      <c r="T1391" s="125">
        <f>SUM(T1392:T1409)</f>
        <v>0</v>
      </c>
      <c r="AR1391" s="119" t="s">
        <v>79</v>
      </c>
      <c r="AT1391" s="126" t="s">
        <v>69</v>
      </c>
      <c r="AU1391" s="126" t="s">
        <v>77</v>
      </c>
      <c r="AY1391" s="119" t="s">
        <v>148</v>
      </c>
      <c r="BK1391" s="127">
        <f>SUM(BK1392:BK1409)</f>
        <v>0</v>
      </c>
    </row>
    <row r="1392" spans="2:65" s="1" customFormat="1" ht="24" customHeight="1">
      <c r="B1392" s="130"/>
      <c r="C1392" s="131" t="s">
        <v>1983</v>
      </c>
      <c r="D1392" s="131" t="s">
        <v>150</v>
      </c>
      <c r="E1392" s="132" t="s">
        <v>1984</v>
      </c>
      <c r="F1392" s="133" t="s">
        <v>1985</v>
      </c>
      <c r="G1392" s="134" t="s">
        <v>458</v>
      </c>
      <c r="H1392" s="135">
        <v>4.31</v>
      </c>
      <c r="I1392" s="136"/>
      <c r="J1392" s="136">
        <f>ROUND(I1392*H1392,2)</f>
        <v>0</v>
      </c>
      <c r="K1392" s="133" t="s">
        <v>320</v>
      </c>
      <c r="L1392" s="27"/>
      <c r="M1392" s="137" t="s">
        <v>1</v>
      </c>
      <c r="N1392" s="138" t="s">
        <v>35</v>
      </c>
      <c r="O1392" s="139">
        <v>0.209</v>
      </c>
      <c r="P1392" s="139">
        <f>O1392*H1392</f>
        <v>0.9007899999999999</v>
      </c>
      <c r="Q1392" s="139">
        <v>0.00062</v>
      </c>
      <c r="R1392" s="139">
        <f>Q1392*H1392</f>
        <v>0.0026721999999999996</v>
      </c>
      <c r="S1392" s="139">
        <v>0</v>
      </c>
      <c r="T1392" s="140">
        <f>S1392*H1392</f>
        <v>0</v>
      </c>
      <c r="AR1392" s="141" t="s">
        <v>231</v>
      </c>
      <c r="AT1392" s="141" t="s">
        <v>150</v>
      </c>
      <c r="AU1392" s="141" t="s">
        <v>79</v>
      </c>
      <c r="AY1392" s="15" t="s">
        <v>148</v>
      </c>
      <c r="BE1392" s="142">
        <f>IF(N1392="základní",J1392,0)</f>
        <v>0</v>
      </c>
      <c r="BF1392" s="142">
        <f>IF(N1392="snížená",J1392,0)</f>
        <v>0</v>
      </c>
      <c r="BG1392" s="142">
        <f>IF(N1392="zákl. přenesená",J1392,0)</f>
        <v>0</v>
      </c>
      <c r="BH1392" s="142">
        <f>IF(N1392="sníž. přenesená",J1392,0)</f>
        <v>0</v>
      </c>
      <c r="BI1392" s="142">
        <f>IF(N1392="nulová",J1392,0)</f>
        <v>0</v>
      </c>
      <c r="BJ1392" s="15" t="s">
        <v>77</v>
      </c>
      <c r="BK1392" s="142">
        <f>ROUND(I1392*H1392,2)</f>
        <v>0</v>
      </c>
      <c r="BL1392" s="15" t="s">
        <v>231</v>
      </c>
      <c r="BM1392" s="141" t="s">
        <v>1986</v>
      </c>
    </row>
    <row r="1393" spans="2:51" s="13" customFormat="1" ht="12">
      <c r="B1393" s="150"/>
      <c r="D1393" s="144" t="s">
        <v>157</v>
      </c>
      <c r="E1393" s="151" t="s">
        <v>1</v>
      </c>
      <c r="F1393" s="152" t="s">
        <v>1987</v>
      </c>
      <c r="H1393" s="153">
        <v>4.31</v>
      </c>
      <c r="L1393" s="150"/>
      <c r="M1393" s="154"/>
      <c r="N1393" s="155"/>
      <c r="O1393" s="155"/>
      <c r="P1393" s="155"/>
      <c r="Q1393" s="155"/>
      <c r="R1393" s="155"/>
      <c r="S1393" s="155"/>
      <c r="T1393" s="156"/>
      <c r="AT1393" s="151" t="s">
        <v>157</v>
      </c>
      <c r="AU1393" s="151" t="s">
        <v>79</v>
      </c>
      <c r="AV1393" s="13" t="s">
        <v>79</v>
      </c>
      <c r="AW1393" s="13" t="s">
        <v>27</v>
      </c>
      <c r="AX1393" s="13" t="s">
        <v>70</v>
      </c>
      <c r="AY1393" s="151" t="s">
        <v>148</v>
      </c>
    </row>
    <row r="1394" spans="2:65" s="1" customFormat="1" ht="24" customHeight="1">
      <c r="B1394" s="130"/>
      <c r="C1394" s="131" t="s">
        <v>1988</v>
      </c>
      <c r="D1394" s="131" t="s">
        <v>150</v>
      </c>
      <c r="E1394" s="132" t="s">
        <v>1989</v>
      </c>
      <c r="F1394" s="133" t="s">
        <v>1990</v>
      </c>
      <c r="G1394" s="134" t="s">
        <v>153</v>
      </c>
      <c r="H1394" s="135">
        <v>4.33</v>
      </c>
      <c r="I1394" s="136"/>
      <c r="J1394" s="136">
        <f>ROUND(I1394*H1394,2)</f>
        <v>0</v>
      </c>
      <c r="K1394" s="133" t="s">
        <v>320</v>
      </c>
      <c r="L1394" s="27"/>
      <c r="M1394" s="137" t="s">
        <v>1</v>
      </c>
      <c r="N1394" s="138" t="s">
        <v>35</v>
      </c>
      <c r="O1394" s="139">
        <v>0.55</v>
      </c>
      <c r="P1394" s="139">
        <f>O1394*H1394</f>
        <v>2.3815000000000004</v>
      </c>
      <c r="Q1394" s="139">
        <v>0.00367</v>
      </c>
      <c r="R1394" s="139">
        <f>Q1394*H1394</f>
        <v>0.015891100000000002</v>
      </c>
      <c r="S1394" s="139">
        <v>0</v>
      </c>
      <c r="T1394" s="140">
        <f>S1394*H1394</f>
        <v>0</v>
      </c>
      <c r="AR1394" s="141" t="s">
        <v>231</v>
      </c>
      <c r="AT1394" s="141" t="s">
        <v>150</v>
      </c>
      <c r="AU1394" s="141" t="s">
        <v>79</v>
      </c>
      <c r="AY1394" s="15" t="s">
        <v>148</v>
      </c>
      <c r="BE1394" s="142">
        <f>IF(N1394="základní",J1394,0)</f>
        <v>0</v>
      </c>
      <c r="BF1394" s="142">
        <f>IF(N1394="snížená",J1394,0)</f>
        <v>0</v>
      </c>
      <c r="BG1394" s="142">
        <f>IF(N1394="zákl. přenesená",J1394,0)</f>
        <v>0</v>
      </c>
      <c r="BH1394" s="142">
        <f>IF(N1394="sníž. přenesená",J1394,0)</f>
        <v>0</v>
      </c>
      <c r="BI1394" s="142">
        <f>IF(N1394="nulová",J1394,0)</f>
        <v>0</v>
      </c>
      <c r="BJ1394" s="15" t="s">
        <v>77</v>
      </c>
      <c r="BK1394" s="142">
        <f>ROUND(I1394*H1394,2)</f>
        <v>0</v>
      </c>
      <c r="BL1394" s="15" t="s">
        <v>231</v>
      </c>
      <c r="BM1394" s="141" t="s">
        <v>1991</v>
      </c>
    </row>
    <row r="1395" spans="2:51" s="13" customFormat="1" ht="30.6">
      <c r="B1395" s="150"/>
      <c r="D1395" s="144" t="s">
        <v>157</v>
      </c>
      <c r="E1395" s="151" t="s">
        <v>1</v>
      </c>
      <c r="F1395" s="152" t="s">
        <v>1992</v>
      </c>
      <c r="H1395" s="153">
        <v>4.33</v>
      </c>
      <c r="L1395" s="150"/>
      <c r="M1395" s="154"/>
      <c r="N1395" s="155"/>
      <c r="O1395" s="155"/>
      <c r="P1395" s="155"/>
      <c r="Q1395" s="155"/>
      <c r="R1395" s="155"/>
      <c r="S1395" s="155"/>
      <c r="T1395" s="156"/>
      <c r="AT1395" s="151" t="s">
        <v>157</v>
      </c>
      <c r="AU1395" s="151" t="s">
        <v>79</v>
      </c>
      <c r="AV1395" s="13" t="s">
        <v>79</v>
      </c>
      <c r="AW1395" s="13" t="s">
        <v>27</v>
      </c>
      <c r="AX1395" s="13" t="s">
        <v>70</v>
      </c>
      <c r="AY1395" s="151" t="s">
        <v>148</v>
      </c>
    </row>
    <row r="1396" spans="2:65" s="1" customFormat="1" ht="24" customHeight="1">
      <c r="B1396" s="130"/>
      <c r="C1396" s="157" t="s">
        <v>1993</v>
      </c>
      <c r="D1396" s="157" t="s">
        <v>80</v>
      </c>
      <c r="E1396" s="158" t="s">
        <v>1994</v>
      </c>
      <c r="F1396" s="159" t="s">
        <v>1995</v>
      </c>
      <c r="G1396" s="160" t="s">
        <v>153</v>
      </c>
      <c r="H1396" s="161">
        <v>5.574</v>
      </c>
      <c r="I1396" s="162"/>
      <c r="J1396" s="162">
        <f>ROUND(I1396*H1396,2)</f>
        <v>0</v>
      </c>
      <c r="K1396" s="159" t="s">
        <v>320</v>
      </c>
      <c r="L1396" s="163"/>
      <c r="M1396" s="164" t="s">
        <v>1</v>
      </c>
      <c r="N1396" s="165" t="s">
        <v>35</v>
      </c>
      <c r="O1396" s="139">
        <v>0</v>
      </c>
      <c r="P1396" s="139">
        <f>O1396*H1396</f>
        <v>0</v>
      </c>
      <c r="Q1396" s="139">
        <v>0.0192</v>
      </c>
      <c r="R1396" s="139">
        <f>Q1396*H1396</f>
        <v>0.10702079999999999</v>
      </c>
      <c r="S1396" s="139">
        <v>0</v>
      </c>
      <c r="T1396" s="140">
        <f>S1396*H1396</f>
        <v>0</v>
      </c>
      <c r="AR1396" s="141" t="s">
        <v>325</v>
      </c>
      <c r="AT1396" s="141" t="s">
        <v>80</v>
      </c>
      <c r="AU1396" s="141" t="s">
        <v>79</v>
      </c>
      <c r="AY1396" s="15" t="s">
        <v>148</v>
      </c>
      <c r="BE1396" s="142">
        <f>IF(N1396="základní",J1396,0)</f>
        <v>0</v>
      </c>
      <c r="BF1396" s="142">
        <f>IF(N1396="snížená",J1396,0)</f>
        <v>0</v>
      </c>
      <c r="BG1396" s="142">
        <f>IF(N1396="zákl. přenesená",J1396,0)</f>
        <v>0</v>
      </c>
      <c r="BH1396" s="142">
        <f>IF(N1396="sníž. přenesená",J1396,0)</f>
        <v>0</v>
      </c>
      <c r="BI1396" s="142">
        <f>IF(N1396="nulová",J1396,0)</f>
        <v>0</v>
      </c>
      <c r="BJ1396" s="15" t="s">
        <v>77</v>
      </c>
      <c r="BK1396" s="142">
        <f>ROUND(I1396*H1396,2)</f>
        <v>0</v>
      </c>
      <c r="BL1396" s="15" t="s">
        <v>231</v>
      </c>
      <c r="BM1396" s="141" t="s">
        <v>1996</v>
      </c>
    </row>
    <row r="1397" spans="2:51" s="13" customFormat="1" ht="20.4">
      <c r="B1397" s="150"/>
      <c r="D1397" s="144" t="s">
        <v>157</v>
      </c>
      <c r="E1397" s="151" t="s">
        <v>1</v>
      </c>
      <c r="F1397" s="152" t="s">
        <v>1997</v>
      </c>
      <c r="H1397" s="153">
        <v>0.517</v>
      </c>
      <c r="L1397" s="150"/>
      <c r="M1397" s="154"/>
      <c r="N1397" s="155"/>
      <c r="O1397" s="155"/>
      <c r="P1397" s="155"/>
      <c r="Q1397" s="155"/>
      <c r="R1397" s="155"/>
      <c r="S1397" s="155"/>
      <c r="T1397" s="156"/>
      <c r="AT1397" s="151" t="s">
        <v>157</v>
      </c>
      <c r="AU1397" s="151" t="s">
        <v>79</v>
      </c>
      <c r="AV1397" s="13" t="s">
        <v>79</v>
      </c>
      <c r="AW1397" s="13" t="s">
        <v>27</v>
      </c>
      <c r="AX1397" s="13" t="s">
        <v>70</v>
      </c>
      <c r="AY1397" s="151" t="s">
        <v>148</v>
      </c>
    </row>
    <row r="1398" spans="2:51" s="13" customFormat="1" ht="12">
      <c r="B1398" s="150"/>
      <c r="D1398" s="144" t="s">
        <v>157</v>
      </c>
      <c r="E1398" s="151" t="s">
        <v>1</v>
      </c>
      <c r="F1398" s="152" t="s">
        <v>1998</v>
      </c>
      <c r="H1398" s="153">
        <v>4.33</v>
      </c>
      <c r="L1398" s="150"/>
      <c r="M1398" s="154"/>
      <c r="N1398" s="155"/>
      <c r="O1398" s="155"/>
      <c r="P1398" s="155"/>
      <c r="Q1398" s="155"/>
      <c r="R1398" s="155"/>
      <c r="S1398" s="155"/>
      <c r="T1398" s="156"/>
      <c r="AT1398" s="151" t="s">
        <v>157</v>
      </c>
      <c r="AU1398" s="151" t="s">
        <v>79</v>
      </c>
      <c r="AV1398" s="13" t="s">
        <v>79</v>
      </c>
      <c r="AW1398" s="13" t="s">
        <v>27</v>
      </c>
      <c r="AX1398" s="13" t="s">
        <v>70</v>
      </c>
      <c r="AY1398" s="151" t="s">
        <v>148</v>
      </c>
    </row>
    <row r="1399" spans="2:51" s="13" customFormat="1" ht="12">
      <c r="B1399" s="150"/>
      <c r="D1399" s="144" t="s">
        <v>157</v>
      </c>
      <c r="F1399" s="152" t="s">
        <v>1999</v>
      </c>
      <c r="H1399" s="153">
        <v>5.574</v>
      </c>
      <c r="L1399" s="150"/>
      <c r="M1399" s="154"/>
      <c r="N1399" s="155"/>
      <c r="O1399" s="155"/>
      <c r="P1399" s="155"/>
      <c r="Q1399" s="155"/>
      <c r="R1399" s="155"/>
      <c r="S1399" s="155"/>
      <c r="T1399" s="156"/>
      <c r="AT1399" s="151" t="s">
        <v>157</v>
      </c>
      <c r="AU1399" s="151" t="s">
        <v>79</v>
      </c>
      <c r="AV1399" s="13" t="s">
        <v>79</v>
      </c>
      <c r="AW1399" s="13" t="s">
        <v>3</v>
      </c>
      <c r="AX1399" s="13" t="s">
        <v>77</v>
      </c>
      <c r="AY1399" s="151" t="s">
        <v>148</v>
      </c>
    </row>
    <row r="1400" spans="2:65" s="1" customFormat="1" ht="16.5" customHeight="1">
      <c r="B1400" s="130"/>
      <c r="C1400" s="131" t="s">
        <v>2000</v>
      </c>
      <c r="D1400" s="131" t="s">
        <v>150</v>
      </c>
      <c r="E1400" s="132" t="s">
        <v>2001</v>
      </c>
      <c r="F1400" s="133" t="s">
        <v>2002</v>
      </c>
      <c r="G1400" s="134" t="s">
        <v>153</v>
      </c>
      <c r="H1400" s="135">
        <v>4.761</v>
      </c>
      <c r="I1400" s="136"/>
      <c r="J1400" s="136">
        <f>ROUND(I1400*H1400,2)</f>
        <v>0</v>
      </c>
      <c r="K1400" s="133" t="s">
        <v>320</v>
      </c>
      <c r="L1400" s="27"/>
      <c r="M1400" s="137" t="s">
        <v>1</v>
      </c>
      <c r="N1400" s="138" t="s">
        <v>35</v>
      </c>
      <c r="O1400" s="139">
        <v>0.044</v>
      </c>
      <c r="P1400" s="139">
        <f>O1400*H1400</f>
        <v>0.209484</v>
      </c>
      <c r="Q1400" s="139">
        <v>0.0003</v>
      </c>
      <c r="R1400" s="139">
        <f>Q1400*H1400</f>
        <v>0.0014283</v>
      </c>
      <c r="S1400" s="139">
        <v>0</v>
      </c>
      <c r="T1400" s="140">
        <f>S1400*H1400</f>
        <v>0</v>
      </c>
      <c r="AR1400" s="141" t="s">
        <v>231</v>
      </c>
      <c r="AT1400" s="141" t="s">
        <v>150</v>
      </c>
      <c r="AU1400" s="141" t="s">
        <v>79</v>
      </c>
      <c r="AY1400" s="15" t="s">
        <v>148</v>
      </c>
      <c r="BE1400" s="142">
        <f>IF(N1400="základní",J1400,0)</f>
        <v>0</v>
      </c>
      <c r="BF1400" s="142">
        <f>IF(N1400="snížená",J1400,0)</f>
        <v>0</v>
      </c>
      <c r="BG1400" s="142">
        <f>IF(N1400="zákl. přenesená",J1400,0)</f>
        <v>0</v>
      </c>
      <c r="BH1400" s="142">
        <f>IF(N1400="sníž. přenesená",J1400,0)</f>
        <v>0</v>
      </c>
      <c r="BI1400" s="142">
        <f>IF(N1400="nulová",J1400,0)</f>
        <v>0</v>
      </c>
      <c r="BJ1400" s="15" t="s">
        <v>77</v>
      </c>
      <c r="BK1400" s="142">
        <f>ROUND(I1400*H1400,2)</f>
        <v>0</v>
      </c>
      <c r="BL1400" s="15" t="s">
        <v>231</v>
      </c>
      <c r="BM1400" s="141" t="s">
        <v>2003</v>
      </c>
    </row>
    <row r="1401" spans="2:51" s="13" customFormat="1" ht="12">
      <c r="B1401" s="150"/>
      <c r="D1401" s="144" t="s">
        <v>157</v>
      </c>
      <c r="E1401" s="151" t="s">
        <v>1</v>
      </c>
      <c r="F1401" s="152" t="s">
        <v>2004</v>
      </c>
      <c r="H1401" s="153">
        <v>0.431</v>
      </c>
      <c r="L1401" s="150"/>
      <c r="M1401" s="154"/>
      <c r="N1401" s="155"/>
      <c r="O1401" s="155"/>
      <c r="P1401" s="155"/>
      <c r="Q1401" s="155"/>
      <c r="R1401" s="155"/>
      <c r="S1401" s="155"/>
      <c r="T1401" s="156"/>
      <c r="AT1401" s="151" t="s">
        <v>157</v>
      </c>
      <c r="AU1401" s="151" t="s">
        <v>79</v>
      </c>
      <c r="AV1401" s="13" t="s">
        <v>79</v>
      </c>
      <c r="AW1401" s="13" t="s">
        <v>27</v>
      </c>
      <c r="AX1401" s="13" t="s">
        <v>70</v>
      </c>
      <c r="AY1401" s="151" t="s">
        <v>148</v>
      </c>
    </row>
    <row r="1402" spans="2:51" s="13" customFormat="1" ht="12">
      <c r="B1402" s="150"/>
      <c r="D1402" s="144" t="s">
        <v>157</v>
      </c>
      <c r="E1402" s="151" t="s">
        <v>1</v>
      </c>
      <c r="F1402" s="152" t="s">
        <v>1998</v>
      </c>
      <c r="H1402" s="153">
        <v>4.33</v>
      </c>
      <c r="L1402" s="150"/>
      <c r="M1402" s="154"/>
      <c r="N1402" s="155"/>
      <c r="O1402" s="155"/>
      <c r="P1402" s="155"/>
      <c r="Q1402" s="155"/>
      <c r="R1402" s="155"/>
      <c r="S1402" s="155"/>
      <c r="T1402" s="156"/>
      <c r="AT1402" s="151" t="s">
        <v>157</v>
      </c>
      <c r="AU1402" s="151" t="s">
        <v>79</v>
      </c>
      <c r="AV1402" s="13" t="s">
        <v>79</v>
      </c>
      <c r="AW1402" s="13" t="s">
        <v>27</v>
      </c>
      <c r="AX1402" s="13" t="s">
        <v>70</v>
      </c>
      <c r="AY1402" s="151" t="s">
        <v>148</v>
      </c>
    </row>
    <row r="1403" spans="2:65" s="1" customFormat="1" ht="16.5" customHeight="1">
      <c r="B1403" s="130"/>
      <c r="C1403" s="131" t="s">
        <v>2005</v>
      </c>
      <c r="D1403" s="131" t="s">
        <v>150</v>
      </c>
      <c r="E1403" s="132" t="s">
        <v>2006</v>
      </c>
      <c r="F1403" s="133" t="s">
        <v>2007</v>
      </c>
      <c r="G1403" s="134" t="s">
        <v>458</v>
      </c>
      <c r="H1403" s="135">
        <v>7.01</v>
      </c>
      <c r="I1403" s="136"/>
      <c r="J1403" s="136">
        <f>ROUND(I1403*H1403,2)</f>
        <v>0</v>
      </c>
      <c r="K1403" s="133" t="s">
        <v>320</v>
      </c>
      <c r="L1403" s="27"/>
      <c r="M1403" s="137" t="s">
        <v>1</v>
      </c>
      <c r="N1403" s="138" t="s">
        <v>35</v>
      </c>
      <c r="O1403" s="139">
        <v>0.05</v>
      </c>
      <c r="P1403" s="139">
        <f>O1403*H1403</f>
        <v>0.35050000000000003</v>
      </c>
      <c r="Q1403" s="139">
        <v>3E-05</v>
      </c>
      <c r="R1403" s="139">
        <f>Q1403*H1403</f>
        <v>0.0002103</v>
      </c>
      <c r="S1403" s="139">
        <v>0</v>
      </c>
      <c r="T1403" s="140">
        <f>S1403*H1403</f>
        <v>0</v>
      </c>
      <c r="AR1403" s="141" t="s">
        <v>231</v>
      </c>
      <c r="AT1403" s="141" t="s">
        <v>150</v>
      </c>
      <c r="AU1403" s="141" t="s">
        <v>79</v>
      </c>
      <c r="AY1403" s="15" t="s">
        <v>148</v>
      </c>
      <c r="BE1403" s="142">
        <f>IF(N1403="základní",J1403,0)</f>
        <v>0</v>
      </c>
      <c r="BF1403" s="142">
        <f>IF(N1403="snížená",J1403,0)</f>
        <v>0</v>
      </c>
      <c r="BG1403" s="142">
        <f>IF(N1403="zákl. přenesená",J1403,0)</f>
        <v>0</v>
      </c>
      <c r="BH1403" s="142">
        <f>IF(N1403="sníž. přenesená",J1403,0)</f>
        <v>0</v>
      </c>
      <c r="BI1403" s="142">
        <f>IF(N1403="nulová",J1403,0)</f>
        <v>0</v>
      </c>
      <c r="BJ1403" s="15" t="s">
        <v>77</v>
      </c>
      <c r="BK1403" s="142">
        <f>ROUND(I1403*H1403,2)</f>
        <v>0</v>
      </c>
      <c r="BL1403" s="15" t="s">
        <v>231</v>
      </c>
      <c r="BM1403" s="141" t="s">
        <v>2008</v>
      </c>
    </row>
    <row r="1404" spans="2:51" s="13" customFormat="1" ht="20.4">
      <c r="B1404" s="150"/>
      <c r="D1404" s="144" t="s">
        <v>157</v>
      </c>
      <c r="E1404" s="151" t="s">
        <v>1</v>
      </c>
      <c r="F1404" s="152" t="s">
        <v>2009</v>
      </c>
      <c r="H1404" s="153">
        <v>7.01</v>
      </c>
      <c r="L1404" s="150"/>
      <c r="M1404" s="154"/>
      <c r="N1404" s="155"/>
      <c r="O1404" s="155"/>
      <c r="P1404" s="155"/>
      <c r="Q1404" s="155"/>
      <c r="R1404" s="155"/>
      <c r="S1404" s="155"/>
      <c r="T1404" s="156"/>
      <c r="AT1404" s="151" t="s">
        <v>157</v>
      </c>
      <c r="AU1404" s="151" t="s">
        <v>79</v>
      </c>
      <c r="AV1404" s="13" t="s">
        <v>79</v>
      </c>
      <c r="AW1404" s="13" t="s">
        <v>27</v>
      </c>
      <c r="AX1404" s="13" t="s">
        <v>70</v>
      </c>
      <c r="AY1404" s="151" t="s">
        <v>148</v>
      </c>
    </row>
    <row r="1405" spans="2:65" s="1" customFormat="1" ht="16.5" customHeight="1">
      <c r="B1405" s="130"/>
      <c r="C1405" s="131" t="s">
        <v>2010</v>
      </c>
      <c r="D1405" s="131" t="s">
        <v>150</v>
      </c>
      <c r="E1405" s="132" t="s">
        <v>2011</v>
      </c>
      <c r="F1405" s="133" t="s">
        <v>2012</v>
      </c>
      <c r="G1405" s="134" t="s">
        <v>458</v>
      </c>
      <c r="H1405" s="135">
        <v>2.7</v>
      </c>
      <c r="I1405" s="136"/>
      <c r="J1405" s="136">
        <f>ROUND(I1405*H1405,2)</f>
        <v>0</v>
      </c>
      <c r="K1405" s="133" t="s">
        <v>320</v>
      </c>
      <c r="L1405" s="27"/>
      <c r="M1405" s="137" t="s">
        <v>1</v>
      </c>
      <c r="N1405" s="138" t="s">
        <v>35</v>
      </c>
      <c r="O1405" s="139">
        <v>0.15</v>
      </c>
      <c r="P1405" s="139">
        <f>O1405*H1405</f>
        <v>0.405</v>
      </c>
      <c r="Q1405" s="139">
        <v>0.00034</v>
      </c>
      <c r="R1405" s="139">
        <f>Q1405*H1405</f>
        <v>0.0009180000000000001</v>
      </c>
      <c r="S1405" s="139">
        <v>0</v>
      </c>
      <c r="T1405" s="140">
        <f>S1405*H1405</f>
        <v>0</v>
      </c>
      <c r="AR1405" s="141" t="s">
        <v>231</v>
      </c>
      <c r="AT1405" s="141" t="s">
        <v>150</v>
      </c>
      <c r="AU1405" s="141" t="s">
        <v>79</v>
      </c>
      <c r="AY1405" s="15" t="s">
        <v>148</v>
      </c>
      <c r="BE1405" s="142">
        <f>IF(N1405="základní",J1405,0)</f>
        <v>0</v>
      </c>
      <c r="BF1405" s="142">
        <f>IF(N1405="snížená",J1405,0)</f>
        <v>0</v>
      </c>
      <c r="BG1405" s="142">
        <f>IF(N1405="zákl. přenesená",J1405,0)</f>
        <v>0</v>
      </c>
      <c r="BH1405" s="142">
        <f>IF(N1405="sníž. přenesená",J1405,0)</f>
        <v>0</v>
      </c>
      <c r="BI1405" s="142">
        <f>IF(N1405="nulová",J1405,0)</f>
        <v>0</v>
      </c>
      <c r="BJ1405" s="15" t="s">
        <v>77</v>
      </c>
      <c r="BK1405" s="142">
        <f>ROUND(I1405*H1405,2)</f>
        <v>0</v>
      </c>
      <c r="BL1405" s="15" t="s">
        <v>231</v>
      </c>
      <c r="BM1405" s="141" t="s">
        <v>2013</v>
      </c>
    </row>
    <row r="1406" spans="2:51" s="13" customFormat="1" ht="12">
      <c r="B1406" s="150"/>
      <c r="D1406" s="144" t="s">
        <v>157</v>
      </c>
      <c r="E1406" s="151" t="s">
        <v>1</v>
      </c>
      <c r="F1406" s="152" t="s">
        <v>2014</v>
      </c>
      <c r="H1406" s="153">
        <v>2.7</v>
      </c>
      <c r="L1406" s="150"/>
      <c r="M1406" s="154"/>
      <c r="N1406" s="155"/>
      <c r="O1406" s="155"/>
      <c r="P1406" s="155"/>
      <c r="Q1406" s="155"/>
      <c r="R1406" s="155"/>
      <c r="S1406" s="155"/>
      <c r="T1406" s="156"/>
      <c r="AT1406" s="151" t="s">
        <v>157</v>
      </c>
      <c r="AU1406" s="151" t="s">
        <v>79</v>
      </c>
      <c r="AV1406" s="13" t="s">
        <v>79</v>
      </c>
      <c r="AW1406" s="13" t="s">
        <v>27</v>
      </c>
      <c r="AX1406" s="13" t="s">
        <v>70</v>
      </c>
      <c r="AY1406" s="151" t="s">
        <v>148</v>
      </c>
    </row>
    <row r="1407" spans="2:65" s="1" customFormat="1" ht="24" customHeight="1">
      <c r="B1407" s="130"/>
      <c r="C1407" s="157" t="s">
        <v>2015</v>
      </c>
      <c r="D1407" s="157" t="s">
        <v>80</v>
      </c>
      <c r="E1407" s="158" t="s">
        <v>2016</v>
      </c>
      <c r="F1407" s="159" t="s">
        <v>2017</v>
      </c>
      <c r="G1407" s="160" t="s">
        <v>458</v>
      </c>
      <c r="H1407" s="161">
        <v>3.046</v>
      </c>
      <c r="I1407" s="162"/>
      <c r="J1407" s="162">
        <f>ROUND(I1407*H1407,2)</f>
        <v>0</v>
      </c>
      <c r="K1407" s="159" t="s">
        <v>320</v>
      </c>
      <c r="L1407" s="163"/>
      <c r="M1407" s="164" t="s">
        <v>1</v>
      </c>
      <c r="N1407" s="165" t="s">
        <v>35</v>
      </c>
      <c r="O1407" s="139">
        <v>0</v>
      </c>
      <c r="P1407" s="139">
        <f>O1407*H1407</f>
        <v>0</v>
      </c>
      <c r="Q1407" s="139">
        <v>3E-05</v>
      </c>
      <c r="R1407" s="139">
        <f>Q1407*H1407</f>
        <v>9.138E-05</v>
      </c>
      <c r="S1407" s="139">
        <v>0</v>
      </c>
      <c r="T1407" s="140">
        <f>S1407*H1407</f>
        <v>0</v>
      </c>
      <c r="AR1407" s="141" t="s">
        <v>325</v>
      </c>
      <c r="AT1407" s="141" t="s">
        <v>80</v>
      </c>
      <c r="AU1407" s="141" t="s">
        <v>79</v>
      </c>
      <c r="AY1407" s="15" t="s">
        <v>148</v>
      </c>
      <c r="BE1407" s="142">
        <f>IF(N1407="základní",J1407,0)</f>
        <v>0</v>
      </c>
      <c r="BF1407" s="142">
        <f>IF(N1407="snížená",J1407,0)</f>
        <v>0</v>
      </c>
      <c r="BG1407" s="142">
        <f>IF(N1407="zákl. přenesená",J1407,0)</f>
        <v>0</v>
      </c>
      <c r="BH1407" s="142">
        <f>IF(N1407="sníž. přenesená",J1407,0)</f>
        <v>0</v>
      </c>
      <c r="BI1407" s="142">
        <f>IF(N1407="nulová",J1407,0)</f>
        <v>0</v>
      </c>
      <c r="BJ1407" s="15" t="s">
        <v>77</v>
      </c>
      <c r="BK1407" s="142">
        <f>ROUND(I1407*H1407,2)</f>
        <v>0</v>
      </c>
      <c r="BL1407" s="15" t="s">
        <v>231</v>
      </c>
      <c r="BM1407" s="141" t="s">
        <v>2018</v>
      </c>
    </row>
    <row r="1408" spans="2:51" s="13" customFormat="1" ht="12">
      <c r="B1408" s="150"/>
      <c r="D1408" s="144" t="s">
        <v>157</v>
      </c>
      <c r="F1408" s="152" t="s">
        <v>2019</v>
      </c>
      <c r="H1408" s="153">
        <v>3.046</v>
      </c>
      <c r="L1408" s="150"/>
      <c r="M1408" s="154"/>
      <c r="N1408" s="155"/>
      <c r="O1408" s="155"/>
      <c r="P1408" s="155"/>
      <c r="Q1408" s="155"/>
      <c r="R1408" s="155"/>
      <c r="S1408" s="155"/>
      <c r="T1408" s="156"/>
      <c r="AT1408" s="151" t="s">
        <v>157</v>
      </c>
      <c r="AU1408" s="151" t="s">
        <v>79</v>
      </c>
      <c r="AV1408" s="13" t="s">
        <v>79</v>
      </c>
      <c r="AW1408" s="13" t="s">
        <v>3</v>
      </c>
      <c r="AX1408" s="13" t="s">
        <v>77</v>
      </c>
      <c r="AY1408" s="151" t="s">
        <v>148</v>
      </c>
    </row>
    <row r="1409" spans="2:65" s="1" customFormat="1" ht="24" customHeight="1">
      <c r="B1409" s="130"/>
      <c r="C1409" s="131" t="s">
        <v>2020</v>
      </c>
      <c r="D1409" s="131" t="s">
        <v>150</v>
      </c>
      <c r="E1409" s="132" t="s">
        <v>2021</v>
      </c>
      <c r="F1409" s="133" t="s">
        <v>2022</v>
      </c>
      <c r="G1409" s="134" t="s">
        <v>203</v>
      </c>
      <c r="H1409" s="135">
        <v>0.128</v>
      </c>
      <c r="I1409" s="136"/>
      <c r="J1409" s="136">
        <f>ROUND(I1409*H1409,2)</f>
        <v>0</v>
      </c>
      <c r="K1409" s="133" t="s">
        <v>320</v>
      </c>
      <c r="L1409" s="27"/>
      <c r="M1409" s="137" t="s">
        <v>1</v>
      </c>
      <c r="N1409" s="138" t="s">
        <v>35</v>
      </c>
      <c r="O1409" s="139">
        <v>1.265</v>
      </c>
      <c r="P1409" s="139">
        <f>O1409*H1409</f>
        <v>0.16191999999999998</v>
      </c>
      <c r="Q1409" s="139">
        <v>0</v>
      </c>
      <c r="R1409" s="139">
        <f>Q1409*H1409</f>
        <v>0</v>
      </c>
      <c r="S1409" s="139">
        <v>0</v>
      </c>
      <c r="T1409" s="140">
        <f>S1409*H1409</f>
        <v>0</v>
      </c>
      <c r="AR1409" s="141" t="s">
        <v>231</v>
      </c>
      <c r="AT1409" s="141" t="s">
        <v>150</v>
      </c>
      <c r="AU1409" s="141" t="s">
        <v>79</v>
      </c>
      <c r="AY1409" s="15" t="s">
        <v>148</v>
      </c>
      <c r="BE1409" s="142">
        <f>IF(N1409="základní",J1409,0)</f>
        <v>0</v>
      </c>
      <c r="BF1409" s="142">
        <f>IF(N1409="snížená",J1409,0)</f>
        <v>0</v>
      </c>
      <c r="BG1409" s="142">
        <f>IF(N1409="zákl. přenesená",J1409,0)</f>
        <v>0</v>
      </c>
      <c r="BH1409" s="142">
        <f>IF(N1409="sníž. přenesená",J1409,0)</f>
        <v>0</v>
      </c>
      <c r="BI1409" s="142">
        <f>IF(N1409="nulová",J1409,0)</f>
        <v>0</v>
      </c>
      <c r="BJ1409" s="15" t="s">
        <v>77</v>
      </c>
      <c r="BK1409" s="142">
        <f>ROUND(I1409*H1409,2)</f>
        <v>0</v>
      </c>
      <c r="BL1409" s="15" t="s">
        <v>231</v>
      </c>
      <c r="BM1409" s="141" t="s">
        <v>2023</v>
      </c>
    </row>
    <row r="1410" spans="2:63" s="11" customFormat="1" ht="22.8" customHeight="1">
      <c r="B1410" s="118"/>
      <c r="D1410" s="119" t="s">
        <v>69</v>
      </c>
      <c r="E1410" s="128" t="s">
        <v>2024</v>
      </c>
      <c r="F1410" s="128" t="s">
        <v>2025</v>
      </c>
      <c r="J1410" s="129">
        <f>BK1410</f>
        <v>0</v>
      </c>
      <c r="L1410" s="118"/>
      <c r="M1410" s="122"/>
      <c r="N1410" s="123"/>
      <c r="O1410" s="123"/>
      <c r="P1410" s="124">
        <f>SUM(P1411:P1423)</f>
        <v>12.05835</v>
      </c>
      <c r="Q1410" s="123"/>
      <c r="R1410" s="124">
        <f>SUM(R1411:R1423)</f>
        <v>0.012126000000000001</v>
      </c>
      <c r="S1410" s="123"/>
      <c r="T1410" s="125">
        <f>SUM(T1411:T1423)</f>
        <v>0</v>
      </c>
      <c r="AR1410" s="119" t="s">
        <v>79</v>
      </c>
      <c r="AT1410" s="126" t="s">
        <v>69</v>
      </c>
      <c r="AU1410" s="126" t="s">
        <v>77</v>
      </c>
      <c r="AY1410" s="119" t="s">
        <v>148</v>
      </c>
      <c r="BK1410" s="127">
        <f>SUM(BK1411:BK1423)</f>
        <v>0</v>
      </c>
    </row>
    <row r="1411" spans="2:65" s="1" customFormat="1" ht="24" customHeight="1">
      <c r="B1411" s="130"/>
      <c r="C1411" s="131" t="s">
        <v>2026</v>
      </c>
      <c r="D1411" s="131" t="s">
        <v>150</v>
      </c>
      <c r="E1411" s="132" t="s">
        <v>2027</v>
      </c>
      <c r="F1411" s="133" t="s">
        <v>2028</v>
      </c>
      <c r="G1411" s="134" t="s">
        <v>153</v>
      </c>
      <c r="H1411" s="135">
        <v>18.75</v>
      </c>
      <c r="I1411" s="136"/>
      <c r="J1411" s="136">
        <f>ROUND(I1411*H1411,2)</f>
        <v>0</v>
      </c>
      <c r="K1411" s="133" t="s">
        <v>154</v>
      </c>
      <c r="L1411" s="27"/>
      <c r="M1411" s="137" t="s">
        <v>1</v>
      </c>
      <c r="N1411" s="138" t="s">
        <v>35</v>
      </c>
      <c r="O1411" s="139">
        <v>0.133</v>
      </c>
      <c r="P1411" s="139">
        <f>O1411*H1411</f>
        <v>2.4937500000000004</v>
      </c>
      <c r="Q1411" s="139">
        <v>8E-05</v>
      </c>
      <c r="R1411" s="139">
        <f>Q1411*H1411</f>
        <v>0.0015</v>
      </c>
      <c r="S1411" s="139">
        <v>0</v>
      </c>
      <c r="T1411" s="140">
        <f>S1411*H1411</f>
        <v>0</v>
      </c>
      <c r="AR1411" s="141" t="s">
        <v>231</v>
      </c>
      <c r="AT1411" s="141" t="s">
        <v>150</v>
      </c>
      <c r="AU1411" s="141" t="s">
        <v>79</v>
      </c>
      <c r="AY1411" s="15" t="s">
        <v>148</v>
      </c>
      <c r="BE1411" s="142">
        <f>IF(N1411="základní",J1411,0)</f>
        <v>0</v>
      </c>
      <c r="BF1411" s="142">
        <f>IF(N1411="snížená",J1411,0)</f>
        <v>0</v>
      </c>
      <c r="BG1411" s="142">
        <f>IF(N1411="zákl. přenesená",J1411,0)</f>
        <v>0</v>
      </c>
      <c r="BH1411" s="142">
        <f>IF(N1411="sníž. přenesená",J1411,0)</f>
        <v>0</v>
      </c>
      <c r="BI1411" s="142">
        <f>IF(N1411="nulová",J1411,0)</f>
        <v>0</v>
      </c>
      <c r="BJ1411" s="15" t="s">
        <v>77</v>
      </c>
      <c r="BK1411" s="142">
        <f>ROUND(I1411*H1411,2)</f>
        <v>0</v>
      </c>
      <c r="BL1411" s="15" t="s">
        <v>231</v>
      </c>
      <c r="BM1411" s="141" t="s">
        <v>2029</v>
      </c>
    </row>
    <row r="1412" spans="2:51" s="13" customFormat="1" ht="12">
      <c r="B1412" s="150"/>
      <c r="D1412" s="144" t="s">
        <v>157</v>
      </c>
      <c r="E1412" s="151" t="s">
        <v>1</v>
      </c>
      <c r="F1412" s="152" t="s">
        <v>2030</v>
      </c>
      <c r="H1412" s="153">
        <v>11.25</v>
      </c>
      <c r="L1412" s="150"/>
      <c r="M1412" s="154"/>
      <c r="N1412" s="155"/>
      <c r="O1412" s="155"/>
      <c r="P1412" s="155"/>
      <c r="Q1412" s="155"/>
      <c r="R1412" s="155"/>
      <c r="S1412" s="155"/>
      <c r="T1412" s="156"/>
      <c r="AT1412" s="151" t="s">
        <v>157</v>
      </c>
      <c r="AU1412" s="151" t="s">
        <v>79</v>
      </c>
      <c r="AV1412" s="13" t="s">
        <v>79</v>
      </c>
      <c r="AW1412" s="13" t="s">
        <v>27</v>
      </c>
      <c r="AX1412" s="13" t="s">
        <v>70</v>
      </c>
      <c r="AY1412" s="151" t="s">
        <v>148</v>
      </c>
    </row>
    <row r="1413" spans="2:51" s="13" customFormat="1" ht="12">
      <c r="B1413" s="150"/>
      <c r="D1413" s="144" t="s">
        <v>157</v>
      </c>
      <c r="E1413" s="151" t="s">
        <v>1</v>
      </c>
      <c r="F1413" s="152" t="s">
        <v>2031</v>
      </c>
      <c r="H1413" s="153">
        <v>7.5</v>
      </c>
      <c r="L1413" s="150"/>
      <c r="M1413" s="154"/>
      <c r="N1413" s="155"/>
      <c r="O1413" s="155"/>
      <c r="P1413" s="155"/>
      <c r="Q1413" s="155"/>
      <c r="R1413" s="155"/>
      <c r="S1413" s="155"/>
      <c r="T1413" s="156"/>
      <c r="AT1413" s="151" t="s">
        <v>157</v>
      </c>
      <c r="AU1413" s="151" t="s">
        <v>79</v>
      </c>
      <c r="AV1413" s="13" t="s">
        <v>79</v>
      </c>
      <c r="AW1413" s="13" t="s">
        <v>27</v>
      </c>
      <c r="AX1413" s="13" t="s">
        <v>70</v>
      </c>
      <c r="AY1413" s="151" t="s">
        <v>148</v>
      </c>
    </row>
    <row r="1414" spans="2:65" s="1" customFormat="1" ht="24" customHeight="1">
      <c r="B1414" s="130"/>
      <c r="C1414" s="131" t="s">
        <v>2032</v>
      </c>
      <c r="D1414" s="131" t="s">
        <v>150</v>
      </c>
      <c r="E1414" s="132" t="s">
        <v>2033</v>
      </c>
      <c r="F1414" s="133" t="s">
        <v>2034</v>
      </c>
      <c r="G1414" s="134" t="s">
        <v>153</v>
      </c>
      <c r="H1414" s="135">
        <v>18.75</v>
      </c>
      <c r="I1414" s="136"/>
      <c r="J1414" s="136">
        <f>ROUND(I1414*H1414,2)</f>
        <v>0</v>
      </c>
      <c r="K1414" s="133" t="s">
        <v>154</v>
      </c>
      <c r="L1414" s="27"/>
      <c r="M1414" s="137" t="s">
        <v>1</v>
      </c>
      <c r="N1414" s="138" t="s">
        <v>35</v>
      </c>
      <c r="O1414" s="139">
        <v>0.184</v>
      </c>
      <c r="P1414" s="139">
        <f>O1414*H1414</f>
        <v>3.4499999999999997</v>
      </c>
      <c r="Q1414" s="139">
        <v>0.00014</v>
      </c>
      <c r="R1414" s="139">
        <f>Q1414*H1414</f>
        <v>0.0026249999999999997</v>
      </c>
      <c r="S1414" s="139">
        <v>0</v>
      </c>
      <c r="T1414" s="140">
        <f>S1414*H1414</f>
        <v>0</v>
      </c>
      <c r="AR1414" s="141" t="s">
        <v>231</v>
      </c>
      <c r="AT1414" s="141" t="s">
        <v>150</v>
      </c>
      <c r="AU1414" s="141" t="s">
        <v>79</v>
      </c>
      <c r="AY1414" s="15" t="s">
        <v>148</v>
      </c>
      <c r="BE1414" s="142">
        <f>IF(N1414="základní",J1414,0)</f>
        <v>0</v>
      </c>
      <c r="BF1414" s="142">
        <f>IF(N1414="snížená",J1414,0)</f>
        <v>0</v>
      </c>
      <c r="BG1414" s="142">
        <f>IF(N1414="zákl. přenesená",J1414,0)</f>
        <v>0</v>
      </c>
      <c r="BH1414" s="142">
        <f>IF(N1414="sníž. přenesená",J1414,0)</f>
        <v>0</v>
      </c>
      <c r="BI1414" s="142">
        <f>IF(N1414="nulová",J1414,0)</f>
        <v>0</v>
      </c>
      <c r="BJ1414" s="15" t="s">
        <v>77</v>
      </c>
      <c r="BK1414" s="142">
        <f>ROUND(I1414*H1414,2)</f>
        <v>0</v>
      </c>
      <c r="BL1414" s="15" t="s">
        <v>231</v>
      </c>
      <c r="BM1414" s="141" t="s">
        <v>2035</v>
      </c>
    </row>
    <row r="1415" spans="2:51" s="13" customFormat="1" ht="12">
      <c r="B1415" s="150"/>
      <c r="D1415" s="144" t="s">
        <v>157</v>
      </c>
      <c r="E1415" s="151" t="s">
        <v>1</v>
      </c>
      <c r="F1415" s="152" t="s">
        <v>2030</v>
      </c>
      <c r="H1415" s="153">
        <v>11.25</v>
      </c>
      <c r="L1415" s="150"/>
      <c r="M1415" s="154"/>
      <c r="N1415" s="155"/>
      <c r="O1415" s="155"/>
      <c r="P1415" s="155"/>
      <c r="Q1415" s="155"/>
      <c r="R1415" s="155"/>
      <c r="S1415" s="155"/>
      <c r="T1415" s="156"/>
      <c r="AT1415" s="151" t="s">
        <v>157</v>
      </c>
      <c r="AU1415" s="151" t="s">
        <v>79</v>
      </c>
      <c r="AV1415" s="13" t="s">
        <v>79</v>
      </c>
      <c r="AW1415" s="13" t="s">
        <v>27</v>
      </c>
      <c r="AX1415" s="13" t="s">
        <v>70</v>
      </c>
      <c r="AY1415" s="151" t="s">
        <v>148</v>
      </c>
    </row>
    <row r="1416" spans="2:51" s="13" customFormat="1" ht="12">
      <c r="B1416" s="150"/>
      <c r="D1416" s="144" t="s">
        <v>157</v>
      </c>
      <c r="E1416" s="151" t="s">
        <v>1</v>
      </c>
      <c r="F1416" s="152" t="s">
        <v>2031</v>
      </c>
      <c r="H1416" s="153">
        <v>7.5</v>
      </c>
      <c r="L1416" s="150"/>
      <c r="M1416" s="154"/>
      <c r="N1416" s="155"/>
      <c r="O1416" s="155"/>
      <c r="P1416" s="155"/>
      <c r="Q1416" s="155"/>
      <c r="R1416" s="155"/>
      <c r="S1416" s="155"/>
      <c r="T1416" s="156"/>
      <c r="AT1416" s="151" t="s">
        <v>157</v>
      </c>
      <c r="AU1416" s="151" t="s">
        <v>79</v>
      </c>
      <c r="AV1416" s="13" t="s">
        <v>79</v>
      </c>
      <c r="AW1416" s="13" t="s">
        <v>27</v>
      </c>
      <c r="AX1416" s="13" t="s">
        <v>70</v>
      </c>
      <c r="AY1416" s="151" t="s">
        <v>148</v>
      </c>
    </row>
    <row r="1417" spans="2:65" s="1" customFormat="1" ht="24" customHeight="1">
      <c r="B1417" s="130"/>
      <c r="C1417" s="131" t="s">
        <v>2036</v>
      </c>
      <c r="D1417" s="131" t="s">
        <v>150</v>
      </c>
      <c r="E1417" s="132" t="s">
        <v>2037</v>
      </c>
      <c r="F1417" s="133" t="s">
        <v>2038</v>
      </c>
      <c r="G1417" s="134" t="s">
        <v>153</v>
      </c>
      <c r="H1417" s="135">
        <v>18.75</v>
      </c>
      <c r="I1417" s="136"/>
      <c r="J1417" s="136">
        <f>ROUND(I1417*H1417,2)</f>
        <v>0</v>
      </c>
      <c r="K1417" s="133" t="s">
        <v>154</v>
      </c>
      <c r="L1417" s="27"/>
      <c r="M1417" s="137" t="s">
        <v>1</v>
      </c>
      <c r="N1417" s="138" t="s">
        <v>35</v>
      </c>
      <c r="O1417" s="139">
        <v>0.172</v>
      </c>
      <c r="P1417" s="139">
        <f>O1417*H1417</f>
        <v>3.2249999999999996</v>
      </c>
      <c r="Q1417" s="139">
        <v>0.00014</v>
      </c>
      <c r="R1417" s="139">
        <f>Q1417*H1417</f>
        <v>0.0026249999999999997</v>
      </c>
      <c r="S1417" s="139">
        <v>0</v>
      </c>
      <c r="T1417" s="140">
        <f>S1417*H1417</f>
        <v>0</v>
      </c>
      <c r="AR1417" s="141" t="s">
        <v>231</v>
      </c>
      <c r="AT1417" s="141" t="s">
        <v>150</v>
      </c>
      <c r="AU1417" s="141" t="s">
        <v>79</v>
      </c>
      <c r="AY1417" s="15" t="s">
        <v>148</v>
      </c>
      <c r="BE1417" s="142">
        <f>IF(N1417="základní",J1417,0)</f>
        <v>0</v>
      </c>
      <c r="BF1417" s="142">
        <f>IF(N1417="snížená",J1417,0)</f>
        <v>0</v>
      </c>
      <c r="BG1417" s="142">
        <f>IF(N1417="zákl. přenesená",J1417,0)</f>
        <v>0</v>
      </c>
      <c r="BH1417" s="142">
        <f>IF(N1417="sníž. přenesená",J1417,0)</f>
        <v>0</v>
      </c>
      <c r="BI1417" s="142">
        <f>IF(N1417="nulová",J1417,0)</f>
        <v>0</v>
      </c>
      <c r="BJ1417" s="15" t="s">
        <v>77</v>
      </c>
      <c r="BK1417" s="142">
        <f>ROUND(I1417*H1417,2)</f>
        <v>0</v>
      </c>
      <c r="BL1417" s="15" t="s">
        <v>231</v>
      </c>
      <c r="BM1417" s="141" t="s">
        <v>2039</v>
      </c>
    </row>
    <row r="1418" spans="2:51" s="13" customFormat="1" ht="12">
      <c r="B1418" s="150"/>
      <c r="D1418" s="144" t="s">
        <v>157</v>
      </c>
      <c r="E1418" s="151" t="s">
        <v>1</v>
      </c>
      <c r="F1418" s="152" t="s">
        <v>2030</v>
      </c>
      <c r="H1418" s="153">
        <v>11.25</v>
      </c>
      <c r="L1418" s="150"/>
      <c r="M1418" s="154"/>
      <c r="N1418" s="155"/>
      <c r="O1418" s="155"/>
      <c r="P1418" s="155"/>
      <c r="Q1418" s="155"/>
      <c r="R1418" s="155"/>
      <c r="S1418" s="155"/>
      <c r="T1418" s="156"/>
      <c r="AT1418" s="151" t="s">
        <v>157</v>
      </c>
      <c r="AU1418" s="151" t="s">
        <v>79</v>
      </c>
      <c r="AV1418" s="13" t="s">
        <v>79</v>
      </c>
      <c r="AW1418" s="13" t="s">
        <v>27</v>
      </c>
      <c r="AX1418" s="13" t="s">
        <v>70</v>
      </c>
      <c r="AY1418" s="151" t="s">
        <v>148</v>
      </c>
    </row>
    <row r="1419" spans="2:51" s="13" customFormat="1" ht="12">
      <c r="B1419" s="150"/>
      <c r="D1419" s="144" t="s">
        <v>157</v>
      </c>
      <c r="E1419" s="151" t="s">
        <v>1</v>
      </c>
      <c r="F1419" s="152" t="s">
        <v>2031</v>
      </c>
      <c r="H1419" s="153">
        <v>7.5</v>
      </c>
      <c r="L1419" s="150"/>
      <c r="M1419" s="154"/>
      <c r="N1419" s="155"/>
      <c r="O1419" s="155"/>
      <c r="P1419" s="155"/>
      <c r="Q1419" s="155"/>
      <c r="R1419" s="155"/>
      <c r="S1419" s="155"/>
      <c r="T1419" s="156"/>
      <c r="AT1419" s="151" t="s">
        <v>157</v>
      </c>
      <c r="AU1419" s="151" t="s">
        <v>79</v>
      </c>
      <c r="AV1419" s="13" t="s">
        <v>79</v>
      </c>
      <c r="AW1419" s="13" t="s">
        <v>27</v>
      </c>
      <c r="AX1419" s="13" t="s">
        <v>70</v>
      </c>
      <c r="AY1419" s="151" t="s">
        <v>148</v>
      </c>
    </row>
    <row r="1420" spans="2:65" s="1" customFormat="1" ht="24" customHeight="1">
      <c r="B1420" s="130"/>
      <c r="C1420" s="131" t="s">
        <v>2040</v>
      </c>
      <c r="D1420" s="131" t="s">
        <v>150</v>
      </c>
      <c r="E1420" s="132" t="s">
        <v>2041</v>
      </c>
      <c r="F1420" s="133" t="s">
        <v>2042</v>
      </c>
      <c r="G1420" s="134" t="s">
        <v>153</v>
      </c>
      <c r="H1420" s="135">
        <v>9.6</v>
      </c>
      <c r="I1420" s="136"/>
      <c r="J1420" s="136">
        <f>ROUND(I1420*H1420,2)</f>
        <v>0</v>
      </c>
      <c r="K1420" s="133" t="s">
        <v>154</v>
      </c>
      <c r="L1420" s="27"/>
      <c r="M1420" s="137" t="s">
        <v>1</v>
      </c>
      <c r="N1420" s="138" t="s">
        <v>35</v>
      </c>
      <c r="O1420" s="139">
        <v>0.09</v>
      </c>
      <c r="P1420" s="139">
        <f>O1420*H1420</f>
        <v>0.864</v>
      </c>
      <c r="Q1420" s="139">
        <v>0.00023</v>
      </c>
      <c r="R1420" s="139">
        <f>Q1420*H1420</f>
        <v>0.002208</v>
      </c>
      <c r="S1420" s="139">
        <v>0</v>
      </c>
      <c r="T1420" s="140">
        <f>S1420*H1420</f>
        <v>0</v>
      </c>
      <c r="AR1420" s="141" t="s">
        <v>231</v>
      </c>
      <c r="AT1420" s="141" t="s">
        <v>150</v>
      </c>
      <c r="AU1420" s="141" t="s">
        <v>79</v>
      </c>
      <c r="AY1420" s="15" t="s">
        <v>148</v>
      </c>
      <c r="BE1420" s="142">
        <f>IF(N1420="základní",J1420,0)</f>
        <v>0</v>
      </c>
      <c r="BF1420" s="142">
        <f>IF(N1420="snížená",J1420,0)</f>
        <v>0</v>
      </c>
      <c r="BG1420" s="142">
        <f>IF(N1420="zákl. přenesená",J1420,0)</f>
        <v>0</v>
      </c>
      <c r="BH1420" s="142">
        <f>IF(N1420="sníž. přenesená",J1420,0)</f>
        <v>0</v>
      </c>
      <c r="BI1420" s="142">
        <f>IF(N1420="nulová",J1420,0)</f>
        <v>0</v>
      </c>
      <c r="BJ1420" s="15" t="s">
        <v>77</v>
      </c>
      <c r="BK1420" s="142">
        <f>ROUND(I1420*H1420,2)</f>
        <v>0</v>
      </c>
      <c r="BL1420" s="15" t="s">
        <v>231</v>
      </c>
      <c r="BM1420" s="141" t="s">
        <v>2043</v>
      </c>
    </row>
    <row r="1421" spans="2:51" s="13" customFormat="1" ht="12">
      <c r="B1421" s="150"/>
      <c r="D1421" s="144" t="s">
        <v>157</v>
      </c>
      <c r="E1421" s="151" t="s">
        <v>1</v>
      </c>
      <c r="F1421" s="152" t="s">
        <v>1390</v>
      </c>
      <c r="H1421" s="153">
        <v>9.6</v>
      </c>
      <c r="L1421" s="150"/>
      <c r="M1421" s="154"/>
      <c r="N1421" s="155"/>
      <c r="O1421" s="155"/>
      <c r="P1421" s="155"/>
      <c r="Q1421" s="155"/>
      <c r="R1421" s="155"/>
      <c r="S1421" s="155"/>
      <c r="T1421" s="156"/>
      <c r="AT1421" s="151" t="s">
        <v>157</v>
      </c>
      <c r="AU1421" s="151" t="s">
        <v>79</v>
      </c>
      <c r="AV1421" s="13" t="s">
        <v>79</v>
      </c>
      <c r="AW1421" s="13" t="s">
        <v>27</v>
      </c>
      <c r="AX1421" s="13" t="s">
        <v>70</v>
      </c>
      <c r="AY1421" s="151" t="s">
        <v>148</v>
      </c>
    </row>
    <row r="1422" spans="2:65" s="1" customFormat="1" ht="24" customHeight="1">
      <c r="B1422" s="130"/>
      <c r="C1422" s="131" t="s">
        <v>2044</v>
      </c>
      <c r="D1422" s="131" t="s">
        <v>150</v>
      </c>
      <c r="E1422" s="132" t="s">
        <v>2045</v>
      </c>
      <c r="F1422" s="133" t="s">
        <v>2046</v>
      </c>
      <c r="G1422" s="134" t="s">
        <v>153</v>
      </c>
      <c r="H1422" s="135">
        <v>9.6</v>
      </c>
      <c r="I1422" s="136"/>
      <c r="J1422" s="136">
        <f>ROUND(I1422*H1422,2)</f>
        <v>0</v>
      </c>
      <c r="K1422" s="133" t="s">
        <v>154</v>
      </c>
      <c r="L1422" s="27"/>
      <c r="M1422" s="137" t="s">
        <v>1</v>
      </c>
      <c r="N1422" s="138" t="s">
        <v>35</v>
      </c>
      <c r="O1422" s="139">
        <v>0.211</v>
      </c>
      <c r="P1422" s="139">
        <f>O1422*H1422</f>
        <v>2.0256</v>
      </c>
      <c r="Q1422" s="139">
        <v>0.00033</v>
      </c>
      <c r="R1422" s="139">
        <f>Q1422*H1422</f>
        <v>0.003168</v>
      </c>
      <c r="S1422" s="139">
        <v>0</v>
      </c>
      <c r="T1422" s="140">
        <f>S1422*H1422</f>
        <v>0</v>
      </c>
      <c r="AR1422" s="141" t="s">
        <v>231</v>
      </c>
      <c r="AT1422" s="141" t="s">
        <v>150</v>
      </c>
      <c r="AU1422" s="141" t="s">
        <v>79</v>
      </c>
      <c r="AY1422" s="15" t="s">
        <v>148</v>
      </c>
      <c r="BE1422" s="142">
        <f>IF(N1422="základní",J1422,0)</f>
        <v>0</v>
      </c>
      <c r="BF1422" s="142">
        <f>IF(N1422="snížená",J1422,0)</f>
        <v>0</v>
      </c>
      <c r="BG1422" s="142">
        <f>IF(N1422="zákl. přenesená",J1422,0)</f>
        <v>0</v>
      </c>
      <c r="BH1422" s="142">
        <f>IF(N1422="sníž. přenesená",J1422,0)</f>
        <v>0</v>
      </c>
      <c r="BI1422" s="142">
        <f>IF(N1422="nulová",J1422,0)</f>
        <v>0</v>
      </c>
      <c r="BJ1422" s="15" t="s">
        <v>77</v>
      </c>
      <c r="BK1422" s="142">
        <f>ROUND(I1422*H1422,2)</f>
        <v>0</v>
      </c>
      <c r="BL1422" s="15" t="s">
        <v>231</v>
      </c>
      <c r="BM1422" s="141" t="s">
        <v>2047</v>
      </c>
    </row>
    <row r="1423" spans="2:51" s="13" customFormat="1" ht="12">
      <c r="B1423" s="150"/>
      <c r="D1423" s="144" t="s">
        <v>157</v>
      </c>
      <c r="E1423" s="151" t="s">
        <v>1</v>
      </c>
      <c r="F1423" s="152" t="s">
        <v>1390</v>
      </c>
      <c r="H1423" s="153">
        <v>9.6</v>
      </c>
      <c r="L1423" s="150"/>
      <c r="M1423" s="154"/>
      <c r="N1423" s="155"/>
      <c r="O1423" s="155"/>
      <c r="P1423" s="155"/>
      <c r="Q1423" s="155"/>
      <c r="R1423" s="155"/>
      <c r="S1423" s="155"/>
      <c r="T1423" s="156"/>
      <c r="AT1423" s="151" t="s">
        <v>157</v>
      </c>
      <c r="AU1423" s="151" t="s">
        <v>79</v>
      </c>
      <c r="AV1423" s="13" t="s">
        <v>79</v>
      </c>
      <c r="AW1423" s="13" t="s">
        <v>27</v>
      </c>
      <c r="AX1423" s="13" t="s">
        <v>70</v>
      </c>
      <c r="AY1423" s="151" t="s">
        <v>148</v>
      </c>
    </row>
    <row r="1424" spans="2:63" s="11" customFormat="1" ht="22.8" customHeight="1">
      <c r="B1424" s="118"/>
      <c r="D1424" s="119" t="s">
        <v>69</v>
      </c>
      <c r="E1424" s="128" t="s">
        <v>2048</v>
      </c>
      <c r="F1424" s="128" t="s">
        <v>2049</v>
      </c>
      <c r="J1424" s="129">
        <f>BK1424</f>
        <v>0</v>
      </c>
      <c r="L1424" s="118"/>
      <c r="M1424" s="122"/>
      <c r="N1424" s="123"/>
      <c r="O1424" s="123"/>
      <c r="P1424" s="124">
        <f>SUM(P1425:P1428)</f>
        <v>111.55000000000001</v>
      </c>
      <c r="Q1424" s="123"/>
      <c r="R1424" s="124">
        <f>SUM(R1425:R1428)</f>
        <v>0.5635</v>
      </c>
      <c r="S1424" s="123"/>
      <c r="T1424" s="125">
        <f>SUM(T1425:T1428)</f>
        <v>0</v>
      </c>
      <c r="AR1424" s="119" t="s">
        <v>79</v>
      </c>
      <c r="AT1424" s="126" t="s">
        <v>69</v>
      </c>
      <c r="AU1424" s="126" t="s">
        <v>77</v>
      </c>
      <c r="AY1424" s="119" t="s">
        <v>148</v>
      </c>
      <c r="BK1424" s="127">
        <f>SUM(BK1425:BK1428)</f>
        <v>0</v>
      </c>
    </row>
    <row r="1425" spans="2:65" s="1" customFormat="1" ht="24" customHeight="1">
      <c r="B1425" s="130"/>
      <c r="C1425" s="131" t="s">
        <v>2050</v>
      </c>
      <c r="D1425" s="131" t="s">
        <v>150</v>
      </c>
      <c r="E1425" s="132" t="s">
        <v>2051</v>
      </c>
      <c r="F1425" s="133" t="s">
        <v>2052</v>
      </c>
      <c r="G1425" s="134" t="s">
        <v>153</v>
      </c>
      <c r="H1425" s="135">
        <v>1150</v>
      </c>
      <c r="I1425" s="136"/>
      <c r="J1425" s="136">
        <f>ROUND(I1425*H1425,2)</f>
        <v>0</v>
      </c>
      <c r="K1425" s="133" t="s">
        <v>320</v>
      </c>
      <c r="L1425" s="27"/>
      <c r="M1425" s="137" t="s">
        <v>1</v>
      </c>
      <c r="N1425" s="138" t="s">
        <v>35</v>
      </c>
      <c r="O1425" s="139">
        <v>0.033</v>
      </c>
      <c r="P1425" s="139">
        <f>O1425*H1425</f>
        <v>37.95</v>
      </c>
      <c r="Q1425" s="139">
        <v>0.0002</v>
      </c>
      <c r="R1425" s="139">
        <f>Q1425*H1425</f>
        <v>0.23</v>
      </c>
      <c r="S1425" s="139">
        <v>0</v>
      </c>
      <c r="T1425" s="140">
        <f>S1425*H1425</f>
        <v>0</v>
      </c>
      <c r="AR1425" s="141" t="s">
        <v>231</v>
      </c>
      <c r="AT1425" s="141" t="s">
        <v>150</v>
      </c>
      <c r="AU1425" s="141" t="s">
        <v>79</v>
      </c>
      <c r="AY1425" s="15" t="s">
        <v>148</v>
      </c>
      <c r="BE1425" s="142">
        <f>IF(N1425="základní",J1425,0)</f>
        <v>0</v>
      </c>
      <c r="BF1425" s="142">
        <f>IF(N1425="snížená",J1425,0)</f>
        <v>0</v>
      </c>
      <c r="BG1425" s="142">
        <f>IF(N1425="zákl. přenesená",J1425,0)</f>
        <v>0</v>
      </c>
      <c r="BH1425" s="142">
        <f>IF(N1425="sníž. přenesená",J1425,0)</f>
        <v>0</v>
      </c>
      <c r="BI1425" s="142">
        <f>IF(N1425="nulová",J1425,0)</f>
        <v>0</v>
      </c>
      <c r="BJ1425" s="15" t="s">
        <v>77</v>
      </c>
      <c r="BK1425" s="142">
        <f>ROUND(I1425*H1425,2)</f>
        <v>0</v>
      </c>
      <c r="BL1425" s="15" t="s">
        <v>231</v>
      </c>
      <c r="BM1425" s="141" t="s">
        <v>2053</v>
      </c>
    </row>
    <row r="1426" spans="2:51" s="13" customFormat="1" ht="12">
      <c r="B1426" s="150"/>
      <c r="D1426" s="144" t="s">
        <v>157</v>
      </c>
      <c r="E1426" s="151" t="s">
        <v>1</v>
      </c>
      <c r="F1426" s="152" t="s">
        <v>2054</v>
      </c>
      <c r="H1426" s="153">
        <v>1150</v>
      </c>
      <c r="L1426" s="150"/>
      <c r="M1426" s="154"/>
      <c r="N1426" s="155"/>
      <c r="O1426" s="155"/>
      <c r="P1426" s="155"/>
      <c r="Q1426" s="155"/>
      <c r="R1426" s="155"/>
      <c r="S1426" s="155"/>
      <c r="T1426" s="156"/>
      <c r="AT1426" s="151" t="s">
        <v>157</v>
      </c>
      <c r="AU1426" s="151" t="s">
        <v>79</v>
      </c>
      <c r="AV1426" s="13" t="s">
        <v>79</v>
      </c>
      <c r="AW1426" s="13" t="s">
        <v>27</v>
      </c>
      <c r="AX1426" s="13" t="s">
        <v>70</v>
      </c>
      <c r="AY1426" s="151" t="s">
        <v>148</v>
      </c>
    </row>
    <row r="1427" spans="2:65" s="1" customFormat="1" ht="24" customHeight="1">
      <c r="B1427" s="130"/>
      <c r="C1427" s="131" t="s">
        <v>2055</v>
      </c>
      <c r="D1427" s="131" t="s">
        <v>150</v>
      </c>
      <c r="E1427" s="132" t="s">
        <v>2056</v>
      </c>
      <c r="F1427" s="133" t="s">
        <v>2057</v>
      </c>
      <c r="G1427" s="134" t="s">
        <v>153</v>
      </c>
      <c r="H1427" s="135">
        <v>1150</v>
      </c>
      <c r="I1427" s="136"/>
      <c r="J1427" s="136">
        <f>ROUND(I1427*H1427,2)</f>
        <v>0</v>
      </c>
      <c r="K1427" s="133" t="s">
        <v>320</v>
      </c>
      <c r="L1427" s="27"/>
      <c r="M1427" s="137" t="s">
        <v>1</v>
      </c>
      <c r="N1427" s="138" t="s">
        <v>35</v>
      </c>
      <c r="O1427" s="139">
        <v>0.064</v>
      </c>
      <c r="P1427" s="139">
        <f>O1427*H1427</f>
        <v>73.60000000000001</v>
      </c>
      <c r="Q1427" s="139">
        <v>0.00029</v>
      </c>
      <c r="R1427" s="139">
        <f>Q1427*H1427</f>
        <v>0.3335</v>
      </c>
      <c r="S1427" s="139">
        <v>0</v>
      </c>
      <c r="T1427" s="140">
        <f>S1427*H1427</f>
        <v>0</v>
      </c>
      <c r="AR1427" s="141" t="s">
        <v>231</v>
      </c>
      <c r="AT1427" s="141" t="s">
        <v>150</v>
      </c>
      <c r="AU1427" s="141" t="s">
        <v>79</v>
      </c>
      <c r="AY1427" s="15" t="s">
        <v>148</v>
      </c>
      <c r="BE1427" s="142">
        <f>IF(N1427="základní",J1427,0)</f>
        <v>0</v>
      </c>
      <c r="BF1427" s="142">
        <f>IF(N1427="snížená",J1427,0)</f>
        <v>0</v>
      </c>
      <c r="BG1427" s="142">
        <f>IF(N1427="zákl. přenesená",J1427,0)</f>
        <v>0</v>
      </c>
      <c r="BH1427" s="142">
        <f>IF(N1427="sníž. přenesená",J1427,0)</f>
        <v>0</v>
      </c>
      <c r="BI1427" s="142">
        <f>IF(N1427="nulová",J1427,0)</f>
        <v>0</v>
      </c>
      <c r="BJ1427" s="15" t="s">
        <v>77</v>
      </c>
      <c r="BK1427" s="142">
        <f>ROUND(I1427*H1427,2)</f>
        <v>0</v>
      </c>
      <c r="BL1427" s="15" t="s">
        <v>231</v>
      </c>
      <c r="BM1427" s="141" t="s">
        <v>2058</v>
      </c>
    </row>
    <row r="1428" spans="2:51" s="13" customFormat="1" ht="12">
      <c r="B1428" s="150"/>
      <c r="D1428" s="144" t="s">
        <v>157</v>
      </c>
      <c r="E1428" s="151" t="s">
        <v>1</v>
      </c>
      <c r="F1428" s="152" t="s">
        <v>2054</v>
      </c>
      <c r="H1428" s="153">
        <v>1150</v>
      </c>
      <c r="L1428" s="150"/>
      <c r="M1428" s="154"/>
      <c r="N1428" s="155"/>
      <c r="O1428" s="155"/>
      <c r="P1428" s="155"/>
      <c r="Q1428" s="155"/>
      <c r="R1428" s="155"/>
      <c r="S1428" s="155"/>
      <c r="T1428" s="156"/>
      <c r="AT1428" s="151" t="s">
        <v>157</v>
      </c>
      <c r="AU1428" s="151" t="s">
        <v>79</v>
      </c>
      <c r="AV1428" s="13" t="s">
        <v>79</v>
      </c>
      <c r="AW1428" s="13" t="s">
        <v>27</v>
      </c>
      <c r="AX1428" s="13" t="s">
        <v>70</v>
      </c>
      <c r="AY1428" s="151" t="s">
        <v>148</v>
      </c>
    </row>
    <row r="1429" spans="2:63" s="11" customFormat="1" ht="25.95" customHeight="1">
      <c r="B1429" s="118"/>
      <c r="D1429" s="119" t="s">
        <v>69</v>
      </c>
      <c r="E1429" s="120" t="s">
        <v>2059</v>
      </c>
      <c r="F1429" s="120" t="s">
        <v>2060</v>
      </c>
      <c r="J1429" s="121">
        <f>BK1429</f>
        <v>0</v>
      </c>
      <c r="L1429" s="118"/>
      <c r="M1429" s="122"/>
      <c r="N1429" s="123"/>
      <c r="O1429" s="123"/>
      <c r="P1429" s="124">
        <f>SUM(P1430:P1433)</f>
        <v>60</v>
      </c>
      <c r="Q1429" s="123"/>
      <c r="R1429" s="124">
        <f>SUM(R1430:R1433)</f>
        <v>0</v>
      </c>
      <c r="S1429" s="123"/>
      <c r="T1429" s="125">
        <f>SUM(T1430:T1433)</f>
        <v>0</v>
      </c>
      <c r="AR1429" s="119" t="s">
        <v>155</v>
      </c>
      <c r="AT1429" s="126" t="s">
        <v>69</v>
      </c>
      <c r="AU1429" s="126" t="s">
        <v>70</v>
      </c>
      <c r="AY1429" s="119" t="s">
        <v>148</v>
      </c>
      <c r="BK1429" s="127">
        <f>SUM(BK1430:BK1433)</f>
        <v>0</v>
      </c>
    </row>
    <row r="1430" spans="2:65" s="1" customFormat="1" ht="16.5" customHeight="1">
      <c r="B1430" s="130"/>
      <c r="C1430" s="282" t="s">
        <v>2061</v>
      </c>
      <c r="D1430" s="282" t="s">
        <v>150</v>
      </c>
      <c r="E1430" s="283" t="s">
        <v>2062</v>
      </c>
      <c r="F1430" s="284" t="s">
        <v>2063</v>
      </c>
      <c r="G1430" s="285" t="s">
        <v>2064</v>
      </c>
      <c r="H1430" s="286">
        <v>50</v>
      </c>
      <c r="I1430" s="287"/>
      <c r="J1430" s="287">
        <f>ROUND(I1430*H1430,2)</f>
        <v>0</v>
      </c>
      <c r="K1430" s="133" t="s">
        <v>320</v>
      </c>
      <c r="L1430" s="27"/>
      <c r="M1430" s="137" t="s">
        <v>1</v>
      </c>
      <c r="N1430" s="138" t="s">
        <v>35</v>
      </c>
      <c r="O1430" s="139">
        <v>1</v>
      </c>
      <c r="P1430" s="139">
        <f>O1430*H1430</f>
        <v>50</v>
      </c>
      <c r="Q1430" s="139">
        <v>0</v>
      </c>
      <c r="R1430" s="139">
        <f>Q1430*H1430</f>
        <v>0</v>
      </c>
      <c r="S1430" s="139">
        <v>0</v>
      </c>
      <c r="T1430" s="140">
        <f>S1430*H1430</f>
        <v>0</v>
      </c>
      <c r="AR1430" s="141" t="s">
        <v>2065</v>
      </c>
      <c r="AT1430" s="141" t="s">
        <v>150</v>
      </c>
      <c r="AU1430" s="141" t="s">
        <v>77</v>
      </c>
      <c r="AY1430" s="15" t="s">
        <v>148</v>
      </c>
      <c r="BE1430" s="142">
        <f>IF(N1430="základní",J1430,0)</f>
        <v>0</v>
      </c>
      <c r="BF1430" s="142">
        <f>IF(N1430="snížená",J1430,0)</f>
        <v>0</v>
      </c>
      <c r="BG1430" s="142">
        <f>IF(N1430="zákl. přenesená",J1430,0)</f>
        <v>0</v>
      </c>
      <c r="BH1430" s="142">
        <f>IF(N1430="sníž. přenesená",J1430,0)</f>
        <v>0</v>
      </c>
      <c r="BI1430" s="142">
        <f>IF(N1430="nulová",J1430,0)</f>
        <v>0</v>
      </c>
      <c r="BJ1430" s="15" t="s">
        <v>77</v>
      </c>
      <c r="BK1430" s="142">
        <f>ROUND(I1430*H1430,2)</f>
        <v>0</v>
      </c>
      <c r="BL1430" s="15" t="s">
        <v>2065</v>
      </c>
      <c r="BM1430" s="141" t="s">
        <v>2066</v>
      </c>
    </row>
    <row r="1431" spans="2:51" s="13" customFormat="1" ht="12">
      <c r="B1431" s="150"/>
      <c r="D1431" s="144" t="s">
        <v>157</v>
      </c>
      <c r="E1431" s="151" t="s">
        <v>1</v>
      </c>
      <c r="F1431" s="152" t="s">
        <v>2067</v>
      </c>
      <c r="H1431" s="153">
        <v>50</v>
      </c>
      <c r="L1431" s="150"/>
      <c r="M1431" s="154"/>
      <c r="N1431" s="155"/>
      <c r="O1431" s="155"/>
      <c r="P1431" s="155"/>
      <c r="Q1431" s="155"/>
      <c r="R1431" s="155"/>
      <c r="S1431" s="155"/>
      <c r="T1431" s="156"/>
      <c r="AT1431" s="151" t="s">
        <v>157</v>
      </c>
      <c r="AU1431" s="151" t="s">
        <v>77</v>
      </c>
      <c r="AV1431" s="13" t="s">
        <v>79</v>
      </c>
      <c r="AW1431" s="13" t="s">
        <v>27</v>
      </c>
      <c r="AX1431" s="13" t="s">
        <v>70</v>
      </c>
      <c r="AY1431" s="151" t="s">
        <v>148</v>
      </c>
    </row>
    <row r="1432" spans="2:65" s="1" customFormat="1" ht="16.5" customHeight="1">
      <c r="B1432" s="130"/>
      <c r="C1432" s="294" t="s">
        <v>2068</v>
      </c>
      <c r="D1432" s="294" t="s">
        <v>150</v>
      </c>
      <c r="E1432" s="295" t="s">
        <v>2069</v>
      </c>
      <c r="F1432" s="296" t="s">
        <v>2070</v>
      </c>
      <c r="G1432" s="297" t="s">
        <v>2064</v>
      </c>
      <c r="H1432" s="298">
        <v>10</v>
      </c>
      <c r="I1432" s="299"/>
      <c r="J1432" s="299">
        <f>ROUND(I1432*H1432,2)</f>
        <v>0</v>
      </c>
      <c r="K1432" s="133" t="s">
        <v>320</v>
      </c>
      <c r="L1432" s="27"/>
      <c r="M1432" s="137" t="s">
        <v>1</v>
      </c>
      <c r="N1432" s="138" t="s">
        <v>35</v>
      </c>
      <c r="O1432" s="139">
        <v>1</v>
      </c>
      <c r="P1432" s="139">
        <f>O1432*H1432</f>
        <v>10</v>
      </c>
      <c r="Q1432" s="139">
        <v>0</v>
      </c>
      <c r="R1432" s="139">
        <f>Q1432*H1432</f>
        <v>0</v>
      </c>
      <c r="S1432" s="139">
        <v>0</v>
      </c>
      <c r="T1432" s="140">
        <f>S1432*H1432</f>
        <v>0</v>
      </c>
      <c r="AR1432" s="141" t="s">
        <v>2065</v>
      </c>
      <c r="AT1432" s="141" t="s">
        <v>150</v>
      </c>
      <c r="AU1432" s="141" t="s">
        <v>77</v>
      </c>
      <c r="AY1432" s="15" t="s">
        <v>148</v>
      </c>
      <c r="BE1432" s="142">
        <f>IF(N1432="základní",J1432,0)</f>
        <v>0</v>
      </c>
      <c r="BF1432" s="142">
        <f>IF(N1432="snížená",J1432,0)</f>
        <v>0</v>
      </c>
      <c r="BG1432" s="142">
        <f>IF(N1432="zákl. přenesená",J1432,0)</f>
        <v>0</v>
      </c>
      <c r="BH1432" s="142">
        <f>IF(N1432="sníž. přenesená",J1432,0)</f>
        <v>0</v>
      </c>
      <c r="BI1432" s="142">
        <f>IF(N1432="nulová",J1432,0)</f>
        <v>0</v>
      </c>
      <c r="BJ1432" s="15" t="s">
        <v>77</v>
      </c>
      <c r="BK1432" s="142">
        <f>ROUND(I1432*H1432,2)</f>
        <v>0</v>
      </c>
      <c r="BL1432" s="15" t="s">
        <v>2065</v>
      </c>
      <c r="BM1432" s="141" t="s">
        <v>2071</v>
      </c>
    </row>
    <row r="1433" spans="2:51" s="13" customFormat="1" ht="12">
      <c r="B1433" s="150"/>
      <c r="D1433" s="144" t="s">
        <v>157</v>
      </c>
      <c r="E1433" s="151" t="s">
        <v>1</v>
      </c>
      <c r="F1433" s="152" t="s">
        <v>2072</v>
      </c>
      <c r="H1433" s="153">
        <v>10</v>
      </c>
      <c r="L1433" s="150"/>
      <c r="M1433" s="154"/>
      <c r="N1433" s="155"/>
      <c r="O1433" s="155"/>
      <c r="P1433" s="155"/>
      <c r="Q1433" s="155"/>
      <c r="R1433" s="155"/>
      <c r="S1433" s="155"/>
      <c r="T1433" s="156"/>
      <c r="AT1433" s="151" t="s">
        <v>157</v>
      </c>
      <c r="AU1433" s="151" t="s">
        <v>77</v>
      </c>
      <c r="AV1433" s="13" t="s">
        <v>79</v>
      </c>
      <c r="AW1433" s="13" t="s">
        <v>27</v>
      </c>
      <c r="AX1433" s="13" t="s">
        <v>70</v>
      </c>
      <c r="AY1433" s="151" t="s">
        <v>148</v>
      </c>
    </row>
    <row r="1434" spans="2:63" s="11" customFormat="1" ht="25.95" customHeight="1">
      <c r="B1434" s="118"/>
      <c r="D1434" s="119" t="s">
        <v>69</v>
      </c>
      <c r="E1434" s="120" t="s">
        <v>2073</v>
      </c>
      <c r="F1434" s="120" t="s">
        <v>2074</v>
      </c>
      <c r="J1434" s="121">
        <f>BK1434</f>
        <v>0</v>
      </c>
      <c r="L1434" s="118"/>
      <c r="M1434" s="122"/>
      <c r="N1434" s="123"/>
      <c r="O1434" s="123"/>
      <c r="P1434" s="124">
        <f>P1435+P1438+P1440+P1443+P1445</f>
        <v>0</v>
      </c>
      <c r="Q1434" s="123"/>
      <c r="R1434" s="124">
        <f>R1435+R1438+R1440+R1443+R1445</f>
        <v>0</v>
      </c>
      <c r="S1434" s="123"/>
      <c r="T1434" s="125">
        <f>T1435+T1438+T1440+T1443+T1445</f>
        <v>0</v>
      </c>
      <c r="AR1434" s="119" t="s">
        <v>175</v>
      </c>
      <c r="AT1434" s="126" t="s">
        <v>69</v>
      </c>
      <c r="AU1434" s="126" t="s">
        <v>70</v>
      </c>
      <c r="AY1434" s="119" t="s">
        <v>148</v>
      </c>
      <c r="BK1434" s="127">
        <f>BK1435+BK1438+BK1440+BK1443+BK1445</f>
        <v>0</v>
      </c>
    </row>
    <row r="1435" spans="2:63" s="11" customFormat="1" ht="22.8" customHeight="1">
      <c r="B1435" s="118"/>
      <c r="D1435" s="119" t="s">
        <v>69</v>
      </c>
      <c r="E1435" s="128" t="s">
        <v>2075</v>
      </c>
      <c r="F1435" s="128" t="s">
        <v>2076</v>
      </c>
      <c r="J1435" s="129">
        <f>BK1435</f>
        <v>0</v>
      </c>
      <c r="L1435" s="118"/>
      <c r="M1435" s="122"/>
      <c r="N1435" s="123"/>
      <c r="O1435" s="123"/>
      <c r="P1435" s="124">
        <f>SUM(P1436:P1437)</f>
        <v>0</v>
      </c>
      <c r="Q1435" s="123"/>
      <c r="R1435" s="124">
        <f>SUM(R1436:R1437)</f>
        <v>0</v>
      </c>
      <c r="S1435" s="123"/>
      <c r="T1435" s="125">
        <f>SUM(T1436:T1437)</f>
        <v>0</v>
      </c>
      <c r="AR1435" s="119" t="s">
        <v>175</v>
      </c>
      <c r="AT1435" s="126" t="s">
        <v>69</v>
      </c>
      <c r="AU1435" s="126" t="s">
        <v>77</v>
      </c>
      <c r="AY1435" s="119" t="s">
        <v>148</v>
      </c>
      <c r="BK1435" s="127">
        <f>SUM(BK1436:BK1437)</f>
        <v>0</v>
      </c>
    </row>
    <row r="1436" spans="2:65" s="1" customFormat="1" ht="16.5" customHeight="1">
      <c r="B1436" s="130"/>
      <c r="C1436" s="294" t="s">
        <v>2077</v>
      </c>
      <c r="D1436" s="294" t="s">
        <v>150</v>
      </c>
      <c r="E1436" s="295" t="s">
        <v>2078</v>
      </c>
      <c r="F1436" s="296" t="s">
        <v>2079</v>
      </c>
      <c r="G1436" s="297" t="s">
        <v>2080</v>
      </c>
      <c r="H1436" s="298">
        <v>1</v>
      </c>
      <c r="I1436" s="299"/>
      <c r="J1436" s="299">
        <f>ROUND(I1436*H1436,2)</f>
        <v>0</v>
      </c>
      <c r="K1436" s="133" t="s">
        <v>320</v>
      </c>
      <c r="L1436" s="27"/>
      <c r="M1436" s="137" t="s">
        <v>1</v>
      </c>
      <c r="N1436" s="138" t="s">
        <v>35</v>
      </c>
      <c r="O1436" s="139">
        <v>0</v>
      </c>
      <c r="P1436" s="139">
        <f>O1436*H1436</f>
        <v>0</v>
      </c>
      <c r="Q1436" s="139">
        <v>0</v>
      </c>
      <c r="R1436" s="139">
        <f>Q1436*H1436</f>
        <v>0</v>
      </c>
      <c r="S1436" s="139">
        <v>0</v>
      </c>
      <c r="T1436" s="140">
        <f>S1436*H1436</f>
        <v>0</v>
      </c>
      <c r="AR1436" s="141" t="s">
        <v>2081</v>
      </c>
      <c r="AT1436" s="141" t="s">
        <v>150</v>
      </c>
      <c r="AU1436" s="141" t="s">
        <v>79</v>
      </c>
      <c r="AY1436" s="15" t="s">
        <v>148</v>
      </c>
      <c r="BE1436" s="142">
        <f>IF(N1436="základní",J1436,0)</f>
        <v>0</v>
      </c>
      <c r="BF1436" s="142">
        <f>IF(N1436="snížená",J1436,0)</f>
        <v>0</v>
      </c>
      <c r="BG1436" s="142">
        <f>IF(N1436="zákl. přenesená",J1436,0)</f>
        <v>0</v>
      </c>
      <c r="BH1436" s="142">
        <f>IF(N1436="sníž. přenesená",J1436,0)</f>
        <v>0</v>
      </c>
      <c r="BI1436" s="142">
        <f>IF(N1436="nulová",J1436,0)</f>
        <v>0</v>
      </c>
      <c r="BJ1436" s="15" t="s">
        <v>77</v>
      </c>
      <c r="BK1436" s="142">
        <f>ROUND(I1436*H1436,2)</f>
        <v>0</v>
      </c>
      <c r="BL1436" s="15" t="s">
        <v>2081</v>
      </c>
      <c r="BM1436" s="141" t="s">
        <v>2082</v>
      </c>
    </row>
    <row r="1437" spans="2:65" s="1" customFormat="1" ht="16.5" customHeight="1">
      <c r="B1437" s="130"/>
      <c r="C1437" s="294" t="s">
        <v>2083</v>
      </c>
      <c r="D1437" s="294" t="s">
        <v>150</v>
      </c>
      <c r="E1437" s="295" t="s">
        <v>2084</v>
      </c>
      <c r="F1437" s="296" t="s">
        <v>2085</v>
      </c>
      <c r="G1437" s="297" t="s">
        <v>2080</v>
      </c>
      <c r="H1437" s="298">
        <v>1</v>
      </c>
      <c r="I1437" s="299"/>
      <c r="J1437" s="299">
        <f>ROUND(I1437*H1437,2)</f>
        <v>0</v>
      </c>
      <c r="K1437" s="133" t="s">
        <v>320</v>
      </c>
      <c r="L1437" s="27"/>
      <c r="M1437" s="137" t="s">
        <v>1</v>
      </c>
      <c r="N1437" s="138" t="s">
        <v>35</v>
      </c>
      <c r="O1437" s="139">
        <v>0</v>
      </c>
      <c r="P1437" s="139">
        <f>O1437*H1437</f>
        <v>0</v>
      </c>
      <c r="Q1437" s="139">
        <v>0</v>
      </c>
      <c r="R1437" s="139">
        <f>Q1437*H1437</f>
        <v>0</v>
      </c>
      <c r="S1437" s="139">
        <v>0</v>
      </c>
      <c r="T1437" s="140">
        <f>S1437*H1437</f>
        <v>0</v>
      </c>
      <c r="AR1437" s="141" t="s">
        <v>2081</v>
      </c>
      <c r="AT1437" s="141" t="s">
        <v>150</v>
      </c>
      <c r="AU1437" s="141" t="s">
        <v>79</v>
      </c>
      <c r="AY1437" s="15" t="s">
        <v>148</v>
      </c>
      <c r="BE1437" s="142">
        <f>IF(N1437="základní",J1437,0)</f>
        <v>0</v>
      </c>
      <c r="BF1437" s="142">
        <f>IF(N1437="snížená",J1437,0)</f>
        <v>0</v>
      </c>
      <c r="BG1437" s="142">
        <f>IF(N1437="zákl. přenesená",J1437,0)</f>
        <v>0</v>
      </c>
      <c r="BH1437" s="142">
        <f>IF(N1437="sníž. přenesená",J1437,0)</f>
        <v>0</v>
      </c>
      <c r="BI1437" s="142">
        <f>IF(N1437="nulová",J1437,0)</f>
        <v>0</v>
      </c>
      <c r="BJ1437" s="15" t="s">
        <v>77</v>
      </c>
      <c r="BK1437" s="142">
        <f>ROUND(I1437*H1437,2)</f>
        <v>0</v>
      </c>
      <c r="BL1437" s="15" t="s">
        <v>2081</v>
      </c>
      <c r="BM1437" s="141" t="s">
        <v>2086</v>
      </c>
    </row>
    <row r="1438" spans="2:63" s="11" customFormat="1" ht="22.8" customHeight="1">
      <c r="B1438" s="118"/>
      <c r="D1438" s="119" t="s">
        <v>69</v>
      </c>
      <c r="E1438" s="128" t="s">
        <v>2087</v>
      </c>
      <c r="F1438" s="128" t="s">
        <v>2088</v>
      </c>
      <c r="J1438" s="129">
        <f>BK1438</f>
        <v>0</v>
      </c>
      <c r="L1438" s="118"/>
      <c r="M1438" s="122"/>
      <c r="N1438" s="123"/>
      <c r="O1438" s="123"/>
      <c r="P1438" s="124">
        <f>P1439</f>
        <v>0</v>
      </c>
      <c r="Q1438" s="123"/>
      <c r="R1438" s="124">
        <f>R1439</f>
        <v>0</v>
      </c>
      <c r="S1438" s="123"/>
      <c r="T1438" s="125">
        <f>T1439</f>
        <v>0</v>
      </c>
      <c r="AR1438" s="119" t="s">
        <v>175</v>
      </c>
      <c r="AT1438" s="126" t="s">
        <v>69</v>
      </c>
      <c r="AU1438" s="126" t="s">
        <v>77</v>
      </c>
      <c r="AY1438" s="119" t="s">
        <v>148</v>
      </c>
      <c r="BK1438" s="127">
        <f>BK1439</f>
        <v>0</v>
      </c>
    </row>
    <row r="1439" spans="2:65" s="1" customFormat="1" ht="16.5" customHeight="1">
      <c r="B1439" s="130"/>
      <c r="C1439" s="282" t="s">
        <v>2089</v>
      </c>
      <c r="D1439" s="282" t="s">
        <v>150</v>
      </c>
      <c r="E1439" s="283" t="s">
        <v>2090</v>
      </c>
      <c r="F1439" s="284" t="s">
        <v>2088</v>
      </c>
      <c r="G1439" s="285" t="s">
        <v>2080</v>
      </c>
      <c r="H1439" s="286">
        <v>1</v>
      </c>
      <c r="I1439" s="287"/>
      <c r="J1439" s="287">
        <f>ROUND(I1439*H1439,2)</f>
        <v>0</v>
      </c>
      <c r="K1439" s="133" t="s">
        <v>320</v>
      </c>
      <c r="L1439" s="27"/>
      <c r="M1439" s="137" t="s">
        <v>1</v>
      </c>
      <c r="N1439" s="138" t="s">
        <v>35</v>
      </c>
      <c r="O1439" s="139">
        <v>0</v>
      </c>
      <c r="P1439" s="139">
        <f>O1439*H1439</f>
        <v>0</v>
      </c>
      <c r="Q1439" s="139">
        <v>0</v>
      </c>
      <c r="R1439" s="139">
        <f>Q1439*H1439</f>
        <v>0</v>
      </c>
      <c r="S1439" s="139">
        <v>0</v>
      </c>
      <c r="T1439" s="140">
        <f>S1439*H1439</f>
        <v>0</v>
      </c>
      <c r="AR1439" s="141" t="s">
        <v>2081</v>
      </c>
      <c r="AT1439" s="141" t="s">
        <v>150</v>
      </c>
      <c r="AU1439" s="141" t="s">
        <v>79</v>
      </c>
      <c r="AY1439" s="15" t="s">
        <v>148</v>
      </c>
      <c r="BE1439" s="142">
        <f>IF(N1439="základní",J1439,0)</f>
        <v>0</v>
      </c>
      <c r="BF1439" s="142">
        <f>IF(N1439="snížená",J1439,0)</f>
        <v>0</v>
      </c>
      <c r="BG1439" s="142">
        <f>IF(N1439="zákl. přenesená",J1439,0)</f>
        <v>0</v>
      </c>
      <c r="BH1439" s="142">
        <f>IF(N1439="sníž. přenesená",J1439,0)</f>
        <v>0</v>
      </c>
      <c r="BI1439" s="142">
        <f>IF(N1439="nulová",J1439,0)</f>
        <v>0</v>
      </c>
      <c r="BJ1439" s="15" t="s">
        <v>77</v>
      </c>
      <c r="BK1439" s="142">
        <f>ROUND(I1439*H1439,2)</f>
        <v>0</v>
      </c>
      <c r="BL1439" s="15" t="s">
        <v>2081</v>
      </c>
      <c r="BM1439" s="141" t="s">
        <v>2091</v>
      </c>
    </row>
    <row r="1440" spans="2:63" s="11" customFormat="1" ht="22.8" customHeight="1">
      <c r="B1440" s="118"/>
      <c r="D1440" s="119" t="s">
        <v>69</v>
      </c>
      <c r="E1440" s="128" t="s">
        <v>2092</v>
      </c>
      <c r="F1440" s="128" t="s">
        <v>2093</v>
      </c>
      <c r="J1440" s="129">
        <f>BK1440</f>
        <v>0</v>
      </c>
      <c r="L1440" s="118"/>
      <c r="M1440" s="122"/>
      <c r="N1440" s="123"/>
      <c r="O1440" s="123"/>
      <c r="P1440" s="124">
        <f>SUM(P1441:P1442)</f>
        <v>0</v>
      </c>
      <c r="Q1440" s="123"/>
      <c r="R1440" s="124">
        <f>SUM(R1441:R1442)</f>
        <v>0</v>
      </c>
      <c r="S1440" s="123"/>
      <c r="T1440" s="125">
        <f>SUM(T1441:T1442)</f>
        <v>0</v>
      </c>
      <c r="AR1440" s="119" t="s">
        <v>175</v>
      </c>
      <c r="AT1440" s="126" t="s">
        <v>69</v>
      </c>
      <c r="AU1440" s="126" t="s">
        <v>77</v>
      </c>
      <c r="AY1440" s="119" t="s">
        <v>148</v>
      </c>
      <c r="BK1440" s="127">
        <f>SUM(BK1441:BK1442)</f>
        <v>0</v>
      </c>
    </row>
    <row r="1441" spans="2:65" s="1" customFormat="1" ht="16.5" customHeight="1">
      <c r="B1441" s="130"/>
      <c r="C1441" s="294" t="s">
        <v>2094</v>
      </c>
      <c r="D1441" s="294" t="s">
        <v>150</v>
      </c>
      <c r="E1441" s="295" t="s">
        <v>2095</v>
      </c>
      <c r="F1441" s="296" t="s">
        <v>2096</v>
      </c>
      <c r="G1441" s="297" t="s">
        <v>2080</v>
      </c>
      <c r="H1441" s="298">
        <v>1</v>
      </c>
      <c r="I1441" s="299"/>
      <c r="J1441" s="299">
        <f>ROUND(I1441*H1441,2)</f>
        <v>0</v>
      </c>
      <c r="K1441" s="133" t="s">
        <v>320</v>
      </c>
      <c r="L1441" s="27"/>
      <c r="M1441" s="137" t="s">
        <v>1</v>
      </c>
      <c r="N1441" s="138" t="s">
        <v>35</v>
      </c>
      <c r="O1441" s="139">
        <v>0</v>
      </c>
      <c r="P1441" s="139">
        <f>O1441*H1441</f>
        <v>0</v>
      </c>
      <c r="Q1441" s="139">
        <v>0</v>
      </c>
      <c r="R1441" s="139">
        <f>Q1441*H1441</f>
        <v>0</v>
      </c>
      <c r="S1441" s="139">
        <v>0</v>
      </c>
      <c r="T1441" s="140">
        <f>S1441*H1441</f>
        <v>0</v>
      </c>
      <c r="AR1441" s="141" t="s">
        <v>2081</v>
      </c>
      <c r="AT1441" s="141" t="s">
        <v>150</v>
      </c>
      <c r="AU1441" s="141" t="s">
        <v>79</v>
      </c>
      <c r="AY1441" s="15" t="s">
        <v>148</v>
      </c>
      <c r="BE1441" s="142">
        <f>IF(N1441="základní",J1441,0)</f>
        <v>0</v>
      </c>
      <c r="BF1441" s="142">
        <f>IF(N1441="snížená",J1441,0)</f>
        <v>0</v>
      </c>
      <c r="BG1441" s="142">
        <f>IF(N1441="zákl. přenesená",J1441,0)</f>
        <v>0</v>
      </c>
      <c r="BH1441" s="142">
        <f>IF(N1441="sníž. přenesená",J1441,0)</f>
        <v>0</v>
      </c>
      <c r="BI1441" s="142">
        <f>IF(N1441="nulová",J1441,0)</f>
        <v>0</v>
      </c>
      <c r="BJ1441" s="15" t="s">
        <v>77</v>
      </c>
      <c r="BK1441" s="142">
        <f>ROUND(I1441*H1441,2)</f>
        <v>0</v>
      </c>
      <c r="BL1441" s="15" t="s">
        <v>2081</v>
      </c>
      <c r="BM1441" s="141" t="s">
        <v>2097</v>
      </c>
    </row>
    <row r="1442" spans="2:65" s="1" customFormat="1" ht="16.5" customHeight="1">
      <c r="B1442" s="130"/>
      <c r="C1442" s="294" t="s">
        <v>2098</v>
      </c>
      <c r="D1442" s="294" t="s">
        <v>150</v>
      </c>
      <c r="E1442" s="295" t="s">
        <v>2099</v>
      </c>
      <c r="F1442" s="296" t="s">
        <v>2100</v>
      </c>
      <c r="G1442" s="297" t="s">
        <v>2080</v>
      </c>
      <c r="H1442" s="298">
        <v>1</v>
      </c>
      <c r="I1442" s="299"/>
      <c r="J1442" s="299">
        <f>ROUND(I1442*H1442,2)</f>
        <v>0</v>
      </c>
      <c r="K1442" s="133" t="s">
        <v>320</v>
      </c>
      <c r="L1442" s="27"/>
      <c r="M1442" s="137" t="s">
        <v>1</v>
      </c>
      <c r="N1442" s="138" t="s">
        <v>35</v>
      </c>
      <c r="O1442" s="139">
        <v>0</v>
      </c>
      <c r="P1442" s="139">
        <f>O1442*H1442</f>
        <v>0</v>
      </c>
      <c r="Q1442" s="139">
        <v>0</v>
      </c>
      <c r="R1442" s="139">
        <f>Q1442*H1442</f>
        <v>0</v>
      </c>
      <c r="S1442" s="139">
        <v>0</v>
      </c>
      <c r="T1442" s="140">
        <f>S1442*H1442</f>
        <v>0</v>
      </c>
      <c r="AR1442" s="141" t="s">
        <v>2081</v>
      </c>
      <c r="AT1442" s="141" t="s">
        <v>150</v>
      </c>
      <c r="AU1442" s="141" t="s">
        <v>79</v>
      </c>
      <c r="AY1442" s="15" t="s">
        <v>148</v>
      </c>
      <c r="BE1442" s="142">
        <f>IF(N1442="základní",J1442,0)</f>
        <v>0</v>
      </c>
      <c r="BF1442" s="142">
        <f>IF(N1442="snížená",J1442,0)</f>
        <v>0</v>
      </c>
      <c r="BG1442" s="142">
        <f>IF(N1442="zákl. přenesená",J1442,0)</f>
        <v>0</v>
      </c>
      <c r="BH1442" s="142">
        <f>IF(N1442="sníž. přenesená",J1442,0)</f>
        <v>0</v>
      </c>
      <c r="BI1442" s="142">
        <f>IF(N1442="nulová",J1442,0)</f>
        <v>0</v>
      </c>
      <c r="BJ1442" s="15" t="s">
        <v>77</v>
      </c>
      <c r="BK1442" s="142">
        <f>ROUND(I1442*H1442,2)</f>
        <v>0</v>
      </c>
      <c r="BL1442" s="15" t="s">
        <v>2081</v>
      </c>
      <c r="BM1442" s="141" t="s">
        <v>2101</v>
      </c>
    </row>
    <row r="1443" spans="2:63" s="11" customFormat="1" ht="22.8" customHeight="1">
      <c r="B1443" s="118"/>
      <c r="D1443" s="119" t="s">
        <v>69</v>
      </c>
      <c r="E1443" s="128" t="s">
        <v>2102</v>
      </c>
      <c r="F1443" s="128" t="s">
        <v>2103</v>
      </c>
      <c r="J1443" s="129">
        <f>BK1443</f>
        <v>0</v>
      </c>
      <c r="L1443" s="118"/>
      <c r="M1443" s="122"/>
      <c r="N1443" s="123"/>
      <c r="O1443" s="123"/>
      <c r="P1443" s="124">
        <f>P1444</f>
        <v>0</v>
      </c>
      <c r="Q1443" s="123"/>
      <c r="R1443" s="124">
        <f>R1444</f>
        <v>0</v>
      </c>
      <c r="S1443" s="123"/>
      <c r="T1443" s="125">
        <f>T1444</f>
        <v>0</v>
      </c>
      <c r="AR1443" s="119" t="s">
        <v>175</v>
      </c>
      <c r="AT1443" s="126" t="s">
        <v>69</v>
      </c>
      <c r="AU1443" s="126" t="s">
        <v>77</v>
      </c>
      <c r="AY1443" s="119" t="s">
        <v>148</v>
      </c>
      <c r="BK1443" s="127">
        <f>BK1444</f>
        <v>0</v>
      </c>
    </row>
    <row r="1444" spans="2:65" s="1" customFormat="1" ht="24" customHeight="1">
      <c r="B1444" s="130"/>
      <c r="C1444" s="282" t="s">
        <v>2104</v>
      </c>
      <c r="D1444" s="282" t="s">
        <v>150</v>
      </c>
      <c r="E1444" s="283" t="s">
        <v>2105</v>
      </c>
      <c r="F1444" s="284" t="s">
        <v>2106</v>
      </c>
      <c r="G1444" s="285" t="s">
        <v>2080</v>
      </c>
      <c r="H1444" s="286">
        <v>1</v>
      </c>
      <c r="I1444" s="287"/>
      <c r="J1444" s="287">
        <f>ROUND(I1444*H1444,2)</f>
        <v>0</v>
      </c>
      <c r="K1444" s="133" t="s">
        <v>1</v>
      </c>
      <c r="L1444" s="27"/>
      <c r="M1444" s="137" t="s">
        <v>1</v>
      </c>
      <c r="N1444" s="138" t="s">
        <v>35</v>
      </c>
      <c r="O1444" s="139">
        <v>0</v>
      </c>
      <c r="P1444" s="139">
        <f>O1444*H1444</f>
        <v>0</v>
      </c>
      <c r="Q1444" s="139">
        <v>0</v>
      </c>
      <c r="R1444" s="139">
        <f>Q1444*H1444</f>
        <v>0</v>
      </c>
      <c r="S1444" s="139">
        <v>0</v>
      </c>
      <c r="T1444" s="140">
        <f>S1444*H1444</f>
        <v>0</v>
      </c>
      <c r="AR1444" s="141" t="s">
        <v>2081</v>
      </c>
      <c r="AT1444" s="141" t="s">
        <v>150</v>
      </c>
      <c r="AU1444" s="141" t="s">
        <v>79</v>
      </c>
      <c r="AY1444" s="15" t="s">
        <v>148</v>
      </c>
      <c r="BE1444" s="142">
        <f>IF(N1444="základní",J1444,0)</f>
        <v>0</v>
      </c>
      <c r="BF1444" s="142">
        <f>IF(N1444="snížená",J1444,0)</f>
        <v>0</v>
      </c>
      <c r="BG1444" s="142">
        <f>IF(N1444="zákl. přenesená",J1444,0)</f>
        <v>0</v>
      </c>
      <c r="BH1444" s="142">
        <f>IF(N1444="sníž. přenesená",J1444,0)</f>
        <v>0</v>
      </c>
      <c r="BI1444" s="142">
        <f>IF(N1444="nulová",J1444,0)</f>
        <v>0</v>
      </c>
      <c r="BJ1444" s="15" t="s">
        <v>77</v>
      </c>
      <c r="BK1444" s="142">
        <f>ROUND(I1444*H1444,2)</f>
        <v>0</v>
      </c>
      <c r="BL1444" s="15" t="s">
        <v>2081</v>
      </c>
      <c r="BM1444" s="141" t="s">
        <v>2107</v>
      </c>
    </row>
    <row r="1445" spans="2:63" s="11" customFormat="1" ht="22.8" customHeight="1">
      <c r="B1445" s="118"/>
      <c r="D1445" s="119" t="s">
        <v>69</v>
      </c>
      <c r="E1445" s="128" t="s">
        <v>2108</v>
      </c>
      <c r="F1445" s="128" t="s">
        <v>2109</v>
      </c>
      <c r="J1445" s="129">
        <f>BK1445</f>
        <v>0</v>
      </c>
      <c r="L1445" s="118"/>
      <c r="M1445" s="122"/>
      <c r="N1445" s="123"/>
      <c r="O1445" s="123"/>
      <c r="P1445" s="124">
        <f>P1446</f>
        <v>0</v>
      </c>
      <c r="Q1445" s="123"/>
      <c r="R1445" s="124">
        <f>R1446</f>
        <v>0</v>
      </c>
      <c r="S1445" s="123"/>
      <c r="T1445" s="125">
        <f>T1446</f>
        <v>0</v>
      </c>
      <c r="AR1445" s="119" t="s">
        <v>175</v>
      </c>
      <c r="AT1445" s="126" t="s">
        <v>69</v>
      </c>
      <c r="AU1445" s="126" t="s">
        <v>77</v>
      </c>
      <c r="AY1445" s="119" t="s">
        <v>148</v>
      </c>
      <c r="BK1445" s="127">
        <f>BK1446</f>
        <v>0</v>
      </c>
    </row>
    <row r="1446" spans="2:65" s="1" customFormat="1" ht="16.5" customHeight="1">
      <c r="B1446" s="130"/>
      <c r="C1446" s="282" t="s">
        <v>2110</v>
      </c>
      <c r="D1446" s="282" t="s">
        <v>150</v>
      </c>
      <c r="E1446" s="283" t="s">
        <v>2111</v>
      </c>
      <c r="F1446" s="284" t="s">
        <v>2112</v>
      </c>
      <c r="G1446" s="285" t="s">
        <v>2080</v>
      </c>
      <c r="H1446" s="286">
        <v>1</v>
      </c>
      <c r="I1446" s="287"/>
      <c r="J1446" s="287">
        <f>ROUND(I1446*H1446,2)</f>
        <v>0</v>
      </c>
      <c r="K1446" s="133" t="s">
        <v>320</v>
      </c>
      <c r="L1446" s="27"/>
      <c r="M1446" s="168" t="s">
        <v>1</v>
      </c>
      <c r="N1446" s="169" t="s">
        <v>35</v>
      </c>
      <c r="O1446" s="170">
        <v>0</v>
      </c>
      <c r="P1446" s="170">
        <f>O1446*H1446</f>
        <v>0</v>
      </c>
      <c r="Q1446" s="170">
        <v>0</v>
      </c>
      <c r="R1446" s="170">
        <f>Q1446*H1446</f>
        <v>0</v>
      </c>
      <c r="S1446" s="170">
        <v>0</v>
      </c>
      <c r="T1446" s="171">
        <f>S1446*H1446</f>
        <v>0</v>
      </c>
      <c r="AR1446" s="141" t="s">
        <v>2081</v>
      </c>
      <c r="AT1446" s="141" t="s">
        <v>150</v>
      </c>
      <c r="AU1446" s="141" t="s">
        <v>79</v>
      </c>
      <c r="AY1446" s="15" t="s">
        <v>148</v>
      </c>
      <c r="BE1446" s="142">
        <f>IF(N1446="základní",J1446,0)</f>
        <v>0</v>
      </c>
      <c r="BF1446" s="142">
        <f>IF(N1446="snížená",J1446,0)</f>
        <v>0</v>
      </c>
      <c r="BG1446" s="142">
        <f>IF(N1446="zákl. přenesená",J1446,0)</f>
        <v>0</v>
      </c>
      <c r="BH1446" s="142">
        <f>IF(N1446="sníž. přenesená",J1446,0)</f>
        <v>0</v>
      </c>
      <c r="BI1446" s="142">
        <f>IF(N1446="nulová",J1446,0)</f>
        <v>0</v>
      </c>
      <c r="BJ1446" s="15" t="s">
        <v>77</v>
      </c>
      <c r="BK1446" s="142">
        <f>ROUND(I1446*H1446,2)</f>
        <v>0</v>
      </c>
      <c r="BL1446" s="15" t="s">
        <v>2081</v>
      </c>
      <c r="BM1446" s="141" t="s">
        <v>2113</v>
      </c>
    </row>
    <row r="1447" spans="2:12" s="1" customFormat="1" ht="6.9" customHeight="1">
      <c r="B1447" s="39"/>
      <c r="C1447" s="40"/>
      <c r="D1447" s="40"/>
      <c r="E1447" s="40"/>
      <c r="F1447" s="40"/>
      <c r="G1447" s="40"/>
      <c r="H1447" s="40"/>
      <c r="I1447" s="40"/>
      <c r="J1447" s="40"/>
      <c r="K1447" s="40"/>
      <c r="L1447" s="27"/>
    </row>
  </sheetData>
  <autoFilter ref="C151:K1446"/>
  <mergeCells count="9">
    <mergeCell ref="E87:H87"/>
    <mergeCell ref="E142:H142"/>
    <mergeCell ref="E144:H14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259"/>
  <sheetViews>
    <sheetView showGridLines="0" tabSelected="1" workbookViewId="0" topLeftCell="A722">
      <selection activeCell="W600" sqref="W60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83"/>
    </row>
    <row r="2" spans="12:46" ht="36.9" customHeight="1">
      <c r="L2" s="355" t="s">
        <v>5</v>
      </c>
      <c r="M2" s="353"/>
      <c r="N2" s="353"/>
      <c r="O2" s="353"/>
      <c r="P2" s="353"/>
      <c r="Q2" s="353"/>
      <c r="R2" s="353"/>
      <c r="S2" s="353"/>
      <c r="T2" s="353"/>
      <c r="U2" s="353"/>
      <c r="V2" s="353"/>
      <c r="AT2" s="15" t="s">
        <v>82</v>
      </c>
    </row>
    <row r="3" spans="2:46" ht="6.9" customHeight="1">
      <c r="B3" s="16"/>
      <c r="C3" s="17"/>
      <c r="D3" s="17"/>
      <c r="E3" s="17"/>
      <c r="F3" s="17"/>
      <c r="G3" s="17"/>
      <c r="H3" s="17"/>
      <c r="I3" s="17"/>
      <c r="J3" s="17"/>
      <c r="K3" s="17"/>
      <c r="L3" s="18"/>
      <c r="AT3" s="15" t="s">
        <v>79</v>
      </c>
    </row>
    <row r="4" spans="2:46" ht="24.9" customHeight="1">
      <c r="B4" s="18"/>
      <c r="D4" s="19" t="s">
        <v>89</v>
      </c>
      <c r="L4" s="18"/>
      <c r="M4" s="84" t="s">
        <v>10</v>
      </c>
      <c r="AT4" s="15" t="s">
        <v>3</v>
      </c>
    </row>
    <row r="5" spans="2:12" ht="6.9" customHeight="1">
      <c r="B5" s="18"/>
      <c r="L5" s="18"/>
    </row>
    <row r="6" spans="2:12" ht="12" customHeight="1">
      <c r="B6" s="18"/>
      <c r="D6" s="24" t="s">
        <v>14</v>
      </c>
      <c r="L6" s="18"/>
    </row>
    <row r="7" spans="2:12" ht="16.5" customHeight="1">
      <c r="B7" s="18"/>
      <c r="E7" s="374" t="str">
        <f>'Rekapitulace stavby'!K6</f>
        <v>Stavební úpravy (zateplení)  BD v Milíně, blok D, M, X, Z - II. etapa</v>
      </c>
      <c r="F7" s="375"/>
      <c r="G7" s="375"/>
      <c r="H7" s="375"/>
      <c r="L7" s="18"/>
    </row>
    <row r="8" spans="2:12" s="1" customFormat="1" ht="12" customHeight="1">
      <c r="B8" s="27"/>
      <c r="D8" s="24" t="s">
        <v>90</v>
      </c>
      <c r="L8" s="27"/>
    </row>
    <row r="9" spans="2:12" s="1" customFormat="1" ht="36.9" customHeight="1">
      <c r="B9" s="27"/>
      <c r="E9" s="368" t="s">
        <v>2114</v>
      </c>
      <c r="F9" s="373"/>
      <c r="G9" s="373"/>
      <c r="H9" s="373"/>
      <c r="L9" s="27"/>
    </row>
    <row r="10" spans="2:12" s="1" customFormat="1" ht="12">
      <c r="B10" s="27"/>
      <c r="L10" s="27"/>
    </row>
    <row r="11" spans="2:12" s="1" customFormat="1" ht="12" customHeight="1">
      <c r="B11" s="27"/>
      <c r="D11" s="24" t="s">
        <v>16</v>
      </c>
      <c r="F11" s="22" t="s">
        <v>1</v>
      </c>
      <c r="I11" s="24" t="s">
        <v>17</v>
      </c>
      <c r="J11" s="22" t="s">
        <v>1</v>
      </c>
      <c r="L11" s="27"/>
    </row>
    <row r="12" spans="2:12" s="1" customFormat="1" ht="12" customHeight="1">
      <c r="B12" s="27"/>
      <c r="D12" s="24" t="s">
        <v>18</v>
      </c>
      <c r="F12" s="22" t="s">
        <v>19</v>
      </c>
      <c r="I12" s="24" t="s">
        <v>20</v>
      </c>
      <c r="J12" s="47" t="str">
        <f>'Rekapitulace stavby'!AN8</f>
        <v>28. 4. 2019</v>
      </c>
      <c r="L12" s="27"/>
    </row>
    <row r="13" spans="2:12" s="1" customFormat="1" ht="10.8" customHeight="1">
      <c r="B13" s="27"/>
      <c r="L13" s="27"/>
    </row>
    <row r="14" spans="2:12" s="1" customFormat="1" ht="12" customHeight="1">
      <c r="B14" s="27"/>
      <c r="D14" s="24" t="s">
        <v>22</v>
      </c>
      <c r="I14" s="24" t="s">
        <v>23</v>
      </c>
      <c r="J14" s="22" t="str">
        <f>IF('Rekapitulace stavby'!AN10="","",'Rekapitulace stavby'!AN10)</f>
        <v/>
      </c>
      <c r="L14" s="27"/>
    </row>
    <row r="15" spans="2:12" s="1" customFormat="1" ht="18" customHeight="1">
      <c r="B15" s="27"/>
      <c r="E15" s="22" t="str">
        <f>IF('Rekapitulace stavby'!E11="","",'Rekapitulace stavby'!E11)</f>
        <v xml:space="preserve"> </v>
      </c>
      <c r="I15" s="24" t="s">
        <v>24</v>
      </c>
      <c r="J15" s="22" t="str">
        <f>IF('Rekapitulace stavby'!AN11="","",'Rekapitulace stavby'!AN11)</f>
        <v/>
      </c>
      <c r="L15" s="27"/>
    </row>
    <row r="16" spans="2:12"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ROUND(J150,2)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ROUND((SUM(BE150:BE1258)),2)</f>
        <v>0</v>
      </c>
      <c r="I33" s="89">
        <v>0.21</v>
      </c>
      <c r="J33" s="88">
        <f>ROUND(((SUM(BE150:BE1258))*I33),2)</f>
        <v>0</v>
      </c>
      <c r="L33" s="27"/>
    </row>
    <row r="34" spans="2:12" s="1" customFormat="1" ht="14.4" customHeight="1">
      <c r="B34" s="27"/>
      <c r="E34" s="24" t="s">
        <v>36</v>
      </c>
      <c r="F34" s="88">
        <f>ROUND((SUM(BF150:BF1258)),2)</f>
        <v>0</v>
      </c>
      <c r="I34" s="89">
        <v>0.15</v>
      </c>
      <c r="J34" s="88">
        <f>ROUND(((SUM(BF150:BF1258))*I34),2)</f>
        <v>0</v>
      </c>
      <c r="L34" s="27"/>
    </row>
    <row r="35" spans="2:12" s="1" customFormat="1" ht="14.4" customHeight="1" hidden="1">
      <c r="B35" s="27"/>
      <c r="E35" s="24" t="s">
        <v>37</v>
      </c>
      <c r="F35" s="88">
        <f>ROUND((SUM(BG150:BG1258)),2)</f>
        <v>0</v>
      </c>
      <c r="I35" s="89">
        <v>0.21</v>
      </c>
      <c r="J35" s="88">
        <f>0</f>
        <v>0</v>
      </c>
      <c r="L35" s="27"/>
    </row>
    <row r="36" spans="2:12" s="1" customFormat="1" ht="14.4" customHeight="1" hidden="1">
      <c r="B36" s="27"/>
      <c r="E36" s="24" t="s">
        <v>38</v>
      </c>
      <c r="F36" s="88">
        <f>ROUND((SUM(BH150:BH1258)),2)</f>
        <v>0</v>
      </c>
      <c r="I36" s="89">
        <v>0.15</v>
      </c>
      <c r="J36" s="88">
        <f>0</f>
        <v>0</v>
      </c>
      <c r="L36" s="27"/>
    </row>
    <row r="37" spans="2:12" s="1" customFormat="1" ht="14.4" customHeight="1" hidden="1">
      <c r="B37" s="27"/>
      <c r="E37" s="24" t="s">
        <v>39</v>
      </c>
      <c r="F37" s="88">
        <f>ROUND((SUM(BI150:BI1258)),2)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45</v>
      </c>
      <c r="E61" s="29"/>
      <c r="F61" s="96" t="s">
        <v>46</v>
      </c>
      <c r="G61" s="38" t="s">
        <v>45</v>
      </c>
      <c r="H61" s="29"/>
      <c r="I61" s="29"/>
      <c r="J61" s="97" t="s">
        <v>46</v>
      </c>
      <c r="K61" s="29"/>
      <c r="L61" s="27"/>
    </row>
    <row r="62" spans="2:12" ht="12">
      <c r="B62" s="18"/>
      <c r="L62" s="18"/>
    </row>
    <row r="63" spans="2:12" ht="12">
      <c r="B63" s="18"/>
      <c r="L63" s="18"/>
    </row>
    <row r="64" spans="2:12" ht="12">
      <c r="B64" s="18"/>
      <c r="L64" s="18"/>
    </row>
    <row r="65" spans="2:12" s="1" customFormat="1" ht="13.2">
      <c r="B65" s="27"/>
      <c r="D65" s="36" t="s">
        <v>47</v>
      </c>
      <c r="E65" s="37"/>
      <c r="F65" s="37"/>
      <c r="G65" s="36" t="s">
        <v>48</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12" s="1" customFormat="1" ht="6.9" customHeight="1" hidden="1">
      <c r="B81" s="41"/>
      <c r="C81" s="42"/>
      <c r="D81" s="42"/>
      <c r="E81" s="42"/>
      <c r="F81" s="42"/>
      <c r="G81" s="42"/>
      <c r="H81" s="42"/>
      <c r="I81" s="42"/>
      <c r="J81" s="42"/>
      <c r="K81" s="42"/>
      <c r="L81" s="27"/>
    </row>
    <row r="82" spans="2:12" s="1" customFormat="1" ht="24.9" customHeight="1" hidden="1">
      <c r="B82" s="27"/>
      <c r="C82" s="19" t="s">
        <v>92</v>
      </c>
      <c r="L82" s="27"/>
    </row>
    <row r="83" spans="2:12" s="1" customFormat="1" ht="6.9" customHeight="1" hidden="1">
      <c r="B83" s="27"/>
      <c r="L83" s="27"/>
    </row>
    <row r="84" spans="2:12" s="1" customFormat="1" ht="12" customHeight="1" hidden="1">
      <c r="B84" s="27"/>
      <c r="C84" s="24" t="s">
        <v>14</v>
      </c>
      <c r="L84" s="27"/>
    </row>
    <row r="85" spans="2:12" s="1" customFormat="1" ht="16.5" customHeight="1" hidden="1">
      <c r="B85" s="27"/>
      <c r="E85" s="374" t="str">
        <f>E7</f>
        <v>Stavební úpravy (zateplení)  BD v Milíně, blok D, M, X, Z - II. etapa</v>
      </c>
      <c r="F85" s="375"/>
      <c r="G85" s="375"/>
      <c r="H85" s="375"/>
      <c r="L85" s="27"/>
    </row>
    <row r="86" spans="2:12" s="1" customFormat="1" ht="12" customHeight="1" hidden="1">
      <c r="B86" s="27"/>
      <c r="C86" s="24" t="s">
        <v>90</v>
      </c>
      <c r="L86" s="27"/>
    </row>
    <row r="87" spans="2:12" s="1" customFormat="1" ht="16.5" customHeight="1" hidden="1">
      <c r="B87" s="27"/>
      <c r="E87" s="368" t="str">
        <f>E9</f>
        <v>M - Blok M, Medvídků č.p. 222, 223, 224 - architektonicko-stavební část</v>
      </c>
      <c r="F87" s="373"/>
      <c r="G87" s="373"/>
      <c r="H87" s="373"/>
      <c r="L87" s="27"/>
    </row>
    <row r="88" spans="2:12" s="1" customFormat="1" ht="6.9" customHeight="1" hidden="1">
      <c r="B88" s="27"/>
      <c r="L88" s="27"/>
    </row>
    <row r="89" spans="2:12" s="1" customFormat="1" ht="12" customHeight="1" hidden="1">
      <c r="B89" s="27"/>
      <c r="C89" s="24" t="s">
        <v>18</v>
      </c>
      <c r="F89" s="22" t="str">
        <f>F12</f>
        <v xml:space="preserve"> </v>
      </c>
      <c r="I89" s="24" t="s">
        <v>20</v>
      </c>
      <c r="J89" s="47" t="str">
        <f>IF(J12="","",J12)</f>
        <v>28. 4. 2019</v>
      </c>
      <c r="L89" s="27"/>
    </row>
    <row r="90" spans="2:12" s="1" customFormat="1" ht="6.9" customHeight="1" hidden="1">
      <c r="B90" s="27"/>
      <c r="L90" s="27"/>
    </row>
    <row r="91" spans="2:12" s="1" customFormat="1" ht="15.15" customHeight="1" hidden="1">
      <c r="B91" s="27"/>
      <c r="C91" s="24" t="s">
        <v>22</v>
      </c>
      <c r="F91" s="22" t="str">
        <f>E15</f>
        <v xml:space="preserve"> </v>
      </c>
      <c r="I91" s="24" t="s">
        <v>26</v>
      </c>
      <c r="J91" s="25" t="str">
        <f>E21</f>
        <v xml:space="preserve"> </v>
      </c>
      <c r="L91" s="27"/>
    </row>
    <row r="92" spans="2:12" s="1" customFormat="1" ht="15.15" customHeight="1" hidden="1">
      <c r="B92" s="27"/>
      <c r="C92" s="24" t="s">
        <v>25</v>
      </c>
      <c r="F92" s="22" t="str">
        <f>IF(E18="","",E18)</f>
        <v xml:space="preserve"> </v>
      </c>
      <c r="I92" s="24" t="s">
        <v>28</v>
      </c>
      <c r="J92" s="25" t="str">
        <f>E24</f>
        <v xml:space="preserve"> </v>
      </c>
      <c r="L92" s="27"/>
    </row>
    <row r="93" spans="2:12" s="1" customFormat="1" ht="10.35" customHeight="1" hidden="1">
      <c r="B93" s="27"/>
      <c r="L93" s="27"/>
    </row>
    <row r="94" spans="2:12" s="1" customFormat="1" ht="29.25" customHeight="1" hidden="1">
      <c r="B94" s="27"/>
      <c r="C94" s="98" t="s">
        <v>93</v>
      </c>
      <c r="D94" s="90"/>
      <c r="E94" s="90"/>
      <c r="F94" s="90"/>
      <c r="G94" s="90"/>
      <c r="H94" s="90"/>
      <c r="I94" s="90"/>
      <c r="J94" s="99" t="s">
        <v>94</v>
      </c>
      <c r="K94" s="90"/>
      <c r="L94" s="27"/>
    </row>
    <row r="95" spans="2:12" s="1" customFormat="1" ht="10.35" customHeight="1" hidden="1">
      <c r="B95" s="27"/>
      <c r="L95" s="27"/>
    </row>
    <row r="96" spans="2:47" s="1" customFormat="1" ht="22.8" customHeight="1" hidden="1">
      <c r="B96" s="27"/>
      <c r="C96" s="100" t="s">
        <v>95</v>
      </c>
      <c r="J96" s="61">
        <f>J150</f>
        <v>0</v>
      </c>
      <c r="L96" s="27"/>
      <c r="AU96" s="15" t="s">
        <v>96</v>
      </c>
    </row>
    <row r="97" spans="2:12" s="8" customFormat="1" ht="24.9" customHeight="1" hidden="1">
      <c r="B97" s="101"/>
      <c r="D97" s="102" t="s">
        <v>97</v>
      </c>
      <c r="E97" s="103"/>
      <c r="F97" s="103"/>
      <c r="G97" s="103"/>
      <c r="H97" s="103"/>
      <c r="I97" s="103"/>
      <c r="J97" s="104">
        <f>J151</f>
        <v>0</v>
      </c>
      <c r="L97" s="101"/>
    </row>
    <row r="98" spans="2:12" s="9" customFormat="1" ht="19.95" customHeight="1" hidden="1">
      <c r="B98" s="105"/>
      <c r="D98" s="106" t="s">
        <v>98</v>
      </c>
      <c r="E98" s="107"/>
      <c r="F98" s="107"/>
      <c r="G98" s="107"/>
      <c r="H98" s="107"/>
      <c r="I98" s="107"/>
      <c r="J98" s="108">
        <f>J152</f>
        <v>0</v>
      </c>
      <c r="L98" s="105"/>
    </row>
    <row r="99" spans="2:12" s="9" customFormat="1" ht="19.95" customHeight="1" hidden="1">
      <c r="B99" s="105"/>
      <c r="D99" s="106" t="s">
        <v>100</v>
      </c>
      <c r="E99" s="107"/>
      <c r="F99" s="107"/>
      <c r="G99" s="107"/>
      <c r="H99" s="107"/>
      <c r="I99" s="107"/>
      <c r="J99" s="108">
        <f>J207</f>
        <v>0</v>
      </c>
      <c r="L99" s="105"/>
    </row>
    <row r="100" spans="2:12" s="9" customFormat="1" ht="19.95" customHeight="1" hidden="1">
      <c r="B100" s="105"/>
      <c r="D100" s="106" t="s">
        <v>101</v>
      </c>
      <c r="E100" s="107"/>
      <c r="F100" s="107"/>
      <c r="G100" s="107"/>
      <c r="H100" s="107"/>
      <c r="I100" s="107"/>
      <c r="J100" s="108">
        <f>J212</f>
        <v>0</v>
      </c>
      <c r="L100" s="105"/>
    </row>
    <row r="101" spans="2:12" s="9" customFormat="1" ht="19.95" customHeight="1" hidden="1">
      <c r="B101" s="105"/>
      <c r="D101" s="106" t="s">
        <v>102</v>
      </c>
      <c r="E101" s="107"/>
      <c r="F101" s="107"/>
      <c r="G101" s="107"/>
      <c r="H101" s="107"/>
      <c r="I101" s="107"/>
      <c r="J101" s="108">
        <f>J222</f>
        <v>0</v>
      </c>
      <c r="L101" s="105"/>
    </row>
    <row r="102" spans="2:12" s="9" customFormat="1" ht="19.95" customHeight="1" hidden="1">
      <c r="B102" s="105"/>
      <c r="D102" s="106" t="s">
        <v>103</v>
      </c>
      <c r="E102" s="107"/>
      <c r="F102" s="107"/>
      <c r="G102" s="107"/>
      <c r="H102" s="107"/>
      <c r="I102" s="107"/>
      <c r="J102" s="108">
        <f>J267</f>
        <v>0</v>
      </c>
      <c r="L102" s="105"/>
    </row>
    <row r="103" spans="2:12" s="9" customFormat="1" ht="19.95" customHeight="1" hidden="1">
      <c r="B103" s="105"/>
      <c r="D103" s="106" t="s">
        <v>104</v>
      </c>
      <c r="E103" s="107"/>
      <c r="F103" s="107"/>
      <c r="G103" s="107"/>
      <c r="H103" s="107"/>
      <c r="I103" s="107"/>
      <c r="J103" s="108">
        <f>J544</f>
        <v>0</v>
      </c>
      <c r="L103" s="105"/>
    </row>
    <row r="104" spans="2:12" s="9" customFormat="1" ht="19.95" customHeight="1" hidden="1">
      <c r="B104" s="105"/>
      <c r="D104" s="106" t="s">
        <v>105</v>
      </c>
      <c r="E104" s="107"/>
      <c r="F104" s="107"/>
      <c r="G104" s="107"/>
      <c r="H104" s="107"/>
      <c r="I104" s="107"/>
      <c r="J104" s="108">
        <f>J576</f>
        <v>0</v>
      </c>
      <c r="L104" s="105"/>
    </row>
    <row r="105" spans="2:12" s="9" customFormat="1" ht="19.95" customHeight="1" hidden="1">
      <c r="B105" s="105"/>
      <c r="D105" s="106" t="s">
        <v>106</v>
      </c>
      <c r="E105" s="107"/>
      <c r="F105" s="107"/>
      <c r="G105" s="107"/>
      <c r="H105" s="107"/>
      <c r="I105" s="107"/>
      <c r="J105" s="108">
        <f>J586</f>
        <v>0</v>
      </c>
      <c r="L105" s="105"/>
    </row>
    <row r="106" spans="2:12" s="9" customFormat="1" ht="19.95" customHeight="1" hidden="1">
      <c r="B106" s="105"/>
      <c r="D106" s="106" t="s">
        <v>107</v>
      </c>
      <c r="E106" s="107"/>
      <c r="F106" s="107"/>
      <c r="G106" s="107"/>
      <c r="H106" s="107"/>
      <c r="I106" s="107"/>
      <c r="J106" s="108">
        <f>J613</f>
        <v>0</v>
      </c>
      <c r="L106" s="105"/>
    </row>
    <row r="107" spans="2:12" s="9" customFormat="1" ht="19.95" customHeight="1" hidden="1">
      <c r="B107" s="105"/>
      <c r="D107" s="106" t="s">
        <v>108</v>
      </c>
      <c r="E107" s="107"/>
      <c r="F107" s="107"/>
      <c r="G107" s="107"/>
      <c r="H107" s="107"/>
      <c r="I107" s="107"/>
      <c r="J107" s="108">
        <f>J642</f>
        <v>0</v>
      </c>
      <c r="L107" s="105"/>
    </row>
    <row r="108" spans="2:12" s="9" customFormat="1" ht="19.95" customHeight="1" hidden="1">
      <c r="B108" s="105"/>
      <c r="D108" s="106" t="s">
        <v>109</v>
      </c>
      <c r="E108" s="107"/>
      <c r="F108" s="107"/>
      <c r="G108" s="107"/>
      <c r="H108" s="107"/>
      <c r="I108" s="107"/>
      <c r="J108" s="108">
        <f>J677</f>
        <v>0</v>
      </c>
      <c r="L108" s="105"/>
    </row>
    <row r="109" spans="2:12" s="9" customFormat="1" ht="19.95" customHeight="1" hidden="1">
      <c r="B109" s="105"/>
      <c r="D109" s="106" t="s">
        <v>110</v>
      </c>
      <c r="E109" s="107"/>
      <c r="F109" s="107"/>
      <c r="G109" s="107"/>
      <c r="H109" s="107"/>
      <c r="I109" s="107"/>
      <c r="J109" s="108">
        <f>J691</f>
        <v>0</v>
      </c>
      <c r="L109" s="105"/>
    </row>
    <row r="110" spans="2:12" s="8" customFormat="1" ht="24.9" customHeight="1" hidden="1">
      <c r="B110" s="101"/>
      <c r="D110" s="102" t="s">
        <v>111</v>
      </c>
      <c r="E110" s="103"/>
      <c r="F110" s="103"/>
      <c r="G110" s="103"/>
      <c r="H110" s="103"/>
      <c r="I110" s="103"/>
      <c r="J110" s="104">
        <f>J693</f>
        <v>0</v>
      </c>
      <c r="L110" s="101"/>
    </row>
    <row r="111" spans="2:12" s="9" customFormat="1" ht="19.95" customHeight="1" hidden="1">
      <c r="B111" s="105"/>
      <c r="D111" s="106" t="s">
        <v>112</v>
      </c>
      <c r="E111" s="107"/>
      <c r="F111" s="107"/>
      <c r="G111" s="107"/>
      <c r="H111" s="107"/>
      <c r="I111" s="107"/>
      <c r="J111" s="108">
        <f>J694</f>
        <v>0</v>
      </c>
      <c r="L111" s="105"/>
    </row>
    <row r="112" spans="2:12" s="9" customFormat="1" ht="19.95" customHeight="1" hidden="1">
      <c r="B112" s="105"/>
      <c r="D112" s="106" t="s">
        <v>114</v>
      </c>
      <c r="E112" s="107"/>
      <c r="F112" s="107"/>
      <c r="G112" s="107"/>
      <c r="H112" s="107"/>
      <c r="I112" s="107"/>
      <c r="J112" s="108">
        <f>J730</f>
        <v>0</v>
      </c>
      <c r="L112" s="105"/>
    </row>
    <row r="113" spans="2:12" s="9" customFormat="1" ht="19.95" customHeight="1" hidden="1">
      <c r="B113" s="105"/>
      <c r="D113" s="106" t="s">
        <v>115</v>
      </c>
      <c r="E113" s="107"/>
      <c r="F113" s="107"/>
      <c r="G113" s="107"/>
      <c r="H113" s="107"/>
      <c r="I113" s="107"/>
      <c r="J113" s="108">
        <f>J765</f>
        <v>0</v>
      </c>
      <c r="L113" s="105"/>
    </row>
    <row r="114" spans="2:12" s="9" customFormat="1" ht="19.95" customHeight="1" hidden="1">
      <c r="B114" s="105"/>
      <c r="D114" s="106" t="s">
        <v>116</v>
      </c>
      <c r="E114" s="107"/>
      <c r="F114" s="107"/>
      <c r="G114" s="107"/>
      <c r="H114" s="107"/>
      <c r="I114" s="107"/>
      <c r="J114" s="108">
        <f>J800</f>
        <v>0</v>
      </c>
      <c r="L114" s="105"/>
    </row>
    <row r="115" spans="2:12" s="9" customFormat="1" ht="19.95" customHeight="1" hidden="1">
      <c r="B115" s="105"/>
      <c r="D115" s="106" t="s">
        <v>117</v>
      </c>
      <c r="E115" s="107"/>
      <c r="F115" s="107"/>
      <c r="G115" s="107"/>
      <c r="H115" s="107"/>
      <c r="I115" s="107"/>
      <c r="J115" s="108">
        <f>J808</f>
        <v>0</v>
      </c>
      <c r="L115" s="105"/>
    </row>
    <row r="116" spans="2:12" s="9" customFormat="1" ht="19.95" customHeight="1" hidden="1">
      <c r="B116" s="105"/>
      <c r="D116" s="106" t="s">
        <v>118</v>
      </c>
      <c r="E116" s="107"/>
      <c r="F116" s="107"/>
      <c r="G116" s="107"/>
      <c r="H116" s="107"/>
      <c r="I116" s="107"/>
      <c r="J116" s="108">
        <f>J876</f>
        <v>0</v>
      </c>
      <c r="L116" s="105"/>
    </row>
    <row r="117" spans="2:12" s="9" customFormat="1" ht="19.95" customHeight="1" hidden="1">
      <c r="B117" s="105"/>
      <c r="D117" s="106" t="s">
        <v>119</v>
      </c>
      <c r="E117" s="107"/>
      <c r="F117" s="107"/>
      <c r="G117" s="107"/>
      <c r="H117" s="107"/>
      <c r="I117" s="107"/>
      <c r="J117" s="108">
        <f>J910</f>
        <v>0</v>
      </c>
      <c r="L117" s="105"/>
    </row>
    <row r="118" spans="2:12" s="9" customFormat="1" ht="19.95" customHeight="1" hidden="1">
      <c r="B118" s="105"/>
      <c r="D118" s="106" t="s">
        <v>120</v>
      </c>
      <c r="E118" s="107"/>
      <c r="F118" s="107"/>
      <c r="G118" s="107"/>
      <c r="H118" s="107"/>
      <c r="I118" s="107"/>
      <c r="J118" s="108">
        <f>J974</f>
        <v>0</v>
      </c>
      <c r="L118" s="105"/>
    </row>
    <row r="119" spans="2:12" s="9" customFormat="1" ht="19.95" customHeight="1" hidden="1">
      <c r="B119" s="105"/>
      <c r="D119" s="106" t="s">
        <v>121</v>
      </c>
      <c r="E119" s="107"/>
      <c r="F119" s="107"/>
      <c r="G119" s="107"/>
      <c r="H119" s="107"/>
      <c r="I119" s="107"/>
      <c r="J119" s="108">
        <f>J1019</f>
        <v>0</v>
      </c>
      <c r="L119" s="105"/>
    </row>
    <row r="120" spans="2:12" s="9" customFormat="1" ht="19.95" customHeight="1" hidden="1">
      <c r="B120" s="105"/>
      <c r="D120" s="106" t="s">
        <v>122</v>
      </c>
      <c r="E120" s="107"/>
      <c r="F120" s="107"/>
      <c r="G120" s="107"/>
      <c r="H120" s="107"/>
      <c r="I120" s="107"/>
      <c r="J120" s="108">
        <f>J1178</f>
        <v>0</v>
      </c>
      <c r="L120" s="105"/>
    </row>
    <row r="121" spans="2:12" s="9" customFormat="1" ht="19.95" customHeight="1" hidden="1">
      <c r="B121" s="105"/>
      <c r="D121" s="106" t="s">
        <v>123</v>
      </c>
      <c r="E121" s="107"/>
      <c r="F121" s="107"/>
      <c r="G121" s="107"/>
      <c r="H121" s="107"/>
      <c r="I121" s="107"/>
      <c r="J121" s="108">
        <f>J1200</f>
        <v>0</v>
      </c>
      <c r="L121" s="105"/>
    </row>
    <row r="122" spans="2:12" s="9" customFormat="1" ht="19.95" customHeight="1" hidden="1">
      <c r="B122" s="105"/>
      <c r="D122" s="106" t="s">
        <v>124</v>
      </c>
      <c r="E122" s="107"/>
      <c r="F122" s="107"/>
      <c r="G122" s="107"/>
      <c r="H122" s="107"/>
      <c r="I122" s="107"/>
      <c r="J122" s="108">
        <f>J1219</f>
        <v>0</v>
      </c>
      <c r="L122" s="105"/>
    </row>
    <row r="123" spans="2:12" s="9" customFormat="1" ht="19.95" customHeight="1" hidden="1">
      <c r="B123" s="105"/>
      <c r="D123" s="106" t="s">
        <v>125</v>
      </c>
      <c r="E123" s="107"/>
      <c r="F123" s="107"/>
      <c r="G123" s="107"/>
      <c r="H123" s="107"/>
      <c r="I123" s="107"/>
      <c r="J123" s="108">
        <f>J1236</f>
        <v>0</v>
      </c>
      <c r="L123" s="105"/>
    </row>
    <row r="124" spans="2:12" s="8" customFormat="1" ht="24.9" customHeight="1" hidden="1">
      <c r="B124" s="101"/>
      <c r="D124" s="102" t="s">
        <v>126</v>
      </c>
      <c r="E124" s="103"/>
      <c r="F124" s="103"/>
      <c r="G124" s="103"/>
      <c r="H124" s="103"/>
      <c r="I124" s="103"/>
      <c r="J124" s="104">
        <f>J1241</f>
        <v>0</v>
      </c>
      <c r="L124" s="101"/>
    </row>
    <row r="125" spans="2:12" s="8" customFormat="1" ht="24.9" customHeight="1" hidden="1">
      <c r="B125" s="101"/>
      <c r="D125" s="102" t="s">
        <v>127</v>
      </c>
      <c r="E125" s="103"/>
      <c r="F125" s="103"/>
      <c r="G125" s="103"/>
      <c r="H125" s="103"/>
      <c r="I125" s="103"/>
      <c r="J125" s="104">
        <f>J1246</f>
        <v>0</v>
      </c>
      <c r="L125" s="101"/>
    </row>
    <row r="126" spans="2:12" s="9" customFormat="1" ht="19.95" customHeight="1" hidden="1">
      <c r="B126" s="105"/>
      <c r="D126" s="106" t="s">
        <v>128</v>
      </c>
      <c r="E126" s="107"/>
      <c r="F126" s="107"/>
      <c r="G126" s="107"/>
      <c r="H126" s="107"/>
      <c r="I126" s="107"/>
      <c r="J126" s="108">
        <f>J1247</f>
        <v>0</v>
      </c>
      <c r="L126" s="105"/>
    </row>
    <row r="127" spans="2:12" s="9" customFormat="1" ht="19.95" customHeight="1" hidden="1">
      <c r="B127" s="105"/>
      <c r="D127" s="106" t="s">
        <v>129</v>
      </c>
      <c r="E127" s="107"/>
      <c r="F127" s="107"/>
      <c r="G127" s="107"/>
      <c r="H127" s="107"/>
      <c r="I127" s="107"/>
      <c r="J127" s="108">
        <f>J1250</f>
        <v>0</v>
      </c>
      <c r="L127" s="105"/>
    </row>
    <row r="128" spans="2:12" s="9" customFormat="1" ht="19.95" customHeight="1" hidden="1">
      <c r="B128" s="105"/>
      <c r="D128" s="106" t="s">
        <v>130</v>
      </c>
      <c r="E128" s="107"/>
      <c r="F128" s="107"/>
      <c r="G128" s="107"/>
      <c r="H128" s="107"/>
      <c r="I128" s="107"/>
      <c r="J128" s="108">
        <f>J1252</f>
        <v>0</v>
      </c>
      <c r="L128" s="105"/>
    </row>
    <row r="129" spans="2:12" s="9" customFormat="1" ht="19.95" customHeight="1" hidden="1">
      <c r="B129" s="105"/>
      <c r="D129" s="106" t="s">
        <v>131</v>
      </c>
      <c r="E129" s="107"/>
      <c r="F129" s="107"/>
      <c r="G129" s="107"/>
      <c r="H129" s="107"/>
      <c r="I129" s="107"/>
      <c r="J129" s="108">
        <f>J1255</f>
        <v>0</v>
      </c>
      <c r="L129" s="105"/>
    </row>
    <row r="130" spans="2:12" s="9" customFormat="1" ht="19.95" customHeight="1" hidden="1">
      <c r="B130" s="105"/>
      <c r="D130" s="106" t="s">
        <v>132</v>
      </c>
      <c r="E130" s="107"/>
      <c r="F130" s="107"/>
      <c r="G130" s="107"/>
      <c r="H130" s="107"/>
      <c r="I130" s="107"/>
      <c r="J130" s="108">
        <f>J1257</f>
        <v>0</v>
      </c>
      <c r="L130" s="105"/>
    </row>
    <row r="131" spans="2:12" s="1" customFormat="1" ht="21.75" customHeight="1" hidden="1">
      <c r="B131" s="27"/>
      <c r="L131" s="27"/>
    </row>
    <row r="132" spans="2:12" s="1" customFormat="1" ht="6.9" customHeight="1" hidden="1">
      <c r="B132" s="39"/>
      <c r="C132" s="40"/>
      <c r="D132" s="40"/>
      <c r="E132" s="40"/>
      <c r="F132" s="40"/>
      <c r="G132" s="40"/>
      <c r="H132" s="40"/>
      <c r="I132" s="40"/>
      <c r="J132" s="40"/>
      <c r="K132" s="40"/>
      <c r="L132" s="27"/>
    </row>
    <row r="133" ht="12" hidden="1"/>
    <row r="134" ht="12" hidden="1"/>
    <row r="135" ht="12" hidden="1"/>
    <row r="136" spans="2:12" s="1" customFormat="1" ht="6.9" customHeight="1">
      <c r="B136" s="41"/>
      <c r="C136" s="42"/>
      <c r="D136" s="42"/>
      <c r="E136" s="42"/>
      <c r="F136" s="42"/>
      <c r="G136" s="42"/>
      <c r="H136" s="42"/>
      <c r="I136" s="42"/>
      <c r="J136" s="42"/>
      <c r="K136" s="42"/>
      <c r="L136" s="27"/>
    </row>
    <row r="137" spans="2:12" s="1" customFormat="1" ht="24.9" customHeight="1">
      <c r="B137" s="27"/>
      <c r="C137" s="19" t="s">
        <v>133</v>
      </c>
      <c r="L137" s="27"/>
    </row>
    <row r="138" spans="2:12" s="1" customFormat="1" ht="6.9" customHeight="1">
      <c r="B138" s="27"/>
      <c r="L138" s="27"/>
    </row>
    <row r="139" spans="2:12" s="1" customFormat="1" ht="12" customHeight="1">
      <c r="B139" s="27"/>
      <c r="C139" s="24" t="s">
        <v>14</v>
      </c>
      <c r="L139" s="27"/>
    </row>
    <row r="140" spans="2:12" s="1" customFormat="1" ht="16.5" customHeight="1">
      <c r="B140" s="27"/>
      <c r="E140" s="374" t="str">
        <f>E7</f>
        <v>Stavební úpravy (zateplení)  BD v Milíně, blok D, M, X, Z - II. etapa</v>
      </c>
      <c r="F140" s="375"/>
      <c r="G140" s="375"/>
      <c r="H140" s="375"/>
      <c r="L140" s="27"/>
    </row>
    <row r="141" spans="2:12" s="1" customFormat="1" ht="12" customHeight="1">
      <c r="B141" s="27"/>
      <c r="C141" s="24" t="s">
        <v>90</v>
      </c>
      <c r="L141" s="27"/>
    </row>
    <row r="142" spans="2:12" s="1" customFormat="1" ht="16.5" customHeight="1">
      <c r="B142" s="27"/>
      <c r="E142" s="368" t="str">
        <f>E9</f>
        <v>M - Blok M, Medvídků č.p. 222, 223, 224 - architektonicko-stavební část</v>
      </c>
      <c r="F142" s="373"/>
      <c r="G142" s="373"/>
      <c r="H142" s="373"/>
      <c r="L142" s="27"/>
    </row>
    <row r="143" spans="2:12" s="1" customFormat="1" ht="6.9" customHeight="1">
      <c r="B143" s="27"/>
      <c r="L143" s="27"/>
    </row>
    <row r="144" spans="2:12" s="1" customFormat="1" ht="12" customHeight="1">
      <c r="B144" s="27"/>
      <c r="C144" s="24" t="s">
        <v>18</v>
      </c>
      <c r="F144" s="22" t="str">
        <f>F12</f>
        <v xml:space="preserve"> </v>
      </c>
      <c r="I144" s="24" t="s">
        <v>20</v>
      </c>
      <c r="J144" s="47" t="str">
        <f>IF(J12="","",J12)</f>
        <v>28. 4. 2019</v>
      </c>
      <c r="L144" s="27"/>
    </row>
    <row r="145" spans="2:12" s="1" customFormat="1" ht="6.9" customHeight="1">
      <c r="B145" s="27"/>
      <c r="L145" s="27"/>
    </row>
    <row r="146" spans="2:12" s="1" customFormat="1" ht="15.15" customHeight="1">
      <c r="B146" s="27"/>
      <c r="C146" s="24" t="s">
        <v>22</v>
      </c>
      <c r="F146" s="22" t="str">
        <f>E15</f>
        <v xml:space="preserve"> </v>
      </c>
      <c r="I146" s="24" t="s">
        <v>26</v>
      </c>
      <c r="J146" s="25" t="str">
        <f>E21</f>
        <v xml:space="preserve"> </v>
      </c>
      <c r="L146" s="27"/>
    </row>
    <row r="147" spans="2:12" s="1" customFormat="1" ht="15.15" customHeight="1">
      <c r="B147" s="27"/>
      <c r="C147" s="24" t="s">
        <v>25</v>
      </c>
      <c r="F147" s="22" t="str">
        <f>IF(E18="","",E18)</f>
        <v xml:space="preserve"> </v>
      </c>
      <c r="I147" s="24" t="s">
        <v>28</v>
      </c>
      <c r="J147" s="25" t="str">
        <f>E24</f>
        <v xml:space="preserve"> </v>
      </c>
      <c r="L147" s="27"/>
    </row>
    <row r="148" spans="2:12" s="1" customFormat="1" ht="10.35" customHeight="1">
      <c r="B148" s="27"/>
      <c r="L148" s="27"/>
    </row>
    <row r="149" spans="2:20" s="10" customFormat="1" ht="29.25" customHeight="1">
      <c r="B149" s="109"/>
      <c r="C149" s="110" t="s">
        <v>134</v>
      </c>
      <c r="D149" s="111" t="s">
        <v>55</v>
      </c>
      <c r="E149" s="111" t="s">
        <v>51</v>
      </c>
      <c r="F149" s="111" t="s">
        <v>52</v>
      </c>
      <c r="G149" s="111" t="s">
        <v>135</v>
      </c>
      <c r="H149" s="111" t="s">
        <v>136</v>
      </c>
      <c r="I149" s="111" t="s">
        <v>137</v>
      </c>
      <c r="J149" s="112" t="s">
        <v>94</v>
      </c>
      <c r="K149" s="113" t="s">
        <v>138</v>
      </c>
      <c r="L149" s="109"/>
      <c r="M149" s="54" t="s">
        <v>1</v>
      </c>
      <c r="N149" s="55" t="s">
        <v>34</v>
      </c>
      <c r="O149" s="55" t="s">
        <v>139</v>
      </c>
      <c r="P149" s="55" t="s">
        <v>140</v>
      </c>
      <c r="Q149" s="55" t="s">
        <v>141</v>
      </c>
      <c r="R149" s="55" t="s">
        <v>142</v>
      </c>
      <c r="S149" s="55" t="s">
        <v>143</v>
      </c>
      <c r="T149" s="56" t="s">
        <v>144</v>
      </c>
    </row>
    <row r="150" spans="2:63" s="1" customFormat="1" ht="22.8" customHeight="1">
      <c r="B150" s="27"/>
      <c r="C150" s="59" t="s">
        <v>145</v>
      </c>
      <c r="J150" s="114">
        <f>BK150</f>
        <v>0</v>
      </c>
      <c r="L150" s="27"/>
      <c r="M150" s="57"/>
      <c r="N150" s="48"/>
      <c r="O150" s="48"/>
      <c r="P150" s="115">
        <f>P151+P693+P1241+P1246</f>
        <v>9111.403403999999</v>
      </c>
      <c r="Q150" s="48"/>
      <c r="R150" s="115">
        <f>R151+R693+R1241+R1246</f>
        <v>152.124464725</v>
      </c>
      <c r="S150" s="48"/>
      <c r="T150" s="116">
        <f>T151+T693+T1241+T1246</f>
        <v>166.266958</v>
      </c>
      <c r="AT150" s="15" t="s">
        <v>69</v>
      </c>
      <c r="AU150" s="15" t="s">
        <v>96</v>
      </c>
      <c r="BK150" s="117">
        <f>BK151+BK693+BK1241+BK1246</f>
        <v>0</v>
      </c>
    </row>
    <row r="151" spans="2:63" s="11" customFormat="1" ht="25.95" customHeight="1">
      <c r="B151" s="118"/>
      <c r="D151" s="119" t="s">
        <v>69</v>
      </c>
      <c r="E151" s="120" t="s">
        <v>146</v>
      </c>
      <c r="F151" s="120" t="s">
        <v>147</v>
      </c>
      <c r="J151" s="121">
        <f>BK151</f>
        <v>0</v>
      </c>
      <c r="L151" s="118"/>
      <c r="M151" s="122"/>
      <c r="N151" s="123"/>
      <c r="O151" s="123"/>
      <c r="P151" s="124">
        <f>P152+P207+P212+P222+P267+P544+P576+P586+P613+P642+P677+P691</f>
        <v>5984.301861999999</v>
      </c>
      <c r="Q151" s="123"/>
      <c r="R151" s="124">
        <f>R152+R207+R212+R222+R267+R544+R576+R586+R613+R642+R677+R691</f>
        <v>126.28404972</v>
      </c>
      <c r="S151" s="123"/>
      <c r="T151" s="125">
        <f>T152+T207+T212+T222+T267+T544+T576+T586+T613+T642+T677+T691</f>
        <v>150.14729</v>
      </c>
      <c r="AR151" s="119" t="s">
        <v>77</v>
      </c>
      <c r="AT151" s="126" t="s">
        <v>69</v>
      </c>
      <c r="AU151" s="126" t="s">
        <v>70</v>
      </c>
      <c r="AY151" s="119" t="s">
        <v>148</v>
      </c>
      <c r="BK151" s="127">
        <f>BK152+BK207+BK212+BK222+BK267+BK544+BK576+BK586+BK613+BK642+BK677+BK691</f>
        <v>0</v>
      </c>
    </row>
    <row r="152" spans="2:63" s="11" customFormat="1" ht="22.8" customHeight="1">
      <c r="B152" s="118"/>
      <c r="D152" s="119" t="s">
        <v>69</v>
      </c>
      <c r="E152" s="128" t="s">
        <v>77</v>
      </c>
      <c r="F152" s="128" t="s">
        <v>149</v>
      </c>
      <c r="J152" s="129">
        <f>BK152</f>
        <v>0</v>
      </c>
      <c r="L152" s="118"/>
      <c r="M152" s="122"/>
      <c r="N152" s="123"/>
      <c r="O152" s="123"/>
      <c r="P152" s="124">
        <f>SUM(P153:P206)</f>
        <v>409.9167320000001</v>
      </c>
      <c r="Q152" s="123"/>
      <c r="R152" s="124">
        <f>SUM(R153:R206)</f>
        <v>0.5304969999999999</v>
      </c>
      <c r="S152" s="123"/>
      <c r="T152" s="125">
        <f>SUM(T153:T206)</f>
        <v>29.517870000000002</v>
      </c>
      <c r="AR152" s="119" t="s">
        <v>77</v>
      </c>
      <c r="AT152" s="126" t="s">
        <v>69</v>
      </c>
      <c r="AU152" s="126" t="s">
        <v>77</v>
      </c>
      <c r="AY152" s="119" t="s">
        <v>148</v>
      </c>
      <c r="BK152" s="127">
        <f>SUM(BK153:BK206)</f>
        <v>0</v>
      </c>
    </row>
    <row r="153" spans="2:65" s="1" customFormat="1" ht="24" customHeight="1">
      <c r="B153" s="130"/>
      <c r="C153" s="131" t="s">
        <v>77</v>
      </c>
      <c r="D153" s="131" t="s">
        <v>150</v>
      </c>
      <c r="E153" s="132" t="s">
        <v>2115</v>
      </c>
      <c r="F153" s="133" t="s">
        <v>2116</v>
      </c>
      <c r="G153" s="134" t="s">
        <v>153</v>
      </c>
      <c r="H153" s="135">
        <v>15.12</v>
      </c>
      <c r="I153" s="136"/>
      <c r="J153" s="136">
        <f>ROUND(I153*H153,2)</f>
        <v>0</v>
      </c>
      <c r="K153" s="133" t="s">
        <v>320</v>
      </c>
      <c r="L153" s="27"/>
      <c r="M153" s="137" t="s">
        <v>1</v>
      </c>
      <c r="N153" s="138" t="s">
        <v>35</v>
      </c>
      <c r="O153" s="139">
        <v>1.303</v>
      </c>
      <c r="P153" s="139">
        <f>O153*H153</f>
        <v>19.701359999999998</v>
      </c>
      <c r="Q153" s="139">
        <v>0</v>
      </c>
      <c r="R153" s="139">
        <f>Q153*H153</f>
        <v>0</v>
      </c>
      <c r="S153" s="139">
        <v>0.235</v>
      </c>
      <c r="T153" s="140">
        <f>S153*H153</f>
        <v>3.5531999999999995</v>
      </c>
      <c r="AR153" s="141" t="s">
        <v>155</v>
      </c>
      <c r="AT153" s="141" t="s">
        <v>150</v>
      </c>
      <c r="AU153" s="141" t="s">
        <v>79</v>
      </c>
      <c r="AY153" s="15" t="s">
        <v>148</v>
      </c>
      <c r="BE153" s="142">
        <f>IF(N153="základní",J153,0)</f>
        <v>0</v>
      </c>
      <c r="BF153" s="142">
        <f>IF(N153="snížená",J153,0)</f>
        <v>0</v>
      </c>
      <c r="BG153" s="142">
        <f>IF(N153="zákl. přenesená",J153,0)</f>
        <v>0</v>
      </c>
      <c r="BH153" s="142">
        <f>IF(N153="sníž. přenesená",J153,0)</f>
        <v>0</v>
      </c>
      <c r="BI153" s="142">
        <f>IF(N153="nulová",J153,0)</f>
        <v>0</v>
      </c>
      <c r="BJ153" s="15" t="s">
        <v>77</v>
      </c>
      <c r="BK153" s="142">
        <f>ROUND(I153*H153,2)</f>
        <v>0</v>
      </c>
      <c r="BL153" s="15" t="s">
        <v>155</v>
      </c>
      <c r="BM153" s="141" t="s">
        <v>2117</v>
      </c>
    </row>
    <row r="154" spans="2:51" s="12" customFormat="1" ht="12">
      <c r="B154" s="143"/>
      <c r="D154" s="144" t="s">
        <v>157</v>
      </c>
      <c r="E154" s="145" t="s">
        <v>1</v>
      </c>
      <c r="F154" s="146" t="s">
        <v>244</v>
      </c>
      <c r="H154" s="145" t="s">
        <v>1</v>
      </c>
      <c r="L154" s="143"/>
      <c r="M154" s="147"/>
      <c r="N154" s="148"/>
      <c r="O154" s="148"/>
      <c r="P154" s="148"/>
      <c r="Q154" s="148"/>
      <c r="R154" s="148"/>
      <c r="S154" s="148"/>
      <c r="T154" s="149"/>
      <c r="AT154" s="145" t="s">
        <v>157</v>
      </c>
      <c r="AU154" s="145" t="s">
        <v>79</v>
      </c>
      <c r="AV154" s="12" t="s">
        <v>77</v>
      </c>
      <c r="AW154" s="12" t="s">
        <v>27</v>
      </c>
      <c r="AX154" s="12" t="s">
        <v>70</v>
      </c>
      <c r="AY154" s="145" t="s">
        <v>148</v>
      </c>
    </row>
    <row r="155" spans="2:51" s="13" customFormat="1" ht="12">
      <c r="B155" s="150"/>
      <c r="D155" s="144" t="s">
        <v>157</v>
      </c>
      <c r="E155" s="151" t="s">
        <v>1</v>
      </c>
      <c r="F155" s="152" t="s">
        <v>2118</v>
      </c>
      <c r="H155" s="153">
        <v>15.12</v>
      </c>
      <c r="L155" s="150"/>
      <c r="M155" s="154"/>
      <c r="N155" s="155"/>
      <c r="O155" s="155"/>
      <c r="P155" s="155"/>
      <c r="Q155" s="155"/>
      <c r="R155" s="155"/>
      <c r="S155" s="155"/>
      <c r="T155" s="156"/>
      <c r="AT155" s="151" t="s">
        <v>157</v>
      </c>
      <c r="AU155" s="151" t="s">
        <v>79</v>
      </c>
      <c r="AV155" s="13" t="s">
        <v>79</v>
      </c>
      <c r="AW155" s="13" t="s">
        <v>27</v>
      </c>
      <c r="AX155" s="13" t="s">
        <v>70</v>
      </c>
      <c r="AY155" s="151" t="s">
        <v>148</v>
      </c>
    </row>
    <row r="156" spans="2:65" s="1" customFormat="1" ht="24" customHeight="1">
      <c r="B156" s="130"/>
      <c r="C156" s="131" t="s">
        <v>79</v>
      </c>
      <c r="D156" s="131" t="s">
        <v>150</v>
      </c>
      <c r="E156" s="132" t="s">
        <v>151</v>
      </c>
      <c r="F156" s="133" t="s">
        <v>152</v>
      </c>
      <c r="G156" s="134" t="s">
        <v>153</v>
      </c>
      <c r="H156" s="135">
        <v>65.19</v>
      </c>
      <c r="I156" s="136"/>
      <c r="J156" s="136">
        <f>ROUND(I156*H156,2)</f>
        <v>0</v>
      </c>
      <c r="K156" s="133" t="s">
        <v>154</v>
      </c>
      <c r="L156" s="27"/>
      <c r="M156" s="137" t="s">
        <v>1</v>
      </c>
      <c r="N156" s="138" t="s">
        <v>35</v>
      </c>
      <c r="O156" s="139">
        <v>2.537</v>
      </c>
      <c r="P156" s="139">
        <f>O156*H156</f>
        <v>165.38702999999998</v>
      </c>
      <c r="Q156" s="139">
        <v>0</v>
      </c>
      <c r="R156" s="139">
        <f>Q156*H156</f>
        <v>0</v>
      </c>
      <c r="S156" s="139">
        <v>0.325</v>
      </c>
      <c r="T156" s="140">
        <f>S156*H156</f>
        <v>21.18675</v>
      </c>
      <c r="AR156" s="141" t="s">
        <v>155</v>
      </c>
      <c r="AT156" s="141" t="s">
        <v>150</v>
      </c>
      <c r="AU156" s="141" t="s">
        <v>79</v>
      </c>
      <c r="AY156" s="15" t="s">
        <v>148</v>
      </c>
      <c r="BE156" s="142">
        <f>IF(N156="základní",J156,0)</f>
        <v>0</v>
      </c>
      <c r="BF156" s="142">
        <f>IF(N156="snížená",J156,0)</f>
        <v>0</v>
      </c>
      <c r="BG156" s="142">
        <f>IF(N156="zákl. přenesená",J156,0)</f>
        <v>0</v>
      </c>
      <c r="BH156" s="142">
        <f>IF(N156="sníž. přenesená",J156,0)</f>
        <v>0</v>
      </c>
      <c r="BI156" s="142">
        <f>IF(N156="nulová",J156,0)</f>
        <v>0</v>
      </c>
      <c r="BJ156" s="15" t="s">
        <v>77</v>
      </c>
      <c r="BK156" s="142">
        <f>ROUND(I156*H156,2)</f>
        <v>0</v>
      </c>
      <c r="BL156" s="15" t="s">
        <v>155</v>
      </c>
      <c r="BM156" s="141" t="s">
        <v>2119</v>
      </c>
    </row>
    <row r="157" spans="2:51" s="12" customFormat="1" ht="12">
      <c r="B157" s="143"/>
      <c r="D157" s="144" t="s">
        <v>157</v>
      </c>
      <c r="E157" s="145" t="s">
        <v>1</v>
      </c>
      <c r="F157" s="146" t="s">
        <v>244</v>
      </c>
      <c r="H157" s="145" t="s">
        <v>1</v>
      </c>
      <c r="L157" s="143"/>
      <c r="M157" s="147"/>
      <c r="N157" s="148"/>
      <c r="O157" s="148"/>
      <c r="P157" s="148"/>
      <c r="Q157" s="148"/>
      <c r="R157" s="148"/>
      <c r="S157" s="148"/>
      <c r="T157" s="149"/>
      <c r="AT157" s="145" t="s">
        <v>157</v>
      </c>
      <c r="AU157" s="145" t="s">
        <v>79</v>
      </c>
      <c r="AV157" s="12" t="s">
        <v>77</v>
      </c>
      <c r="AW157" s="12" t="s">
        <v>27</v>
      </c>
      <c r="AX157" s="12" t="s">
        <v>70</v>
      </c>
      <c r="AY157" s="145" t="s">
        <v>148</v>
      </c>
    </row>
    <row r="158" spans="2:51" s="13" customFormat="1" ht="20.4">
      <c r="B158" s="150"/>
      <c r="D158" s="144" t="s">
        <v>157</v>
      </c>
      <c r="E158" s="151" t="s">
        <v>1</v>
      </c>
      <c r="F158" s="152" t="s">
        <v>2120</v>
      </c>
      <c r="H158" s="153">
        <v>65.19</v>
      </c>
      <c r="L158" s="150"/>
      <c r="M158" s="154"/>
      <c r="N158" s="155"/>
      <c r="O158" s="155"/>
      <c r="P158" s="155"/>
      <c r="Q158" s="155"/>
      <c r="R158" s="155"/>
      <c r="S158" s="155"/>
      <c r="T158" s="156"/>
      <c r="AT158" s="151" t="s">
        <v>157</v>
      </c>
      <c r="AU158" s="151" t="s">
        <v>79</v>
      </c>
      <c r="AV158" s="13" t="s">
        <v>79</v>
      </c>
      <c r="AW158" s="13" t="s">
        <v>27</v>
      </c>
      <c r="AX158" s="13" t="s">
        <v>70</v>
      </c>
      <c r="AY158" s="151" t="s">
        <v>148</v>
      </c>
    </row>
    <row r="159" spans="2:65" s="1" customFormat="1" ht="24" customHeight="1">
      <c r="B159" s="130"/>
      <c r="C159" s="131" t="s">
        <v>167</v>
      </c>
      <c r="D159" s="131" t="s">
        <v>150</v>
      </c>
      <c r="E159" s="132" t="s">
        <v>2121</v>
      </c>
      <c r="F159" s="133" t="s">
        <v>2122</v>
      </c>
      <c r="G159" s="134" t="s">
        <v>153</v>
      </c>
      <c r="H159" s="135">
        <v>15.12</v>
      </c>
      <c r="I159" s="136"/>
      <c r="J159" s="136">
        <f>ROUND(I159*H159,2)</f>
        <v>0</v>
      </c>
      <c r="K159" s="133" t="s">
        <v>320</v>
      </c>
      <c r="L159" s="27"/>
      <c r="M159" s="137" t="s">
        <v>1</v>
      </c>
      <c r="N159" s="138" t="s">
        <v>35</v>
      </c>
      <c r="O159" s="139">
        <v>1.314</v>
      </c>
      <c r="P159" s="139">
        <f>O159*H159</f>
        <v>19.86768</v>
      </c>
      <c r="Q159" s="139">
        <v>0</v>
      </c>
      <c r="R159" s="139">
        <f>Q159*H159</f>
        <v>0</v>
      </c>
      <c r="S159" s="139">
        <v>0.316</v>
      </c>
      <c r="T159" s="140">
        <f>S159*H159</f>
        <v>4.77792</v>
      </c>
      <c r="AR159" s="141" t="s">
        <v>155</v>
      </c>
      <c r="AT159" s="141" t="s">
        <v>150</v>
      </c>
      <c r="AU159" s="141" t="s">
        <v>79</v>
      </c>
      <c r="AY159" s="15" t="s">
        <v>148</v>
      </c>
      <c r="BE159" s="142">
        <f>IF(N159="základní",J159,0)</f>
        <v>0</v>
      </c>
      <c r="BF159" s="142">
        <f>IF(N159="snížená",J159,0)</f>
        <v>0</v>
      </c>
      <c r="BG159" s="142">
        <f>IF(N159="zákl. přenesená",J159,0)</f>
        <v>0</v>
      </c>
      <c r="BH159" s="142">
        <f>IF(N159="sníž. přenesená",J159,0)</f>
        <v>0</v>
      </c>
      <c r="BI159" s="142">
        <f>IF(N159="nulová",J159,0)</f>
        <v>0</v>
      </c>
      <c r="BJ159" s="15" t="s">
        <v>77</v>
      </c>
      <c r="BK159" s="142">
        <f>ROUND(I159*H159,2)</f>
        <v>0</v>
      </c>
      <c r="BL159" s="15" t="s">
        <v>155</v>
      </c>
      <c r="BM159" s="141" t="s">
        <v>2123</v>
      </c>
    </row>
    <row r="160" spans="2:51" s="12" customFormat="1" ht="12">
      <c r="B160" s="143"/>
      <c r="D160" s="144" t="s">
        <v>157</v>
      </c>
      <c r="E160" s="145" t="s">
        <v>1</v>
      </c>
      <c r="F160" s="146" t="s">
        <v>244</v>
      </c>
      <c r="H160" s="145" t="s">
        <v>1</v>
      </c>
      <c r="L160" s="143"/>
      <c r="M160" s="147"/>
      <c r="N160" s="148"/>
      <c r="O160" s="148"/>
      <c r="P160" s="148"/>
      <c r="Q160" s="148"/>
      <c r="R160" s="148"/>
      <c r="S160" s="148"/>
      <c r="T160" s="149"/>
      <c r="AT160" s="145" t="s">
        <v>157</v>
      </c>
      <c r="AU160" s="145" t="s">
        <v>79</v>
      </c>
      <c r="AV160" s="12" t="s">
        <v>77</v>
      </c>
      <c r="AW160" s="12" t="s">
        <v>27</v>
      </c>
      <c r="AX160" s="12" t="s">
        <v>70</v>
      </c>
      <c r="AY160" s="145" t="s">
        <v>148</v>
      </c>
    </row>
    <row r="161" spans="2:51" s="13" customFormat="1" ht="12">
      <c r="B161" s="150"/>
      <c r="D161" s="144" t="s">
        <v>157</v>
      </c>
      <c r="E161" s="151" t="s">
        <v>1</v>
      </c>
      <c r="F161" s="152" t="s">
        <v>2118</v>
      </c>
      <c r="H161" s="153">
        <v>15.12</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 customFormat="1" ht="24" customHeight="1">
      <c r="B162" s="130"/>
      <c r="C162" s="131" t="s">
        <v>155</v>
      </c>
      <c r="D162" s="131" t="s">
        <v>150</v>
      </c>
      <c r="E162" s="132" t="s">
        <v>160</v>
      </c>
      <c r="F162" s="133" t="s">
        <v>161</v>
      </c>
      <c r="G162" s="134" t="s">
        <v>162</v>
      </c>
      <c r="H162" s="135">
        <v>34.075</v>
      </c>
      <c r="I162" s="136"/>
      <c r="J162" s="136">
        <f>ROUND(I162*H162,2)</f>
        <v>0</v>
      </c>
      <c r="K162" s="133" t="s">
        <v>154</v>
      </c>
      <c r="L162" s="27"/>
      <c r="M162" s="137" t="s">
        <v>1</v>
      </c>
      <c r="N162" s="138" t="s">
        <v>35</v>
      </c>
      <c r="O162" s="139">
        <v>2.32</v>
      </c>
      <c r="P162" s="139">
        <f>O162*H162</f>
        <v>79.054</v>
      </c>
      <c r="Q162" s="139">
        <v>0</v>
      </c>
      <c r="R162" s="139">
        <f>Q162*H162</f>
        <v>0</v>
      </c>
      <c r="S162" s="139">
        <v>0</v>
      </c>
      <c r="T162" s="140">
        <f>S162*H162</f>
        <v>0</v>
      </c>
      <c r="AR162" s="141" t="s">
        <v>155</v>
      </c>
      <c r="AT162" s="141" t="s">
        <v>150</v>
      </c>
      <c r="AU162" s="141" t="s">
        <v>79</v>
      </c>
      <c r="AY162" s="15" t="s">
        <v>148</v>
      </c>
      <c r="BE162" s="142">
        <f>IF(N162="základní",J162,0)</f>
        <v>0</v>
      </c>
      <c r="BF162" s="142">
        <f>IF(N162="snížená",J162,0)</f>
        <v>0</v>
      </c>
      <c r="BG162" s="142">
        <f>IF(N162="zákl. přenesená",J162,0)</f>
        <v>0</v>
      </c>
      <c r="BH162" s="142">
        <f>IF(N162="sníž. přenesená",J162,0)</f>
        <v>0</v>
      </c>
      <c r="BI162" s="142">
        <f>IF(N162="nulová",J162,0)</f>
        <v>0</v>
      </c>
      <c r="BJ162" s="15" t="s">
        <v>77</v>
      </c>
      <c r="BK162" s="142">
        <f>ROUND(I162*H162,2)</f>
        <v>0</v>
      </c>
      <c r="BL162" s="15" t="s">
        <v>155</v>
      </c>
      <c r="BM162" s="141" t="s">
        <v>2124</v>
      </c>
    </row>
    <row r="163" spans="2:51" s="12" customFormat="1" ht="12">
      <c r="B163" s="143"/>
      <c r="D163" s="144" t="s">
        <v>157</v>
      </c>
      <c r="E163" s="145" t="s">
        <v>1</v>
      </c>
      <c r="F163" s="146" t="s">
        <v>158</v>
      </c>
      <c r="H163" s="145" t="s">
        <v>1</v>
      </c>
      <c r="L163" s="143"/>
      <c r="M163" s="147"/>
      <c r="N163" s="148"/>
      <c r="O163" s="148"/>
      <c r="P163" s="148"/>
      <c r="Q163" s="148"/>
      <c r="R163" s="148"/>
      <c r="S163" s="148"/>
      <c r="T163" s="149"/>
      <c r="AT163" s="145" t="s">
        <v>157</v>
      </c>
      <c r="AU163" s="145" t="s">
        <v>79</v>
      </c>
      <c r="AV163" s="12" t="s">
        <v>77</v>
      </c>
      <c r="AW163" s="12" t="s">
        <v>27</v>
      </c>
      <c r="AX163" s="12" t="s">
        <v>70</v>
      </c>
      <c r="AY163" s="145" t="s">
        <v>148</v>
      </c>
    </row>
    <row r="164" spans="2:51" s="13" customFormat="1" ht="30.6">
      <c r="B164" s="150"/>
      <c r="D164" s="144" t="s">
        <v>157</v>
      </c>
      <c r="E164" s="151" t="s">
        <v>1</v>
      </c>
      <c r="F164" s="152" t="s">
        <v>2125</v>
      </c>
      <c r="H164" s="153">
        <v>39.075</v>
      </c>
      <c r="L164" s="150"/>
      <c r="M164" s="154"/>
      <c r="N164" s="155"/>
      <c r="O164" s="155"/>
      <c r="P164" s="155"/>
      <c r="Q164" s="155"/>
      <c r="R164" s="155"/>
      <c r="S164" s="155"/>
      <c r="T164" s="156"/>
      <c r="AT164" s="151" t="s">
        <v>157</v>
      </c>
      <c r="AU164" s="151" t="s">
        <v>79</v>
      </c>
      <c r="AV164" s="13" t="s">
        <v>79</v>
      </c>
      <c r="AW164" s="13" t="s">
        <v>27</v>
      </c>
      <c r="AX164" s="13" t="s">
        <v>70</v>
      </c>
      <c r="AY164" s="151" t="s">
        <v>148</v>
      </c>
    </row>
    <row r="165" spans="2:51" s="13" customFormat="1" ht="12">
      <c r="B165" s="150"/>
      <c r="D165" s="144" t="s">
        <v>157</v>
      </c>
      <c r="E165" s="151" t="s">
        <v>1</v>
      </c>
      <c r="F165" s="152" t="s">
        <v>166</v>
      </c>
      <c r="H165" s="153">
        <v>-5</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 customFormat="1" ht="24" customHeight="1">
      <c r="B166" s="130"/>
      <c r="C166" s="131" t="s">
        <v>175</v>
      </c>
      <c r="D166" s="131" t="s">
        <v>150</v>
      </c>
      <c r="E166" s="132" t="s">
        <v>168</v>
      </c>
      <c r="F166" s="133" t="s">
        <v>169</v>
      </c>
      <c r="G166" s="134" t="s">
        <v>162</v>
      </c>
      <c r="H166" s="135">
        <v>34.075</v>
      </c>
      <c r="I166" s="136"/>
      <c r="J166" s="136">
        <f>ROUND(I166*H166,2)</f>
        <v>0</v>
      </c>
      <c r="K166" s="133" t="s">
        <v>154</v>
      </c>
      <c r="L166" s="27"/>
      <c r="M166" s="137" t="s">
        <v>1</v>
      </c>
      <c r="N166" s="138" t="s">
        <v>35</v>
      </c>
      <c r="O166" s="139">
        <v>0.654</v>
      </c>
      <c r="P166" s="139">
        <f>O166*H166</f>
        <v>22.285050000000002</v>
      </c>
      <c r="Q166" s="139">
        <v>0</v>
      </c>
      <c r="R166" s="139">
        <f>Q166*H166</f>
        <v>0</v>
      </c>
      <c r="S166" s="139">
        <v>0</v>
      </c>
      <c r="T166" s="140">
        <f>S166*H166</f>
        <v>0</v>
      </c>
      <c r="AR166" s="141" t="s">
        <v>155</v>
      </c>
      <c r="AT166" s="141" t="s">
        <v>150</v>
      </c>
      <c r="AU166" s="141" t="s">
        <v>79</v>
      </c>
      <c r="AY166" s="15" t="s">
        <v>148</v>
      </c>
      <c r="BE166" s="142">
        <f>IF(N166="základní",J166,0)</f>
        <v>0</v>
      </c>
      <c r="BF166" s="142">
        <f>IF(N166="snížená",J166,0)</f>
        <v>0</v>
      </c>
      <c r="BG166" s="142">
        <f>IF(N166="zákl. přenesená",J166,0)</f>
        <v>0</v>
      </c>
      <c r="BH166" s="142">
        <f>IF(N166="sníž. přenesená",J166,0)</f>
        <v>0</v>
      </c>
      <c r="BI166" s="142">
        <f>IF(N166="nulová",J166,0)</f>
        <v>0</v>
      </c>
      <c r="BJ166" s="15" t="s">
        <v>77</v>
      </c>
      <c r="BK166" s="142">
        <f>ROUND(I166*H166,2)</f>
        <v>0</v>
      </c>
      <c r="BL166" s="15" t="s">
        <v>155</v>
      </c>
      <c r="BM166" s="141" t="s">
        <v>2126</v>
      </c>
    </row>
    <row r="167" spans="2:51" s="12" customFormat="1" ht="12">
      <c r="B167" s="143"/>
      <c r="D167" s="144" t="s">
        <v>157</v>
      </c>
      <c r="E167" s="145" t="s">
        <v>1</v>
      </c>
      <c r="F167" s="146" t="s">
        <v>158</v>
      </c>
      <c r="H167" s="145" t="s">
        <v>1</v>
      </c>
      <c r="L167" s="143"/>
      <c r="M167" s="147"/>
      <c r="N167" s="148"/>
      <c r="O167" s="148"/>
      <c r="P167" s="148"/>
      <c r="Q167" s="148"/>
      <c r="R167" s="148"/>
      <c r="S167" s="148"/>
      <c r="T167" s="149"/>
      <c r="AT167" s="145" t="s">
        <v>157</v>
      </c>
      <c r="AU167" s="145" t="s">
        <v>79</v>
      </c>
      <c r="AV167" s="12" t="s">
        <v>77</v>
      </c>
      <c r="AW167" s="12" t="s">
        <v>27</v>
      </c>
      <c r="AX167" s="12" t="s">
        <v>70</v>
      </c>
      <c r="AY167" s="145" t="s">
        <v>148</v>
      </c>
    </row>
    <row r="168" spans="2:51" s="13" customFormat="1" ht="30.6">
      <c r="B168" s="150"/>
      <c r="D168" s="144" t="s">
        <v>157</v>
      </c>
      <c r="E168" s="151" t="s">
        <v>1</v>
      </c>
      <c r="F168" s="152" t="s">
        <v>2125</v>
      </c>
      <c r="H168" s="153">
        <v>39.075</v>
      </c>
      <c r="L168" s="150"/>
      <c r="M168" s="154"/>
      <c r="N168" s="155"/>
      <c r="O168" s="155"/>
      <c r="P168" s="155"/>
      <c r="Q168" s="155"/>
      <c r="R168" s="155"/>
      <c r="S168" s="155"/>
      <c r="T168" s="156"/>
      <c r="AT168" s="151" t="s">
        <v>157</v>
      </c>
      <c r="AU168" s="151" t="s">
        <v>79</v>
      </c>
      <c r="AV168" s="13" t="s">
        <v>79</v>
      </c>
      <c r="AW168" s="13" t="s">
        <v>27</v>
      </c>
      <c r="AX168" s="13" t="s">
        <v>70</v>
      </c>
      <c r="AY168" s="151" t="s">
        <v>148</v>
      </c>
    </row>
    <row r="169" spans="2:51" s="13" customFormat="1" ht="12">
      <c r="B169" s="150"/>
      <c r="D169" s="144" t="s">
        <v>157</v>
      </c>
      <c r="E169" s="151" t="s">
        <v>1</v>
      </c>
      <c r="F169" s="152" t="s">
        <v>166</v>
      </c>
      <c r="H169" s="153">
        <v>-5</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 customFormat="1" ht="24" customHeight="1">
      <c r="B170" s="130"/>
      <c r="C170" s="131" t="s">
        <v>179</v>
      </c>
      <c r="D170" s="131" t="s">
        <v>150</v>
      </c>
      <c r="E170" s="132" t="s">
        <v>171</v>
      </c>
      <c r="F170" s="133" t="s">
        <v>172</v>
      </c>
      <c r="G170" s="134" t="s">
        <v>162</v>
      </c>
      <c r="H170" s="135">
        <v>5</v>
      </c>
      <c r="I170" s="136"/>
      <c r="J170" s="136">
        <f>ROUND(I170*H170,2)</f>
        <v>0</v>
      </c>
      <c r="K170" s="133" t="s">
        <v>154</v>
      </c>
      <c r="L170" s="27"/>
      <c r="M170" s="137" t="s">
        <v>1</v>
      </c>
      <c r="N170" s="138" t="s">
        <v>35</v>
      </c>
      <c r="O170" s="139">
        <v>2.94</v>
      </c>
      <c r="P170" s="139">
        <f>O170*H170</f>
        <v>14.7</v>
      </c>
      <c r="Q170" s="139">
        <v>0</v>
      </c>
      <c r="R170" s="139">
        <f>Q170*H170</f>
        <v>0</v>
      </c>
      <c r="S170" s="139">
        <v>0</v>
      </c>
      <c r="T170" s="140">
        <f>S170*H170</f>
        <v>0</v>
      </c>
      <c r="AR170" s="141" t="s">
        <v>155</v>
      </c>
      <c r="AT170" s="141" t="s">
        <v>150</v>
      </c>
      <c r="AU170" s="141" t="s">
        <v>79</v>
      </c>
      <c r="AY170" s="15" t="s">
        <v>148</v>
      </c>
      <c r="BE170" s="142">
        <f>IF(N170="základní",J170,0)</f>
        <v>0</v>
      </c>
      <c r="BF170" s="142">
        <f>IF(N170="snížená",J170,0)</f>
        <v>0</v>
      </c>
      <c r="BG170" s="142">
        <f>IF(N170="zákl. přenesená",J170,0)</f>
        <v>0</v>
      </c>
      <c r="BH170" s="142">
        <f>IF(N170="sníž. přenesená",J170,0)</f>
        <v>0</v>
      </c>
      <c r="BI170" s="142">
        <f>IF(N170="nulová",J170,0)</f>
        <v>0</v>
      </c>
      <c r="BJ170" s="15" t="s">
        <v>77</v>
      </c>
      <c r="BK170" s="142">
        <f>ROUND(I170*H170,2)</f>
        <v>0</v>
      </c>
      <c r="BL170" s="15" t="s">
        <v>155</v>
      </c>
      <c r="BM170" s="141" t="s">
        <v>2127</v>
      </c>
    </row>
    <row r="171" spans="2:51" s="13" customFormat="1" ht="12">
      <c r="B171" s="150"/>
      <c r="D171" s="144" t="s">
        <v>157</v>
      </c>
      <c r="E171" s="151" t="s">
        <v>1</v>
      </c>
      <c r="F171" s="152" t="s">
        <v>174</v>
      </c>
      <c r="H171" s="153">
        <v>5</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186</v>
      </c>
      <c r="D172" s="131" t="s">
        <v>150</v>
      </c>
      <c r="E172" s="132" t="s">
        <v>176</v>
      </c>
      <c r="F172" s="133" t="s">
        <v>177</v>
      </c>
      <c r="G172" s="134" t="s">
        <v>162</v>
      </c>
      <c r="H172" s="135">
        <v>5</v>
      </c>
      <c r="I172" s="136"/>
      <c r="J172" s="136">
        <f>ROUND(I172*H172,2)</f>
        <v>0</v>
      </c>
      <c r="K172" s="133" t="s">
        <v>154</v>
      </c>
      <c r="L172" s="27"/>
      <c r="M172" s="137" t="s">
        <v>1</v>
      </c>
      <c r="N172" s="138" t="s">
        <v>35</v>
      </c>
      <c r="O172" s="139">
        <v>0.8</v>
      </c>
      <c r="P172" s="139">
        <f>O172*H172</f>
        <v>4</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2128</v>
      </c>
    </row>
    <row r="173" spans="2:51" s="13" customFormat="1" ht="12">
      <c r="B173" s="150"/>
      <c r="D173" s="144" t="s">
        <v>157</v>
      </c>
      <c r="E173" s="151" t="s">
        <v>1</v>
      </c>
      <c r="F173" s="152" t="s">
        <v>174</v>
      </c>
      <c r="H173" s="153">
        <v>5</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65" s="1" customFormat="1" ht="24" customHeight="1">
      <c r="B174" s="130"/>
      <c r="C174" s="131" t="s">
        <v>192</v>
      </c>
      <c r="D174" s="131" t="s">
        <v>150</v>
      </c>
      <c r="E174" s="132" t="s">
        <v>180</v>
      </c>
      <c r="F174" s="133" t="s">
        <v>181</v>
      </c>
      <c r="G174" s="134" t="s">
        <v>162</v>
      </c>
      <c r="H174" s="135">
        <v>6.512</v>
      </c>
      <c r="I174" s="136"/>
      <c r="J174" s="136">
        <f>ROUND(I174*H174,2)</f>
        <v>0</v>
      </c>
      <c r="K174" s="133" t="s">
        <v>154</v>
      </c>
      <c r="L174" s="27"/>
      <c r="M174" s="137" t="s">
        <v>1</v>
      </c>
      <c r="N174" s="138" t="s">
        <v>35</v>
      </c>
      <c r="O174" s="139">
        <v>0.083</v>
      </c>
      <c r="P174" s="139">
        <f>O174*H174</f>
        <v>0.540496</v>
      </c>
      <c r="Q174" s="139">
        <v>0</v>
      </c>
      <c r="R174" s="139">
        <f>Q174*H174</f>
        <v>0</v>
      </c>
      <c r="S174" s="139">
        <v>0</v>
      </c>
      <c r="T174" s="140">
        <f>S174*H174</f>
        <v>0</v>
      </c>
      <c r="AR174" s="141" t="s">
        <v>155</v>
      </c>
      <c r="AT174" s="141" t="s">
        <v>150</v>
      </c>
      <c r="AU174" s="141" t="s">
        <v>79</v>
      </c>
      <c r="AY174" s="15" t="s">
        <v>148</v>
      </c>
      <c r="BE174" s="142">
        <f>IF(N174="základní",J174,0)</f>
        <v>0</v>
      </c>
      <c r="BF174" s="142">
        <f>IF(N174="snížená",J174,0)</f>
        <v>0</v>
      </c>
      <c r="BG174" s="142">
        <f>IF(N174="zákl. přenesená",J174,0)</f>
        <v>0</v>
      </c>
      <c r="BH174" s="142">
        <f>IF(N174="sníž. přenesená",J174,0)</f>
        <v>0</v>
      </c>
      <c r="BI174" s="142">
        <f>IF(N174="nulová",J174,0)</f>
        <v>0</v>
      </c>
      <c r="BJ174" s="15" t="s">
        <v>77</v>
      </c>
      <c r="BK174" s="142">
        <f>ROUND(I174*H174,2)</f>
        <v>0</v>
      </c>
      <c r="BL174" s="15" t="s">
        <v>155</v>
      </c>
      <c r="BM174" s="141" t="s">
        <v>2129</v>
      </c>
    </row>
    <row r="175" spans="2:51" s="13" customFormat="1" ht="12">
      <c r="B175" s="150"/>
      <c r="D175" s="144" t="s">
        <v>157</v>
      </c>
      <c r="E175" s="151" t="s">
        <v>1</v>
      </c>
      <c r="F175" s="152" t="s">
        <v>2130</v>
      </c>
      <c r="H175" s="153">
        <v>34.075</v>
      </c>
      <c r="L175" s="150"/>
      <c r="M175" s="154"/>
      <c r="N175" s="155"/>
      <c r="O175" s="155"/>
      <c r="P175" s="155"/>
      <c r="Q175" s="155"/>
      <c r="R175" s="155"/>
      <c r="S175" s="155"/>
      <c r="T175" s="156"/>
      <c r="AT175" s="151" t="s">
        <v>157</v>
      </c>
      <c r="AU175" s="151" t="s">
        <v>79</v>
      </c>
      <c r="AV175" s="13" t="s">
        <v>79</v>
      </c>
      <c r="AW175" s="13" t="s">
        <v>27</v>
      </c>
      <c r="AX175" s="13" t="s">
        <v>70</v>
      </c>
      <c r="AY175" s="151" t="s">
        <v>148</v>
      </c>
    </row>
    <row r="176" spans="2:51" s="13" customFormat="1" ht="12">
      <c r="B176" s="150"/>
      <c r="D176" s="144" t="s">
        <v>157</v>
      </c>
      <c r="E176" s="151" t="s">
        <v>1</v>
      </c>
      <c r="F176" s="152" t="s">
        <v>184</v>
      </c>
      <c r="H176" s="153">
        <v>5</v>
      </c>
      <c r="L176" s="150"/>
      <c r="M176" s="154"/>
      <c r="N176" s="155"/>
      <c r="O176" s="155"/>
      <c r="P176" s="155"/>
      <c r="Q176" s="155"/>
      <c r="R176" s="155"/>
      <c r="S176" s="155"/>
      <c r="T176" s="156"/>
      <c r="AT176" s="151" t="s">
        <v>157</v>
      </c>
      <c r="AU176" s="151" t="s">
        <v>79</v>
      </c>
      <c r="AV176" s="13" t="s">
        <v>79</v>
      </c>
      <c r="AW176" s="13" t="s">
        <v>27</v>
      </c>
      <c r="AX176" s="13" t="s">
        <v>70</v>
      </c>
      <c r="AY176" s="151" t="s">
        <v>148</v>
      </c>
    </row>
    <row r="177" spans="2:51" s="13" customFormat="1" ht="12">
      <c r="B177" s="150"/>
      <c r="D177" s="144" t="s">
        <v>157</v>
      </c>
      <c r="E177" s="151" t="s">
        <v>1</v>
      </c>
      <c r="F177" s="152" t="s">
        <v>2131</v>
      </c>
      <c r="H177" s="153">
        <v>-32.563</v>
      </c>
      <c r="L177" s="150"/>
      <c r="M177" s="154"/>
      <c r="N177" s="155"/>
      <c r="O177" s="155"/>
      <c r="P177" s="155"/>
      <c r="Q177" s="155"/>
      <c r="R177" s="155"/>
      <c r="S177" s="155"/>
      <c r="T177" s="156"/>
      <c r="AT177" s="151" t="s">
        <v>157</v>
      </c>
      <c r="AU177" s="151" t="s">
        <v>79</v>
      </c>
      <c r="AV177" s="13" t="s">
        <v>79</v>
      </c>
      <c r="AW177" s="13" t="s">
        <v>27</v>
      </c>
      <c r="AX177" s="13" t="s">
        <v>70</v>
      </c>
      <c r="AY177" s="151" t="s">
        <v>148</v>
      </c>
    </row>
    <row r="178" spans="2:65" s="1" customFormat="1" ht="24" customHeight="1">
      <c r="B178" s="130"/>
      <c r="C178" s="131" t="s">
        <v>196</v>
      </c>
      <c r="D178" s="131" t="s">
        <v>150</v>
      </c>
      <c r="E178" s="132" t="s">
        <v>187</v>
      </c>
      <c r="F178" s="133" t="s">
        <v>188</v>
      </c>
      <c r="G178" s="134" t="s">
        <v>162</v>
      </c>
      <c r="H178" s="135">
        <v>13.024</v>
      </c>
      <c r="I178" s="136"/>
      <c r="J178" s="136">
        <f>ROUND(I178*H178,2)</f>
        <v>0</v>
      </c>
      <c r="K178" s="133" t="s">
        <v>154</v>
      </c>
      <c r="L178" s="27"/>
      <c r="M178" s="137" t="s">
        <v>1</v>
      </c>
      <c r="N178" s="138" t="s">
        <v>35</v>
      </c>
      <c r="O178" s="139">
        <v>0.004</v>
      </c>
      <c r="P178" s="139">
        <f>O178*H178</f>
        <v>0.052095999999999996</v>
      </c>
      <c r="Q178" s="139">
        <v>0</v>
      </c>
      <c r="R178" s="139">
        <f>Q178*H178</f>
        <v>0</v>
      </c>
      <c r="S178" s="139">
        <v>0</v>
      </c>
      <c r="T178" s="140">
        <f>S178*H178</f>
        <v>0</v>
      </c>
      <c r="AR178" s="141" t="s">
        <v>155</v>
      </c>
      <c r="AT178" s="141" t="s">
        <v>150</v>
      </c>
      <c r="AU178" s="141" t="s">
        <v>79</v>
      </c>
      <c r="AY178" s="15" t="s">
        <v>148</v>
      </c>
      <c r="BE178" s="142">
        <f>IF(N178="základní",J178,0)</f>
        <v>0</v>
      </c>
      <c r="BF178" s="142">
        <f>IF(N178="snížená",J178,0)</f>
        <v>0</v>
      </c>
      <c r="BG178" s="142">
        <f>IF(N178="zákl. přenesená",J178,0)</f>
        <v>0</v>
      </c>
      <c r="BH178" s="142">
        <f>IF(N178="sníž. přenesená",J178,0)</f>
        <v>0</v>
      </c>
      <c r="BI178" s="142">
        <f>IF(N178="nulová",J178,0)</f>
        <v>0</v>
      </c>
      <c r="BJ178" s="15" t="s">
        <v>77</v>
      </c>
      <c r="BK178" s="142">
        <f>ROUND(I178*H178,2)</f>
        <v>0</v>
      </c>
      <c r="BL178" s="15" t="s">
        <v>155</v>
      </c>
      <c r="BM178" s="141" t="s">
        <v>2132</v>
      </c>
    </row>
    <row r="179" spans="2:51" s="13" customFormat="1" ht="12">
      <c r="B179" s="150"/>
      <c r="D179" s="144" t="s">
        <v>157</v>
      </c>
      <c r="E179" s="151" t="s">
        <v>1</v>
      </c>
      <c r="F179" s="152" t="s">
        <v>2133</v>
      </c>
      <c r="H179" s="153">
        <v>6.512</v>
      </c>
      <c r="L179" s="150"/>
      <c r="M179" s="154"/>
      <c r="N179" s="155"/>
      <c r="O179" s="155"/>
      <c r="P179" s="155"/>
      <c r="Q179" s="155"/>
      <c r="R179" s="155"/>
      <c r="S179" s="155"/>
      <c r="T179" s="156"/>
      <c r="AT179" s="151" t="s">
        <v>157</v>
      </c>
      <c r="AU179" s="151" t="s">
        <v>79</v>
      </c>
      <c r="AV179" s="13" t="s">
        <v>79</v>
      </c>
      <c r="AW179" s="13" t="s">
        <v>27</v>
      </c>
      <c r="AX179" s="13" t="s">
        <v>70</v>
      </c>
      <c r="AY179" s="151" t="s">
        <v>148</v>
      </c>
    </row>
    <row r="180" spans="2:51" s="13" customFormat="1" ht="12">
      <c r="B180" s="150"/>
      <c r="D180" s="144" t="s">
        <v>157</v>
      </c>
      <c r="F180" s="152" t="s">
        <v>2134</v>
      </c>
      <c r="H180" s="153">
        <v>13.024</v>
      </c>
      <c r="L180" s="150"/>
      <c r="M180" s="154"/>
      <c r="N180" s="155"/>
      <c r="O180" s="155"/>
      <c r="P180" s="155"/>
      <c r="Q180" s="155"/>
      <c r="R180" s="155"/>
      <c r="S180" s="155"/>
      <c r="T180" s="156"/>
      <c r="AT180" s="151" t="s">
        <v>157</v>
      </c>
      <c r="AU180" s="151" t="s">
        <v>79</v>
      </c>
      <c r="AV180" s="13" t="s">
        <v>79</v>
      </c>
      <c r="AW180" s="13" t="s">
        <v>3</v>
      </c>
      <c r="AX180" s="13" t="s">
        <v>77</v>
      </c>
      <c r="AY180" s="151" t="s">
        <v>148</v>
      </c>
    </row>
    <row r="181" spans="2:65" s="1" customFormat="1" ht="16.5" customHeight="1">
      <c r="B181" s="130"/>
      <c r="C181" s="131" t="s">
        <v>200</v>
      </c>
      <c r="D181" s="131" t="s">
        <v>150</v>
      </c>
      <c r="E181" s="132" t="s">
        <v>193</v>
      </c>
      <c r="F181" s="133" t="s">
        <v>194</v>
      </c>
      <c r="G181" s="134" t="s">
        <v>162</v>
      </c>
      <c r="H181" s="135">
        <v>6.512</v>
      </c>
      <c r="I181" s="136"/>
      <c r="J181" s="136">
        <f>ROUND(I181*H181,2)</f>
        <v>0</v>
      </c>
      <c r="K181" s="133" t="s">
        <v>154</v>
      </c>
      <c r="L181" s="27"/>
      <c r="M181" s="137" t="s">
        <v>1</v>
      </c>
      <c r="N181" s="138" t="s">
        <v>35</v>
      </c>
      <c r="O181" s="139">
        <v>0.652</v>
      </c>
      <c r="P181" s="139">
        <f>O181*H181</f>
        <v>4.245824</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2135</v>
      </c>
    </row>
    <row r="182" spans="2:51" s="13" customFormat="1" ht="12">
      <c r="B182" s="150"/>
      <c r="D182" s="144" t="s">
        <v>157</v>
      </c>
      <c r="E182" s="151" t="s">
        <v>1</v>
      </c>
      <c r="F182" s="152" t="s">
        <v>2133</v>
      </c>
      <c r="H182" s="153">
        <v>6.512</v>
      </c>
      <c r="L182" s="150"/>
      <c r="M182" s="154"/>
      <c r="N182" s="155"/>
      <c r="O182" s="155"/>
      <c r="P182" s="155"/>
      <c r="Q182" s="155"/>
      <c r="R182" s="155"/>
      <c r="S182" s="155"/>
      <c r="T182" s="156"/>
      <c r="AT182" s="151" t="s">
        <v>157</v>
      </c>
      <c r="AU182" s="151" t="s">
        <v>79</v>
      </c>
      <c r="AV182" s="13" t="s">
        <v>79</v>
      </c>
      <c r="AW182" s="13" t="s">
        <v>27</v>
      </c>
      <c r="AX182" s="13" t="s">
        <v>70</v>
      </c>
      <c r="AY182" s="151" t="s">
        <v>148</v>
      </c>
    </row>
    <row r="183" spans="2:65" s="1" customFormat="1" ht="16.5" customHeight="1">
      <c r="B183" s="130"/>
      <c r="C183" s="131" t="s">
        <v>206</v>
      </c>
      <c r="D183" s="131" t="s">
        <v>150</v>
      </c>
      <c r="E183" s="132" t="s">
        <v>197</v>
      </c>
      <c r="F183" s="133" t="s">
        <v>198</v>
      </c>
      <c r="G183" s="134" t="s">
        <v>162</v>
      </c>
      <c r="H183" s="135">
        <v>6.512</v>
      </c>
      <c r="I183" s="136"/>
      <c r="J183" s="136">
        <f>ROUND(I183*H183,2)</f>
        <v>0</v>
      </c>
      <c r="K183" s="133" t="s">
        <v>154</v>
      </c>
      <c r="L183" s="27"/>
      <c r="M183" s="137" t="s">
        <v>1</v>
      </c>
      <c r="N183" s="138" t="s">
        <v>35</v>
      </c>
      <c r="O183" s="139">
        <v>0.009</v>
      </c>
      <c r="P183" s="139">
        <f>O183*H183</f>
        <v>0.05860799999999999</v>
      </c>
      <c r="Q183" s="139">
        <v>0</v>
      </c>
      <c r="R183" s="139">
        <f>Q183*H183</f>
        <v>0</v>
      </c>
      <c r="S183" s="139">
        <v>0</v>
      </c>
      <c r="T183" s="140">
        <f>S183*H183</f>
        <v>0</v>
      </c>
      <c r="AR183" s="141" t="s">
        <v>155</v>
      </c>
      <c r="AT183" s="141" t="s">
        <v>150</v>
      </c>
      <c r="AU183" s="141" t="s">
        <v>79</v>
      </c>
      <c r="AY183" s="15" t="s">
        <v>148</v>
      </c>
      <c r="BE183" s="142">
        <f>IF(N183="základní",J183,0)</f>
        <v>0</v>
      </c>
      <c r="BF183" s="142">
        <f>IF(N183="snížená",J183,0)</f>
        <v>0</v>
      </c>
      <c r="BG183" s="142">
        <f>IF(N183="zákl. přenesená",J183,0)</f>
        <v>0</v>
      </c>
      <c r="BH183" s="142">
        <f>IF(N183="sníž. přenesená",J183,0)</f>
        <v>0</v>
      </c>
      <c r="BI183" s="142">
        <f>IF(N183="nulová",J183,0)</f>
        <v>0</v>
      </c>
      <c r="BJ183" s="15" t="s">
        <v>77</v>
      </c>
      <c r="BK183" s="142">
        <f>ROUND(I183*H183,2)</f>
        <v>0</v>
      </c>
      <c r="BL183" s="15" t="s">
        <v>155</v>
      </c>
      <c r="BM183" s="141" t="s">
        <v>2136</v>
      </c>
    </row>
    <row r="184" spans="2:51" s="13" customFormat="1" ht="12">
      <c r="B184" s="150"/>
      <c r="D184" s="144" t="s">
        <v>157</v>
      </c>
      <c r="E184" s="151" t="s">
        <v>1</v>
      </c>
      <c r="F184" s="152" t="s">
        <v>2133</v>
      </c>
      <c r="H184" s="153">
        <v>6.512</v>
      </c>
      <c r="L184" s="150"/>
      <c r="M184" s="154"/>
      <c r="N184" s="155"/>
      <c r="O184" s="155"/>
      <c r="P184" s="155"/>
      <c r="Q184" s="155"/>
      <c r="R184" s="155"/>
      <c r="S184" s="155"/>
      <c r="T184" s="156"/>
      <c r="AT184" s="151" t="s">
        <v>157</v>
      </c>
      <c r="AU184" s="151" t="s">
        <v>79</v>
      </c>
      <c r="AV184" s="13" t="s">
        <v>79</v>
      </c>
      <c r="AW184" s="13" t="s">
        <v>27</v>
      </c>
      <c r="AX184" s="13" t="s">
        <v>70</v>
      </c>
      <c r="AY184" s="151" t="s">
        <v>148</v>
      </c>
    </row>
    <row r="185" spans="2:65" s="1" customFormat="1" ht="24" customHeight="1">
      <c r="B185" s="130"/>
      <c r="C185" s="131" t="s">
        <v>211</v>
      </c>
      <c r="D185" s="131" t="s">
        <v>150</v>
      </c>
      <c r="E185" s="132" t="s">
        <v>201</v>
      </c>
      <c r="F185" s="133" t="s">
        <v>202</v>
      </c>
      <c r="G185" s="134" t="s">
        <v>203</v>
      </c>
      <c r="H185" s="135">
        <v>11.396</v>
      </c>
      <c r="I185" s="136"/>
      <c r="J185" s="136">
        <f>ROUND(I185*H185,2)</f>
        <v>0</v>
      </c>
      <c r="K185" s="133" t="s">
        <v>154</v>
      </c>
      <c r="L185" s="27"/>
      <c r="M185" s="137" t="s">
        <v>1</v>
      </c>
      <c r="N185" s="138" t="s">
        <v>35</v>
      </c>
      <c r="O185" s="139">
        <v>0</v>
      </c>
      <c r="P185" s="139">
        <f>O185*H185</f>
        <v>0</v>
      </c>
      <c r="Q185" s="139">
        <v>0</v>
      </c>
      <c r="R185" s="139">
        <f>Q185*H185</f>
        <v>0</v>
      </c>
      <c r="S185" s="139">
        <v>0</v>
      </c>
      <c r="T185" s="140">
        <f>S185*H185</f>
        <v>0</v>
      </c>
      <c r="AR185" s="141" t="s">
        <v>155</v>
      </c>
      <c r="AT185" s="141" t="s">
        <v>150</v>
      </c>
      <c r="AU185" s="141" t="s">
        <v>79</v>
      </c>
      <c r="AY185" s="15" t="s">
        <v>148</v>
      </c>
      <c r="BE185" s="142">
        <f>IF(N185="základní",J185,0)</f>
        <v>0</v>
      </c>
      <c r="BF185" s="142">
        <f>IF(N185="snížená",J185,0)</f>
        <v>0</v>
      </c>
      <c r="BG185" s="142">
        <f>IF(N185="zákl. přenesená",J185,0)</f>
        <v>0</v>
      </c>
      <c r="BH185" s="142">
        <f>IF(N185="sníž. přenesená",J185,0)</f>
        <v>0</v>
      </c>
      <c r="BI185" s="142">
        <f>IF(N185="nulová",J185,0)</f>
        <v>0</v>
      </c>
      <c r="BJ185" s="15" t="s">
        <v>77</v>
      </c>
      <c r="BK185" s="142">
        <f>ROUND(I185*H185,2)</f>
        <v>0</v>
      </c>
      <c r="BL185" s="15" t="s">
        <v>155</v>
      </c>
      <c r="BM185" s="141" t="s">
        <v>2137</v>
      </c>
    </row>
    <row r="186" spans="2:51" s="13" customFormat="1" ht="12">
      <c r="B186" s="150"/>
      <c r="D186" s="144" t="s">
        <v>157</v>
      </c>
      <c r="E186" s="151" t="s">
        <v>1</v>
      </c>
      <c r="F186" s="152" t="s">
        <v>2133</v>
      </c>
      <c r="H186" s="153">
        <v>6.512</v>
      </c>
      <c r="L186" s="150"/>
      <c r="M186" s="154"/>
      <c r="N186" s="155"/>
      <c r="O186" s="155"/>
      <c r="P186" s="155"/>
      <c r="Q186" s="155"/>
      <c r="R186" s="155"/>
      <c r="S186" s="155"/>
      <c r="T186" s="156"/>
      <c r="AT186" s="151" t="s">
        <v>157</v>
      </c>
      <c r="AU186" s="151" t="s">
        <v>79</v>
      </c>
      <c r="AV186" s="13" t="s">
        <v>79</v>
      </c>
      <c r="AW186" s="13" t="s">
        <v>27</v>
      </c>
      <c r="AX186" s="13" t="s">
        <v>70</v>
      </c>
      <c r="AY186" s="151" t="s">
        <v>148</v>
      </c>
    </row>
    <row r="187" spans="2:51" s="13" customFormat="1" ht="12">
      <c r="B187" s="150"/>
      <c r="D187" s="144" t="s">
        <v>157</v>
      </c>
      <c r="F187" s="152" t="s">
        <v>2138</v>
      </c>
      <c r="H187" s="153">
        <v>11.396</v>
      </c>
      <c r="L187" s="150"/>
      <c r="M187" s="154"/>
      <c r="N187" s="155"/>
      <c r="O187" s="155"/>
      <c r="P187" s="155"/>
      <c r="Q187" s="155"/>
      <c r="R187" s="155"/>
      <c r="S187" s="155"/>
      <c r="T187" s="156"/>
      <c r="AT187" s="151" t="s">
        <v>157</v>
      </c>
      <c r="AU187" s="151" t="s">
        <v>79</v>
      </c>
      <c r="AV187" s="13" t="s">
        <v>79</v>
      </c>
      <c r="AW187" s="13" t="s">
        <v>3</v>
      </c>
      <c r="AX187" s="13" t="s">
        <v>77</v>
      </c>
      <c r="AY187" s="151" t="s">
        <v>148</v>
      </c>
    </row>
    <row r="188" spans="2:65" s="1" customFormat="1" ht="24" customHeight="1">
      <c r="B188" s="130"/>
      <c r="C188" s="131" t="s">
        <v>217</v>
      </c>
      <c r="D188" s="131" t="s">
        <v>150</v>
      </c>
      <c r="E188" s="132" t="s">
        <v>207</v>
      </c>
      <c r="F188" s="133" t="s">
        <v>208</v>
      </c>
      <c r="G188" s="134" t="s">
        <v>162</v>
      </c>
      <c r="H188" s="135">
        <v>32.563</v>
      </c>
      <c r="I188" s="136"/>
      <c r="J188" s="136">
        <f>ROUND(I188*H188,2)</f>
        <v>0</v>
      </c>
      <c r="K188" s="133" t="s">
        <v>154</v>
      </c>
      <c r="L188" s="27"/>
      <c r="M188" s="137" t="s">
        <v>1</v>
      </c>
      <c r="N188" s="138" t="s">
        <v>35</v>
      </c>
      <c r="O188" s="139">
        <v>2.256</v>
      </c>
      <c r="P188" s="139">
        <f>O188*H188</f>
        <v>73.46212799999999</v>
      </c>
      <c r="Q188" s="139">
        <v>0</v>
      </c>
      <c r="R188" s="139">
        <f>Q188*H188</f>
        <v>0</v>
      </c>
      <c r="S188" s="139">
        <v>0</v>
      </c>
      <c r="T188" s="140">
        <f>S188*H188</f>
        <v>0</v>
      </c>
      <c r="AR188" s="141" t="s">
        <v>155</v>
      </c>
      <c r="AT188" s="141" t="s">
        <v>150</v>
      </c>
      <c r="AU188" s="141" t="s">
        <v>79</v>
      </c>
      <c r="AY188" s="15" t="s">
        <v>148</v>
      </c>
      <c r="BE188" s="142">
        <f>IF(N188="základní",J188,0)</f>
        <v>0</v>
      </c>
      <c r="BF188" s="142">
        <f>IF(N188="snížená",J188,0)</f>
        <v>0</v>
      </c>
      <c r="BG188" s="142">
        <f>IF(N188="zákl. přenesená",J188,0)</f>
        <v>0</v>
      </c>
      <c r="BH188" s="142">
        <f>IF(N188="sníž. přenesená",J188,0)</f>
        <v>0</v>
      </c>
      <c r="BI188" s="142">
        <f>IF(N188="nulová",J188,0)</f>
        <v>0</v>
      </c>
      <c r="BJ188" s="15" t="s">
        <v>77</v>
      </c>
      <c r="BK188" s="142">
        <f>ROUND(I188*H188,2)</f>
        <v>0</v>
      </c>
      <c r="BL188" s="15" t="s">
        <v>155</v>
      </c>
      <c r="BM188" s="141" t="s">
        <v>2139</v>
      </c>
    </row>
    <row r="189" spans="2:51" s="12" customFormat="1" ht="12">
      <c r="B189" s="143"/>
      <c r="D189" s="144" t="s">
        <v>157</v>
      </c>
      <c r="E189" s="145" t="s">
        <v>1</v>
      </c>
      <c r="F189" s="146" t="s">
        <v>158</v>
      </c>
      <c r="H189" s="145" t="s">
        <v>1</v>
      </c>
      <c r="L189" s="143"/>
      <c r="M189" s="147"/>
      <c r="N189" s="148"/>
      <c r="O189" s="148"/>
      <c r="P189" s="148"/>
      <c r="Q189" s="148"/>
      <c r="R189" s="148"/>
      <c r="S189" s="148"/>
      <c r="T189" s="149"/>
      <c r="AT189" s="145" t="s">
        <v>157</v>
      </c>
      <c r="AU189" s="145" t="s">
        <v>79</v>
      </c>
      <c r="AV189" s="12" t="s">
        <v>77</v>
      </c>
      <c r="AW189" s="12" t="s">
        <v>27</v>
      </c>
      <c r="AX189" s="12" t="s">
        <v>70</v>
      </c>
      <c r="AY189" s="145" t="s">
        <v>148</v>
      </c>
    </row>
    <row r="190" spans="2:51" s="13" customFormat="1" ht="30.6">
      <c r="B190" s="150"/>
      <c r="D190" s="144" t="s">
        <v>157</v>
      </c>
      <c r="E190" s="151" t="s">
        <v>1</v>
      </c>
      <c r="F190" s="152" t="s">
        <v>2140</v>
      </c>
      <c r="H190" s="153">
        <v>32.563</v>
      </c>
      <c r="L190" s="150"/>
      <c r="M190" s="154"/>
      <c r="N190" s="155"/>
      <c r="O190" s="155"/>
      <c r="P190" s="155"/>
      <c r="Q190" s="155"/>
      <c r="R190" s="155"/>
      <c r="S190" s="155"/>
      <c r="T190" s="156"/>
      <c r="AT190" s="151" t="s">
        <v>157</v>
      </c>
      <c r="AU190" s="151" t="s">
        <v>79</v>
      </c>
      <c r="AV190" s="13" t="s">
        <v>79</v>
      </c>
      <c r="AW190" s="13" t="s">
        <v>27</v>
      </c>
      <c r="AX190" s="13" t="s">
        <v>70</v>
      </c>
      <c r="AY190" s="151" t="s">
        <v>148</v>
      </c>
    </row>
    <row r="191" spans="2:65" s="1" customFormat="1" ht="24" customHeight="1">
      <c r="B191" s="130"/>
      <c r="C191" s="131" t="s">
        <v>223</v>
      </c>
      <c r="D191" s="131" t="s">
        <v>150</v>
      </c>
      <c r="E191" s="132" t="s">
        <v>212</v>
      </c>
      <c r="F191" s="133" t="s">
        <v>213</v>
      </c>
      <c r="G191" s="134" t="s">
        <v>153</v>
      </c>
      <c r="H191" s="135">
        <v>43.46</v>
      </c>
      <c r="I191" s="136"/>
      <c r="J191" s="136">
        <f>ROUND(I191*H191,2)</f>
        <v>0</v>
      </c>
      <c r="K191" s="133" t="s">
        <v>154</v>
      </c>
      <c r="L191" s="27"/>
      <c r="M191" s="137" t="s">
        <v>1</v>
      </c>
      <c r="N191" s="138" t="s">
        <v>35</v>
      </c>
      <c r="O191" s="139">
        <v>0.077</v>
      </c>
      <c r="P191" s="139">
        <f>O191*H191</f>
        <v>3.34642</v>
      </c>
      <c r="Q191" s="139">
        <v>0</v>
      </c>
      <c r="R191" s="139">
        <f>Q191*H191</f>
        <v>0</v>
      </c>
      <c r="S191" s="139">
        <v>0</v>
      </c>
      <c r="T191" s="140">
        <f>S191*H191</f>
        <v>0</v>
      </c>
      <c r="AR191" s="141" t="s">
        <v>155</v>
      </c>
      <c r="AT191" s="141" t="s">
        <v>150</v>
      </c>
      <c r="AU191" s="141" t="s">
        <v>79</v>
      </c>
      <c r="AY191" s="15" t="s">
        <v>148</v>
      </c>
      <c r="BE191" s="142">
        <f>IF(N191="základní",J191,0)</f>
        <v>0</v>
      </c>
      <c r="BF191" s="142">
        <f>IF(N191="snížená",J191,0)</f>
        <v>0</v>
      </c>
      <c r="BG191" s="142">
        <f>IF(N191="zákl. přenesená",J191,0)</f>
        <v>0</v>
      </c>
      <c r="BH191" s="142">
        <f>IF(N191="sníž. přenesená",J191,0)</f>
        <v>0</v>
      </c>
      <c r="BI191" s="142">
        <f>IF(N191="nulová",J191,0)</f>
        <v>0</v>
      </c>
      <c r="BJ191" s="15" t="s">
        <v>77</v>
      </c>
      <c r="BK191" s="142">
        <f>ROUND(I191*H191,2)</f>
        <v>0</v>
      </c>
      <c r="BL191" s="15" t="s">
        <v>155</v>
      </c>
      <c r="BM191" s="141" t="s">
        <v>2141</v>
      </c>
    </row>
    <row r="192" spans="2:51" s="12" customFormat="1" ht="12">
      <c r="B192" s="143"/>
      <c r="D192" s="144" t="s">
        <v>157</v>
      </c>
      <c r="E192" s="145" t="s">
        <v>1</v>
      </c>
      <c r="F192" s="146" t="s">
        <v>215</v>
      </c>
      <c r="H192" s="145" t="s">
        <v>1</v>
      </c>
      <c r="L192" s="143"/>
      <c r="M192" s="147"/>
      <c r="N192" s="148"/>
      <c r="O192" s="148"/>
      <c r="P192" s="148"/>
      <c r="Q192" s="148"/>
      <c r="R192" s="148"/>
      <c r="S192" s="148"/>
      <c r="T192" s="149"/>
      <c r="AT192" s="145" t="s">
        <v>157</v>
      </c>
      <c r="AU192" s="145" t="s">
        <v>79</v>
      </c>
      <c r="AV192" s="12" t="s">
        <v>77</v>
      </c>
      <c r="AW192" s="12" t="s">
        <v>27</v>
      </c>
      <c r="AX192" s="12" t="s">
        <v>70</v>
      </c>
      <c r="AY192" s="145" t="s">
        <v>148</v>
      </c>
    </row>
    <row r="193" spans="2:51" s="13" customFormat="1" ht="20.4">
      <c r="B193" s="150"/>
      <c r="D193" s="144" t="s">
        <v>157</v>
      </c>
      <c r="E193" s="151" t="s">
        <v>1</v>
      </c>
      <c r="F193" s="152" t="s">
        <v>2142</v>
      </c>
      <c r="H193" s="153">
        <v>43.46</v>
      </c>
      <c r="L193" s="150"/>
      <c r="M193" s="154"/>
      <c r="N193" s="155"/>
      <c r="O193" s="155"/>
      <c r="P193" s="155"/>
      <c r="Q193" s="155"/>
      <c r="R193" s="155"/>
      <c r="S193" s="155"/>
      <c r="T193" s="156"/>
      <c r="AT193" s="151" t="s">
        <v>157</v>
      </c>
      <c r="AU193" s="151" t="s">
        <v>79</v>
      </c>
      <c r="AV193" s="13" t="s">
        <v>79</v>
      </c>
      <c r="AW193" s="13" t="s">
        <v>27</v>
      </c>
      <c r="AX193" s="13" t="s">
        <v>70</v>
      </c>
      <c r="AY193" s="151" t="s">
        <v>148</v>
      </c>
    </row>
    <row r="194" spans="2:65" s="1" customFormat="1" ht="16.5" customHeight="1">
      <c r="B194" s="130"/>
      <c r="C194" s="157" t="s">
        <v>8</v>
      </c>
      <c r="D194" s="157" t="s">
        <v>80</v>
      </c>
      <c r="E194" s="158" t="s">
        <v>218</v>
      </c>
      <c r="F194" s="159" t="s">
        <v>219</v>
      </c>
      <c r="G194" s="160" t="s">
        <v>220</v>
      </c>
      <c r="H194" s="161">
        <v>1.087</v>
      </c>
      <c r="I194" s="162"/>
      <c r="J194" s="162">
        <f>ROUND(I194*H194,2)</f>
        <v>0</v>
      </c>
      <c r="K194" s="159" t="s">
        <v>154</v>
      </c>
      <c r="L194" s="163"/>
      <c r="M194" s="164" t="s">
        <v>1</v>
      </c>
      <c r="N194" s="165" t="s">
        <v>35</v>
      </c>
      <c r="O194" s="139">
        <v>0</v>
      </c>
      <c r="P194" s="139">
        <f>O194*H194</f>
        <v>0</v>
      </c>
      <c r="Q194" s="139">
        <v>0.001</v>
      </c>
      <c r="R194" s="139">
        <f>Q194*H194</f>
        <v>0.001087</v>
      </c>
      <c r="S194" s="139">
        <v>0</v>
      </c>
      <c r="T194" s="140">
        <f>S194*H194</f>
        <v>0</v>
      </c>
      <c r="AR194" s="141" t="s">
        <v>192</v>
      </c>
      <c r="AT194" s="141" t="s">
        <v>80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2143</v>
      </c>
    </row>
    <row r="195" spans="2:51" s="13" customFormat="1" ht="12">
      <c r="B195" s="150"/>
      <c r="D195" s="144" t="s">
        <v>157</v>
      </c>
      <c r="F195" s="152" t="s">
        <v>2144</v>
      </c>
      <c r="H195" s="153">
        <v>1.087</v>
      </c>
      <c r="L195" s="150"/>
      <c r="M195" s="154"/>
      <c r="N195" s="155"/>
      <c r="O195" s="155"/>
      <c r="P195" s="155"/>
      <c r="Q195" s="155"/>
      <c r="R195" s="155"/>
      <c r="S195" s="155"/>
      <c r="T195" s="156"/>
      <c r="AT195" s="151" t="s">
        <v>157</v>
      </c>
      <c r="AU195" s="151" t="s">
        <v>79</v>
      </c>
      <c r="AV195" s="13" t="s">
        <v>79</v>
      </c>
      <c r="AW195" s="13" t="s">
        <v>3</v>
      </c>
      <c r="AX195" s="13" t="s">
        <v>77</v>
      </c>
      <c r="AY195" s="151" t="s">
        <v>148</v>
      </c>
    </row>
    <row r="196" spans="2:65" s="1" customFormat="1" ht="24" customHeight="1">
      <c r="B196" s="130"/>
      <c r="C196" s="131" t="s">
        <v>231</v>
      </c>
      <c r="D196" s="131" t="s">
        <v>150</v>
      </c>
      <c r="E196" s="132" t="s">
        <v>224</v>
      </c>
      <c r="F196" s="133" t="s">
        <v>225</v>
      </c>
      <c r="G196" s="134" t="s">
        <v>153</v>
      </c>
      <c r="H196" s="135">
        <v>43.46</v>
      </c>
      <c r="I196" s="136"/>
      <c r="J196" s="136">
        <f>ROUND(I196*H196,2)</f>
        <v>0</v>
      </c>
      <c r="K196" s="133" t="s">
        <v>154</v>
      </c>
      <c r="L196" s="27"/>
      <c r="M196" s="137" t="s">
        <v>1</v>
      </c>
      <c r="N196" s="138" t="s">
        <v>35</v>
      </c>
      <c r="O196" s="139">
        <v>0.055</v>
      </c>
      <c r="P196" s="139">
        <f>O196*H196</f>
        <v>2.3903</v>
      </c>
      <c r="Q196" s="139">
        <v>0</v>
      </c>
      <c r="R196" s="139">
        <f>Q196*H196</f>
        <v>0</v>
      </c>
      <c r="S196" s="139">
        <v>0</v>
      </c>
      <c r="T196" s="140">
        <f>S196*H196</f>
        <v>0</v>
      </c>
      <c r="AR196" s="141" t="s">
        <v>155</v>
      </c>
      <c r="AT196" s="141" t="s">
        <v>150</v>
      </c>
      <c r="AU196" s="141" t="s">
        <v>79</v>
      </c>
      <c r="AY196" s="15" t="s">
        <v>148</v>
      </c>
      <c r="BE196" s="142">
        <f>IF(N196="základní",J196,0)</f>
        <v>0</v>
      </c>
      <c r="BF196" s="142">
        <f>IF(N196="snížená",J196,0)</f>
        <v>0</v>
      </c>
      <c r="BG196" s="142">
        <f>IF(N196="zákl. přenesená",J196,0)</f>
        <v>0</v>
      </c>
      <c r="BH196" s="142">
        <f>IF(N196="sníž. přenesená",J196,0)</f>
        <v>0</v>
      </c>
      <c r="BI196" s="142">
        <f>IF(N196="nulová",J196,0)</f>
        <v>0</v>
      </c>
      <c r="BJ196" s="15" t="s">
        <v>77</v>
      </c>
      <c r="BK196" s="142">
        <f>ROUND(I196*H196,2)</f>
        <v>0</v>
      </c>
      <c r="BL196" s="15" t="s">
        <v>155</v>
      </c>
      <c r="BM196" s="141" t="s">
        <v>2145</v>
      </c>
    </row>
    <row r="197" spans="2:51" s="12" customFormat="1" ht="12">
      <c r="B197" s="143"/>
      <c r="D197" s="144" t="s">
        <v>157</v>
      </c>
      <c r="E197" s="145" t="s">
        <v>1</v>
      </c>
      <c r="F197" s="146" t="s">
        <v>215</v>
      </c>
      <c r="H197" s="145" t="s">
        <v>1</v>
      </c>
      <c r="L197" s="143"/>
      <c r="M197" s="147"/>
      <c r="N197" s="148"/>
      <c r="O197" s="148"/>
      <c r="P197" s="148"/>
      <c r="Q197" s="148"/>
      <c r="R197" s="148"/>
      <c r="S197" s="148"/>
      <c r="T197" s="149"/>
      <c r="AT197" s="145" t="s">
        <v>157</v>
      </c>
      <c r="AU197" s="145" t="s">
        <v>79</v>
      </c>
      <c r="AV197" s="12" t="s">
        <v>77</v>
      </c>
      <c r="AW197" s="12" t="s">
        <v>27</v>
      </c>
      <c r="AX197" s="12" t="s">
        <v>70</v>
      </c>
      <c r="AY197" s="145" t="s">
        <v>148</v>
      </c>
    </row>
    <row r="198" spans="2:51" s="13" customFormat="1" ht="20.4">
      <c r="B198" s="150"/>
      <c r="D198" s="144" t="s">
        <v>157</v>
      </c>
      <c r="E198" s="151" t="s">
        <v>1</v>
      </c>
      <c r="F198" s="152" t="s">
        <v>2142</v>
      </c>
      <c r="H198" s="153">
        <v>43.46</v>
      </c>
      <c r="L198" s="150"/>
      <c r="M198" s="154"/>
      <c r="N198" s="155"/>
      <c r="O198" s="155"/>
      <c r="P198" s="155"/>
      <c r="Q198" s="155"/>
      <c r="R198" s="155"/>
      <c r="S198" s="155"/>
      <c r="T198" s="156"/>
      <c r="AT198" s="151" t="s">
        <v>157</v>
      </c>
      <c r="AU198" s="151" t="s">
        <v>79</v>
      </c>
      <c r="AV198" s="13" t="s">
        <v>79</v>
      </c>
      <c r="AW198" s="13" t="s">
        <v>27</v>
      </c>
      <c r="AX198" s="13" t="s">
        <v>70</v>
      </c>
      <c r="AY198" s="151" t="s">
        <v>148</v>
      </c>
    </row>
    <row r="199" spans="2:65" s="1" customFormat="1" ht="16.5" customHeight="1">
      <c r="B199" s="130"/>
      <c r="C199" s="157" t="s">
        <v>235</v>
      </c>
      <c r="D199" s="157" t="s">
        <v>80</v>
      </c>
      <c r="E199" s="158" t="s">
        <v>227</v>
      </c>
      <c r="F199" s="159" t="s">
        <v>228</v>
      </c>
      <c r="G199" s="160" t="s">
        <v>162</v>
      </c>
      <c r="H199" s="161">
        <v>2.521</v>
      </c>
      <c r="I199" s="162"/>
      <c r="J199" s="162">
        <f>ROUND(I199*H199,2)</f>
        <v>0</v>
      </c>
      <c r="K199" s="159" t="s">
        <v>154</v>
      </c>
      <c r="L199" s="163"/>
      <c r="M199" s="164" t="s">
        <v>1</v>
      </c>
      <c r="N199" s="165" t="s">
        <v>35</v>
      </c>
      <c r="O199" s="139">
        <v>0</v>
      </c>
      <c r="P199" s="139">
        <f>O199*H199</f>
        <v>0</v>
      </c>
      <c r="Q199" s="139">
        <v>0.21</v>
      </c>
      <c r="R199" s="139">
        <f>Q199*H199</f>
        <v>0.5294099999999999</v>
      </c>
      <c r="S199" s="139">
        <v>0</v>
      </c>
      <c r="T199" s="140">
        <f>S199*H199</f>
        <v>0</v>
      </c>
      <c r="AR199" s="141" t="s">
        <v>192</v>
      </c>
      <c r="AT199" s="141" t="s">
        <v>80</v>
      </c>
      <c r="AU199" s="141" t="s">
        <v>79</v>
      </c>
      <c r="AY199" s="15" t="s">
        <v>148</v>
      </c>
      <c r="BE199" s="142">
        <f>IF(N199="základní",J199,0)</f>
        <v>0</v>
      </c>
      <c r="BF199" s="142">
        <f>IF(N199="snížená",J199,0)</f>
        <v>0</v>
      </c>
      <c r="BG199" s="142">
        <f>IF(N199="zákl. přenesená",J199,0)</f>
        <v>0</v>
      </c>
      <c r="BH199" s="142">
        <f>IF(N199="sníž. přenesená",J199,0)</f>
        <v>0</v>
      </c>
      <c r="BI199" s="142">
        <f>IF(N199="nulová",J199,0)</f>
        <v>0</v>
      </c>
      <c r="BJ199" s="15" t="s">
        <v>77</v>
      </c>
      <c r="BK199" s="142">
        <f>ROUND(I199*H199,2)</f>
        <v>0</v>
      </c>
      <c r="BL199" s="15" t="s">
        <v>155</v>
      </c>
      <c r="BM199" s="141" t="s">
        <v>2146</v>
      </c>
    </row>
    <row r="200" spans="2:51" s="13" customFormat="1" ht="12">
      <c r="B200" s="150"/>
      <c r="D200" s="144" t="s">
        <v>157</v>
      </c>
      <c r="F200" s="152" t="s">
        <v>2147</v>
      </c>
      <c r="H200" s="153">
        <v>2.521</v>
      </c>
      <c r="L200" s="150"/>
      <c r="M200" s="154"/>
      <c r="N200" s="155"/>
      <c r="O200" s="155"/>
      <c r="P200" s="155"/>
      <c r="Q200" s="155"/>
      <c r="R200" s="155"/>
      <c r="S200" s="155"/>
      <c r="T200" s="156"/>
      <c r="AT200" s="151" t="s">
        <v>157</v>
      </c>
      <c r="AU200" s="151" t="s">
        <v>79</v>
      </c>
      <c r="AV200" s="13" t="s">
        <v>79</v>
      </c>
      <c r="AW200" s="13" t="s">
        <v>3</v>
      </c>
      <c r="AX200" s="13" t="s">
        <v>77</v>
      </c>
      <c r="AY200" s="151" t="s">
        <v>148</v>
      </c>
    </row>
    <row r="201" spans="2:65" s="1" customFormat="1" ht="16.5" customHeight="1">
      <c r="B201" s="130"/>
      <c r="C201" s="131" t="s">
        <v>240</v>
      </c>
      <c r="D201" s="131" t="s">
        <v>150</v>
      </c>
      <c r="E201" s="132" t="s">
        <v>232</v>
      </c>
      <c r="F201" s="133" t="s">
        <v>233</v>
      </c>
      <c r="G201" s="134" t="s">
        <v>153</v>
      </c>
      <c r="H201" s="135">
        <v>43.46</v>
      </c>
      <c r="I201" s="136"/>
      <c r="J201" s="136">
        <f>ROUND(I201*H201,2)</f>
        <v>0</v>
      </c>
      <c r="K201" s="133" t="s">
        <v>154</v>
      </c>
      <c r="L201" s="27"/>
      <c r="M201" s="137" t="s">
        <v>1</v>
      </c>
      <c r="N201" s="138" t="s">
        <v>35</v>
      </c>
      <c r="O201" s="139">
        <v>0.015</v>
      </c>
      <c r="P201" s="139">
        <f>O201*H201</f>
        <v>0.6519</v>
      </c>
      <c r="Q201" s="139">
        <v>0</v>
      </c>
      <c r="R201" s="139">
        <f>Q201*H201</f>
        <v>0</v>
      </c>
      <c r="S201" s="139">
        <v>0</v>
      </c>
      <c r="T201" s="140">
        <f>S201*H201</f>
        <v>0</v>
      </c>
      <c r="AR201" s="141" t="s">
        <v>155</v>
      </c>
      <c r="AT201" s="141" t="s">
        <v>150</v>
      </c>
      <c r="AU201" s="141" t="s">
        <v>79</v>
      </c>
      <c r="AY201" s="15" t="s">
        <v>148</v>
      </c>
      <c r="BE201" s="142">
        <f>IF(N201="základní",J201,0)</f>
        <v>0</v>
      </c>
      <c r="BF201" s="142">
        <f>IF(N201="snížená",J201,0)</f>
        <v>0</v>
      </c>
      <c r="BG201" s="142">
        <f>IF(N201="zákl. přenesená",J201,0)</f>
        <v>0</v>
      </c>
      <c r="BH201" s="142">
        <f>IF(N201="sníž. přenesená",J201,0)</f>
        <v>0</v>
      </c>
      <c r="BI201" s="142">
        <f>IF(N201="nulová",J201,0)</f>
        <v>0</v>
      </c>
      <c r="BJ201" s="15" t="s">
        <v>77</v>
      </c>
      <c r="BK201" s="142">
        <f>ROUND(I201*H201,2)</f>
        <v>0</v>
      </c>
      <c r="BL201" s="15" t="s">
        <v>155</v>
      </c>
      <c r="BM201" s="141" t="s">
        <v>2148</v>
      </c>
    </row>
    <row r="202" spans="2:51" s="12" customFormat="1" ht="12">
      <c r="B202" s="143"/>
      <c r="D202" s="144" t="s">
        <v>157</v>
      </c>
      <c r="E202" s="145" t="s">
        <v>1</v>
      </c>
      <c r="F202" s="146" t="s">
        <v>215</v>
      </c>
      <c r="H202" s="145" t="s">
        <v>1</v>
      </c>
      <c r="L202" s="143"/>
      <c r="M202" s="147"/>
      <c r="N202" s="148"/>
      <c r="O202" s="148"/>
      <c r="P202" s="148"/>
      <c r="Q202" s="148"/>
      <c r="R202" s="148"/>
      <c r="S202" s="148"/>
      <c r="T202" s="149"/>
      <c r="AT202" s="145" t="s">
        <v>157</v>
      </c>
      <c r="AU202" s="145" t="s">
        <v>79</v>
      </c>
      <c r="AV202" s="12" t="s">
        <v>77</v>
      </c>
      <c r="AW202" s="12" t="s">
        <v>27</v>
      </c>
      <c r="AX202" s="12" t="s">
        <v>70</v>
      </c>
      <c r="AY202" s="145" t="s">
        <v>148</v>
      </c>
    </row>
    <row r="203" spans="2:51" s="13" customFormat="1" ht="20.4">
      <c r="B203" s="150"/>
      <c r="D203" s="144" t="s">
        <v>157</v>
      </c>
      <c r="E203" s="151" t="s">
        <v>1</v>
      </c>
      <c r="F203" s="152" t="s">
        <v>2142</v>
      </c>
      <c r="H203" s="153">
        <v>43.46</v>
      </c>
      <c r="L203" s="150"/>
      <c r="M203" s="154"/>
      <c r="N203" s="155"/>
      <c r="O203" s="155"/>
      <c r="P203" s="155"/>
      <c r="Q203" s="155"/>
      <c r="R203" s="155"/>
      <c r="S203" s="155"/>
      <c r="T203" s="156"/>
      <c r="AT203" s="151" t="s">
        <v>157</v>
      </c>
      <c r="AU203" s="151" t="s">
        <v>79</v>
      </c>
      <c r="AV203" s="13" t="s">
        <v>79</v>
      </c>
      <c r="AW203" s="13" t="s">
        <v>27</v>
      </c>
      <c r="AX203" s="13" t="s">
        <v>70</v>
      </c>
      <c r="AY203" s="151" t="s">
        <v>148</v>
      </c>
    </row>
    <row r="204" spans="2:65" s="1" customFormat="1" ht="24" customHeight="1">
      <c r="B204" s="130"/>
      <c r="C204" s="131" t="s">
        <v>246</v>
      </c>
      <c r="D204" s="131" t="s">
        <v>150</v>
      </c>
      <c r="E204" s="132" t="s">
        <v>236</v>
      </c>
      <c r="F204" s="133" t="s">
        <v>237</v>
      </c>
      <c r="G204" s="134" t="s">
        <v>153</v>
      </c>
      <c r="H204" s="135">
        <v>43.46</v>
      </c>
      <c r="I204" s="136"/>
      <c r="J204" s="136">
        <f>ROUND(I204*H204,2)</f>
        <v>0</v>
      </c>
      <c r="K204" s="133" t="s">
        <v>154</v>
      </c>
      <c r="L204" s="27"/>
      <c r="M204" s="137" t="s">
        <v>1</v>
      </c>
      <c r="N204" s="138" t="s">
        <v>35</v>
      </c>
      <c r="O204" s="139">
        <v>0.004</v>
      </c>
      <c r="P204" s="139">
        <f>O204*H204</f>
        <v>0.17384</v>
      </c>
      <c r="Q204" s="139">
        <v>0</v>
      </c>
      <c r="R204" s="139">
        <f>Q204*H204</f>
        <v>0</v>
      </c>
      <c r="S204" s="139">
        <v>0</v>
      </c>
      <c r="T204" s="140">
        <f>S204*H204</f>
        <v>0</v>
      </c>
      <c r="AR204" s="141" t="s">
        <v>155</v>
      </c>
      <c r="AT204" s="141" t="s">
        <v>150</v>
      </c>
      <c r="AU204" s="141" t="s">
        <v>79</v>
      </c>
      <c r="AY204" s="15" t="s">
        <v>148</v>
      </c>
      <c r="BE204" s="142">
        <f>IF(N204="základní",J204,0)</f>
        <v>0</v>
      </c>
      <c r="BF204" s="142">
        <f>IF(N204="snížená",J204,0)</f>
        <v>0</v>
      </c>
      <c r="BG204" s="142">
        <f>IF(N204="zákl. přenesená",J204,0)</f>
        <v>0</v>
      </c>
      <c r="BH204" s="142">
        <f>IF(N204="sníž. přenesená",J204,0)</f>
        <v>0</v>
      </c>
      <c r="BI204" s="142">
        <f>IF(N204="nulová",J204,0)</f>
        <v>0</v>
      </c>
      <c r="BJ204" s="15" t="s">
        <v>77</v>
      </c>
      <c r="BK204" s="142">
        <f>ROUND(I204*H204,2)</f>
        <v>0</v>
      </c>
      <c r="BL204" s="15" t="s">
        <v>155</v>
      </c>
      <c r="BM204" s="141" t="s">
        <v>2149</v>
      </c>
    </row>
    <row r="205" spans="2:51" s="12" customFormat="1" ht="12">
      <c r="B205" s="143"/>
      <c r="D205" s="144" t="s">
        <v>157</v>
      </c>
      <c r="E205" s="145" t="s">
        <v>1</v>
      </c>
      <c r="F205" s="146" t="s">
        <v>215</v>
      </c>
      <c r="H205" s="145" t="s">
        <v>1</v>
      </c>
      <c r="L205" s="143"/>
      <c r="M205" s="147"/>
      <c r="N205" s="148"/>
      <c r="O205" s="148"/>
      <c r="P205" s="148"/>
      <c r="Q205" s="148"/>
      <c r="R205" s="148"/>
      <c r="S205" s="148"/>
      <c r="T205" s="149"/>
      <c r="AT205" s="145" t="s">
        <v>157</v>
      </c>
      <c r="AU205" s="145" t="s">
        <v>79</v>
      </c>
      <c r="AV205" s="12" t="s">
        <v>77</v>
      </c>
      <c r="AW205" s="12" t="s">
        <v>27</v>
      </c>
      <c r="AX205" s="12" t="s">
        <v>70</v>
      </c>
      <c r="AY205" s="145" t="s">
        <v>148</v>
      </c>
    </row>
    <row r="206" spans="2:51" s="13" customFormat="1" ht="20.4">
      <c r="B206" s="150"/>
      <c r="D206" s="144" t="s">
        <v>157</v>
      </c>
      <c r="E206" s="151" t="s">
        <v>1</v>
      </c>
      <c r="F206" s="152" t="s">
        <v>2142</v>
      </c>
      <c r="H206" s="153">
        <v>43.46</v>
      </c>
      <c r="L206" s="150"/>
      <c r="M206" s="154"/>
      <c r="N206" s="155"/>
      <c r="O206" s="155"/>
      <c r="P206" s="155"/>
      <c r="Q206" s="155"/>
      <c r="R206" s="155"/>
      <c r="S206" s="155"/>
      <c r="T206" s="156"/>
      <c r="AT206" s="151" t="s">
        <v>157</v>
      </c>
      <c r="AU206" s="151" t="s">
        <v>79</v>
      </c>
      <c r="AV206" s="13" t="s">
        <v>79</v>
      </c>
      <c r="AW206" s="13" t="s">
        <v>27</v>
      </c>
      <c r="AX206" s="13" t="s">
        <v>70</v>
      </c>
      <c r="AY206" s="151" t="s">
        <v>148</v>
      </c>
    </row>
    <row r="207" spans="2:63" s="11" customFormat="1" ht="22.8" customHeight="1">
      <c r="B207" s="118"/>
      <c r="D207" s="119" t="s">
        <v>69</v>
      </c>
      <c r="E207" s="128" t="s">
        <v>167</v>
      </c>
      <c r="F207" s="128" t="s">
        <v>255</v>
      </c>
      <c r="J207" s="129">
        <f>BK207</f>
        <v>0</v>
      </c>
      <c r="L207" s="118"/>
      <c r="M207" s="122"/>
      <c r="N207" s="123"/>
      <c r="O207" s="123"/>
      <c r="P207" s="124">
        <f>SUM(P208:P211)</f>
        <v>7.146999999999999</v>
      </c>
      <c r="Q207" s="123"/>
      <c r="R207" s="124">
        <f>SUM(R208:R211)</f>
        <v>1.77555</v>
      </c>
      <c r="S207" s="123"/>
      <c r="T207" s="125">
        <f>SUM(T208:T211)</f>
        <v>0</v>
      </c>
      <c r="AR207" s="119" t="s">
        <v>77</v>
      </c>
      <c r="AT207" s="126" t="s">
        <v>69</v>
      </c>
      <c r="AU207" s="126" t="s">
        <v>77</v>
      </c>
      <c r="AY207" s="119" t="s">
        <v>148</v>
      </c>
      <c r="BK207" s="127">
        <f>SUM(BK208:BK211)</f>
        <v>0</v>
      </c>
    </row>
    <row r="208" spans="2:65" s="1" customFormat="1" ht="24" customHeight="1">
      <c r="B208" s="130"/>
      <c r="C208" s="131" t="s">
        <v>251</v>
      </c>
      <c r="D208" s="131" t="s">
        <v>150</v>
      </c>
      <c r="E208" s="132" t="s">
        <v>256</v>
      </c>
      <c r="F208" s="133" t="s">
        <v>257</v>
      </c>
      <c r="G208" s="134" t="s">
        <v>153</v>
      </c>
      <c r="H208" s="135">
        <v>7</v>
      </c>
      <c r="I208" s="136"/>
      <c r="J208" s="136">
        <f>ROUND(I208*H208,2)</f>
        <v>0</v>
      </c>
      <c r="K208" s="133" t="s">
        <v>154</v>
      </c>
      <c r="L208" s="27"/>
      <c r="M208" s="137" t="s">
        <v>1</v>
      </c>
      <c r="N208" s="138" t="s">
        <v>35</v>
      </c>
      <c r="O208" s="139">
        <v>1.021</v>
      </c>
      <c r="P208" s="139">
        <f>O208*H208</f>
        <v>7.146999999999999</v>
      </c>
      <c r="Q208" s="139">
        <v>0.25365</v>
      </c>
      <c r="R208" s="139">
        <f>Q208*H208</f>
        <v>1.77555</v>
      </c>
      <c r="S208" s="139">
        <v>0</v>
      </c>
      <c r="T208" s="140">
        <f>S208*H208</f>
        <v>0</v>
      </c>
      <c r="AR208" s="141" t="s">
        <v>155</v>
      </c>
      <c r="AT208" s="141" t="s">
        <v>150</v>
      </c>
      <c r="AU208" s="141" t="s">
        <v>79</v>
      </c>
      <c r="AY208" s="15" t="s">
        <v>148</v>
      </c>
      <c r="BE208" s="142">
        <f>IF(N208="základní",J208,0)</f>
        <v>0</v>
      </c>
      <c r="BF208" s="142">
        <f>IF(N208="snížená",J208,0)</f>
        <v>0</v>
      </c>
      <c r="BG208" s="142">
        <f>IF(N208="zákl. přenesená",J208,0)</f>
        <v>0</v>
      </c>
      <c r="BH208" s="142">
        <f>IF(N208="sníž. přenesená",J208,0)</f>
        <v>0</v>
      </c>
      <c r="BI208" s="142">
        <f>IF(N208="nulová",J208,0)</f>
        <v>0</v>
      </c>
      <c r="BJ208" s="15" t="s">
        <v>77</v>
      </c>
      <c r="BK208" s="142">
        <f>ROUND(I208*H208,2)</f>
        <v>0</v>
      </c>
      <c r="BL208" s="15" t="s">
        <v>155</v>
      </c>
      <c r="BM208" s="141" t="s">
        <v>2150</v>
      </c>
    </row>
    <row r="209" spans="2:51" s="12" customFormat="1" ht="12">
      <c r="B209" s="143"/>
      <c r="D209" s="144" t="s">
        <v>157</v>
      </c>
      <c r="E209" s="145" t="s">
        <v>1</v>
      </c>
      <c r="F209" s="146" t="s">
        <v>259</v>
      </c>
      <c r="H209" s="145" t="s">
        <v>1</v>
      </c>
      <c r="L209" s="143"/>
      <c r="M209" s="147"/>
      <c r="N209" s="148"/>
      <c r="O209" s="148"/>
      <c r="P209" s="148"/>
      <c r="Q209" s="148"/>
      <c r="R209" s="148"/>
      <c r="S209" s="148"/>
      <c r="T209" s="149"/>
      <c r="AT209" s="145" t="s">
        <v>157</v>
      </c>
      <c r="AU209" s="145" t="s">
        <v>79</v>
      </c>
      <c r="AV209" s="12" t="s">
        <v>77</v>
      </c>
      <c r="AW209" s="12" t="s">
        <v>27</v>
      </c>
      <c r="AX209" s="12" t="s">
        <v>70</v>
      </c>
      <c r="AY209" s="145" t="s">
        <v>148</v>
      </c>
    </row>
    <row r="210" spans="2:51" s="13" customFormat="1" ht="12">
      <c r="B210" s="150"/>
      <c r="D210" s="144" t="s">
        <v>157</v>
      </c>
      <c r="E210" s="151" t="s">
        <v>1</v>
      </c>
      <c r="F210" s="152" t="s">
        <v>2151</v>
      </c>
      <c r="H210" s="153">
        <v>6</v>
      </c>
      <c r="L210" s="150"/>
      <c r="M210" s="154"/>
      <c r="N210" s="155"/>
      <c r="O210" s="155"/>
      <c r="P210" s="155"/>
      <c r="Q210" s="155"/>
      <c r="R210" s="155"/>
      <c r="S210" s="155"/>
      <c r="T210" s="156"/>
      <c r="AT210" s="151" t="s">
        <v>157</v>
      </c>
      <c r="AU210" s="151" t="s">
        <v>79</v>
      </c>
      <c r="AV210" s="13" t="s">
        <v>79</v>
      </c>
      <c r="AW210" s="13" t="s">
        <v>27</v>
      </c>
      <c r="AX210" s="13" t="s">
        <v>70</v>
      </c>
      <c r="AY210" s="151" t="s">
        <v>148</v>
      </c>
    </row>
    <row r="211" spans="2:51" s="13" customFormat="1" ht="12">
      <c r="B211" s="150"/>
      <c r="D211" s="144" t="s">
        <v>157</v>
      </c>
      <c r="E211" s="151" t="s">
        <v>1</v>
      </c>
      <c r="F211" s="152" t="s">
        <v>261</v>
      </c>
      <c r="H211" s="153">
        <v>1</v>
      </c>
      <c r="L211" s="150"/>
      <c r="M211" s="154"/>
      <c r="N211" s="155"/>
      <c r="O211" s="155"/>
      <c r="P211" s="155"/>
      <c r="Q211" s="155"/>
      <c r="R211" s="155"/>
      <c r="S211" s="155"/>
      <c r="T211" s="156"/>
      <c r="AT211" s="151" t="s">
        <v>157</v>
      </c>
      <c r="AU211" s="151" t="s">
        <v>79</v>
      </c>
      <c r="AV211" s="13" t="s">
        <v>79</v>
      </c>
      <c r="AW211" s="13" t="s">
        <v>27</v>
      </c>
      <c r="AX211" s="13" t="s">
        <v>70</v>
      </c>
      <c r="AY211" s="151" t="s">
        <v>148</v>
      </c>
    </row>
    <row r="212" spans="2:63" s="11" customFormat="1" ht="22.8" customHeight="1">
      <c r="B212" s="118"/>
      <c r="D212" s="119" t="s">
        <v>69</v>
      </c>
      <c r="E212" s="128" t="s">
        <v>175</v>
      </c>
      <c r="F212" s="128" t="s">
        <v>262</v>
      </c>
      <c r="J212" s="129">
        <f>BK212</f>
        <v>0</v>
      </c>
      <c r="L212" s="118"/>
      <c r="M212" s="122"/>
      <c r="N212" s="123"/>
      <c r="O212" s="123"/>
      <c r="P212" s="124">
        <f>SUM(P213:P221)</f>
        <v>37.573347</v>
      </c>
      <c r="Q212" s="123"/>
      <c r="R212" s="124">
        <f>SUM(R213:R221)</f>
        <v>11.581122</v>
      </c>
      <c r="S212" s="123"/>
      <c r="T212" s="125">
        <f>SUM(T213:T221)</f>
        <v>0</v>
      </c>
      <c r="AR212" s="119" t="s">
        <v>77</v>
      </c>
      <c r="AT212" s="126" t="s">
        <v>69</v>
      </c>
      <c r="AU212" s="126" t="s">
        <v>77</v>
      </c>
      <c r="AY212" s="119" t="s">
        <v>148</v>
      </c>
      <c r="BK212" s="127">
        <f>SUM(BK213:BK221)</f>
        <v>0</v>
      </c>
    </row>
    <row r="213" spans="2:65" s="1" customFormat="1" ht="16.5" customHeight="1">
      <c r="B213" s="130"/>
      <c r="C213" s="282" t="s">
        <v>263</v>
      </c>
      <c r="D213" s="282" t="s">
        <v>150</v>
      </c>
      <c r="E213" s="283" t="s">
        <v>264</v>
      </c>
      <c r="F213" s="284" t="s">
        <v>265</v>
      </c>
      <c r="G213" s="285" t="s">
        <v>153</v>
      </c>
      <c r="H213" s="286">
        <v>53.753</v>
      </c>
      <c r="I213" s="287"/>
      <c r="J213" s="287">
        <f>ROUND(I213*H213,2)</f>
        <v>0</v>
      </c>
      <c r="K213" s="133" t="s">
        <v>154</v>
      </c>
      <c r="L213" s="27"/>
      <c r="M213" s="137" t="s">
        <v>1</v>
      </c>
      <c r="N213" s="138" t="s">
        <v>35</v>
      </c>
      <c r="O213" s="139">
        <v>0.051</v>
      </c>
      <c r="P213" s="139">
        <f>O213*H213</f>
        <v>2.741403</v>
      </c>
      <c r="Q213" s="139">
        <v>0</v>
      </c>
      <c r="R213" s="139">
        <f>Q213*H213</f>
        <v>0</v>
      </c>
      <c r="S213" s="139">
        <v>0</v>
      </c>
      <c r="T213" s="140">
        <f>S213*H213</f>
        <v>0</v>
      </c>
      <c r="AR213" s="141" t="s">
        <v>155</v>
      </c>
      <c r="AT213" s="141" t="s">
        <v>150</v>
      </c>
      <c r="AU213" s="141" t="s">
        <v>79</v>
      </c>
      <c r="AY213" s="15" t="s">
        <v>148</v>
      </c>
      <c r="BE213" s="142">
        <f>IF(N213="základní",J213,0)</f>
        <v>0</v>
      </c>
      <c r="BF213" s="142">
        <f>IF(N213="snížená",J213,0)</f>
        <v>0</v>
      </c>
      <c r="BG213" s="142">
        <f>IF(N213="zákl. přenesená",J213,0)</f>
        <v>0</v>
      </c>
      <c r="BH213" s="142">
        <f>IF(N213="sníž. přenesená",J213,0)</f>
        <v>0</v>
      </c>
      <c r="BI213" s="142">
        <f>IF(N213="nulová",J213,0)</f>
        <v>0</v>
      </c>
      <c r="BJ213" s="15" t="s">
        <v>77</v>
      </c>
      <c r="BK213" s="142">
        <f>ROUND(I213*H213,2)</f>
        <v>0</v>
      </c>
      <c r="BL213" s="15" t="s">
        <v>155</v>
      </c>
      <c r="BM213" s="141" t="s">
        <v>2152</v>
      </c>
    </row>
    <row r="214" spans="2:51" s="12" customFormat="1" ht="12">
      <c r="B214" s="143"/>
      <c r="D214" s="144" t="s">
        <v>157</v>
      </c>
      <c r="E214" s="145" t="s">
        <v>1</v>
      </c>
      <c r="F214" s="146" t="s">
        <v>267</v>
      </c>
      <c r="H214" s="145" t="s">
        <v>1</v>
      </c>
      <c r="L214" s="143"/>
      <c r="M214" s="147"/>
      <c r="N214" s="148"/>
      <c r="O214" s="148"/>
      <c r="P214" s="148"/>
      <c r="Q214" s="148"/>
      <c r="R214" s="148"/>
      <c r="S214" s="148"/>
      <c r="T214" s="149"/>
      <c r="AT214" s="145" t="s">
        <v>157</v>
      </c>
      <c r="AU214" s="145" t="s">
        <v>79</v>
      </c>
      <c r="AV214" s="12" t="s">
        <v>77</v>
      </c>
      <c r="AW214" s="12" t="s">
        <v>27</v>
      </c>
      <c r="AX214" s="12" t="s">
        <v>70</v>
      </c>
      <c r="AY214" s="145" t="s">
        <v>148</v>
      </c>
    </row>
    <row r="215" spans="2:51" s="13" customFormat="1" ht="30.6">
      <c r="B215" s="150"/>
      <c r="D215" s="144" t="s">
        <v>157</v>
      </c>
      <c r="E215" s="151" t="s">
        <v>1</v>
      </c>
      <c r="F215" s="152" t="s">
        <v>2153</v>
      </c>
      <c r="H215" s="153">
        <v>53.753</v>
      </c>
      <c r="L215" s="150"/>
      <c r="M215" s="154"/>
      <c r="N215" s="155"/>
      <c r="O215" s="155"/>
      <c r="P215" s="155"/>
      <c r="Q215" s="155"/>
      <c r="R215" s="155"/>
      <c r="S215" s="155"/>
      <c r="T215" s="156"/>
      <c r="AT215" s="151" t="s">
        <v>157</v>
      </c>
      <c r="AU215" s="151" t="s">
        <v>79</v>
      </c>
      <c r="AV215" s="13" t="s">
        <v>79</v>
      </c>
      <c r="AW215" s="13" t="s">
        <v>27</v>
      </c>
      <c r="AX215" s="13" t="s">
        <v>70</v>
      </c>
      <c r="AY215" s="151" t="s">
        <v>148</v>
      </c>
    </row>
    <row r="216" spans="2:65" s="1" customFormat="1" ht="24" customHeight="1">
      <c r="B216" s="130"/>
      <c r="C216" s="282" t="s">
        <v>269</v>
      </c>
      <c r="D216" s="282" t="s">
        <v>150</v>
      </c>
      <c r="E216" s="283" t="s">
        <v>270</v>
      </c>
      <c r="F216" s="284" t="s">
        <v>271</v>
      </c>
      <c r="G216" s="285" t="s">
        <v>153</v>
      </c>
      <c r="H216" s="286">
        <v>53.753</v>
      </c>
      <c r="I216" s="287"/>
      <c r="J216" s="287">
        <f>ROUND(I216*H216,2)</f>
        <v>0</v>
      </c>
      <c r="K216" s="133" t="s">
        <v>154</v>
      </c>
      <c r="L216" s="27"/>
      <c r="M216" s="137" t="s">
        <v>1</v>
      </c>
      <c r="N216" s="138" t="s">
        <v>35</v>
      </c>
      <c r="O216" s="139">
        <v>0.648</v>
      </c>
      <c r="P216" s="139">
        <f>O216*H216</f>
        <v>34.831944</v>
      </c>
      <c r="Q216" s="139">
        <v>0.101</v>
      </c>
      <c r="R216" s="139">
        <f>Q216*H216</f>
        <v>5.429053000000001</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2154</v>
      </c>
    </row>
    <row r="217" spans="2:51" s="12" customFormat="1" ht="12">
      <c r="B217" s="143"/>
      <c r="D217" s="144" t="s">
        <v>157</v>
      </c>
      <c r="E217" s="145" t="s">
        <v>1</v>
      </c>
      <c r="F217" s="146" t="s">
        <v>267</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51" s="13" customFormat="1" ht="30.6">
      <c r="B218" s="150"/>
      <c r="D218" s="144" t="s">
        <v>157</v>
      </c>
      <c r="E218" s="151" t="s">
        <v>1</v>
      </c>
      <c r="F218" s="152" t="s">
        <v>2153</v>
      </c>
      <c r="H218" s="153">
        <v>53.753</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 customFormat="1" ht="24" customHeight="1">
      <c r="B219" s="130"/>
      <c r="C219" s="288" t="s">
        <v>273</v>
      </c>
      <c r="D219" s="288" t="s">
        <v>80</v>
      </c>
      <c r="E219" s="289" t="s">
        <v>274</v>
      </c>
      <c r="F219" s="290" t="s">
        <v>275</v>
      </c>
      <c r="G219" s="291" t="s">
        <v>153</v>
      </c>
      <c r="H219" s="292">
        <v>56.441</v>
      </c>
      <c r="I219" s="293"/>
      <c r="J219" s="293">
        <f>ROUND(I219*H219,2)</f>
        <v>0</v>
      </c>
      <c r="K219" s="159" t="s">
        <v>154</v>
      </c>
      <c r="L219" s="163"/>
      <c r="M219" s="164" t="s">
        <v>1</v>
      </c>
      <c r="N219" s="165" t="s">
        <v>35</v>
      </c>
      <c r="O219" s="139">
        <v>0</v>
      </c>
      <c r="P219" s="139">
        <f>O219*H219</f>
        <v>0</v>
      </c>
      <c r="Q219" s="139">
        <v>0.109</v>
      </c>
      <c r="R219" s="139">
        <f>Q219*H219</f>
        <v>6.152069</v>
      </c>
      <c r="S219" s="139">
        <v>0</v>
      </c>
      <c r="T219" s="140">
        <f>S219*H219</f>
        <v>0</v>
      </c>
      <c r="AR219" s="141" t="s">
        <v>192</v>
      </c>
      <c r="AT219" s="141" t="s">
        <v>80</v>
      </c>
      <c r="AU219" s="141" t="s">
        <v>79</v>
      </c>
      <c r="AY219" s="15" t="s">
        <v>148</v>
      </c>
      <c r="BE219" s="142">
        <f>IF(N219="základní",J219,0)</f>
        <v>0</v>
      </c>
      <c r="BF219" s="142">
        <f>IF(N219="snížená",J219,0)</f>
        <v>0</v>
      </c>
      <c r="BG219" s="142">
        <f>IF(N219="zákl. přenesená",J219,0)</f>
        <v>0</v>
      </c>
      <c r="BH219" s="142">
        <f>IF(N219="sníž. přenesená",J219,0)</f>
        <v>0</v>
      </c>
      <c r="BI219" s="142">
        <f>IF(N219="nulová",J219,0)</f>
        <v>0</v>
      </c>
      <c r="BJ219" s="15" t="s">
        <v>77</v>
      </c>
      <c r="BK219" s="142">
        <f>ROUND(I219*H219,2)</f>
        <v>0</v>
      </c>
      <c r="BL219" s="15" t="s">
        <v>155</v>
      </c>
      <c r="BM219" s="141" t="s">
        <v>2155</v>
      </c>
    </row>
    <row r="220" spans="2:47" s="1" customFormat="1" ht="19.2">
      <c r="B220" s="27"/>
      <c r="D220" s="144" t="s">
        <v>277</v>
      </c>
      <c r="F220" s="166" t="s">
        <v>278</v>
      </c>
      <c r="L220" s="27"/>
      <c r="M220" s="167"/>
      <c r="N220" s="50"/>
      <c r="O220" s="50"/>
      <c r="P220" s="50"/>
      <c r="Q220" s="50"/>
      <c r="R220" s="50"/>
      <c r="S220" s="50"/>
      <c r="T220" s="51"/>
      <c r="AT220" s="15" t="s">
        <v>277</v>
      </c>
      <c r="AU220" s="15" t="s">
        <v>79</v>
      </c>
    </row>
    <row r="221" spans="2:51" s="13" customFormat="1" ht="12">
      <c r="B221" s="150"/>
      <c r="D221" s="144" t="s">
        <v>157</v>
      </c>
      <c r="F221" s="152" t="s">
        <v>2156</v>
      </c>
      <c r="H221" s="153">
        <v>56.441</v>
      </c>
      <c r="L221" s="150"/>
      <c r="M221" s="154"/>
      <c r="N221" s="155"/>
      <c r="O221" s="155"/>
      <c r="P221" s="155"/>
      <c r="Q221" s="155"/>
      <c r="R221" s="155"/>
      <c r="S221" s="155"/>
      <c r="T221" s="156"/>
      <c r="AT221" s="151" t="s">
        <v>157</v>
      </c>
      <c r="AU221" s="151" t="s">
        <v>79</v>
      </c>
      <c r="AV221" s="13" t="s">
        <v>79</v>
      </c>
      <c r="AW221" s="13" t="s">
        <v>3</v>
      </c>
      <c r="AX221" s="13" t="s">
        <v>77</v>
      </c>
      <c r="AY221" s="151" t="s">
        <v>148</v>
      </c>
    </row>
    <row r="222" spans="2:63" s="11" customFormat="1" ht="22.8" customHeight="1">
      <c r="B222" s="118"/>
      <c r="D222" s="119" t="s">
        <v>69</v>
      </c>
      <c r="E222" s="128" t="s">
        <v>280</v>
      </c>
      <c r="F222" s="128" t="s">
        <v>281</v>
      </c>
      <c r="J222" s="129">
        <f>BK222</f>
        <v>0</v>
      </c>
      <c r="L222" s="118"/>
      <c r="M222" s="122"/>
      <c r="N222" s="123"/>
      <c r="O222" s="123"/>
      <c r="P222" s="124">
        <f>SUM(P223:P266)</f>
        <v>453.73235700000004</v>
      </c>
      <c r="Q222" s="123"/>
      <c r="R222" s="124">
        <f>SUM(R223:R266)</f>
        <v>14.6181931</v>
      </c>
      <c r="S222" s="123"/>
      <c r="T222" s="125">
        <f>SUM(T223:T266)</f>
        <v>0</v>
      </c>
      <c r="AR222" s="119" t="s">
        <v>77</v>
      </c>
      <c r="AT222" s="126" t="s">
        <v>69</v>
      </c>
      <c r="AU222" s="126" t="s">
        <v>77</v>
      </c>
      <c r="AY222" s="119" t="s">
        <v>148</v>
      </c>
      <c r="BK222" s="127">
        <f>SUM(BK223:BK266)</f>
        <v>0</v>
      </c>
    </row>
    <row r="223" spans="2:65" s="1" customFormat="1" ht="24" customHeight="1">
      <c r="B223" s="130"/>
      <c r="C223" s="131" t="s">
        <v>282</v>
      </c>
      <c r="D223" s="131" t="s">
        <v>150</v>
      </c>
      <c r="E223" s="132" t="s">
        <v>283</v>
      </c>
      <c r="F223" s="133" t="s">
        <v>284</v>
      </c>
      <c r="G223" s="134" t="s">
        <v>153</v>
      </c>
      <c r="H223" s="135">
        <v>24.276</v>
      </c>
      <c r="I223" s="136"/>
      <c r="J223" s="136">
        <f>ROUND(I223*H223,2)</f>
        <v>0</v>
      </c>
      <c r="K223" s="133" t="s">
        <v>154</v>
      </c>
      <c r="L223" s="27"/>
      <c r="M223" s="137" t="s">
        <v>1</v>
      </c>
      <c r="N223" s="138" t="s">
        <v>35</v>
      </c>
      <c r="O223" s="139">
        <v>0.148</v>
      </c>
      <c r="P223" s="139">
        <f>O223*H223</f>
        <v>3.5928479999999996</v>
      </c>
      <c r="Q223" s="139">
        <v>0.00026</v>
      </c>
      <c r="R223" s="139">
        <f>Q223*H223</f>
        <v>0.00631176</v>
      </c>
      <c r="S223" s="139">
        <v>0</v>
      </c>
      <c r="T223" s="140">
        <f>S223*H223</f>
        <v>0</v>
      </c>
      <c r="AR223" s="141" t="s">
        <v>155</v>
      </c>
      <c r="AT223" s="141" t="s">
        <v>150</v>
      </c>
      <c r="AU223" s="141" t="s">
        <v>79</v>
      </c>
      <c r="AY223" s="15" t="s">
        <v>148</v>
      </c>
      <c r="BE223" s="142">
        <f>IF(N223="základní",J223,0)</f>
        <v>0</v>
      </c>
      <c r="BF223" s="142">
        <f>IF(N223="snížená",J223,0)</f>
        <v>0</v>
      </c>
      <c r="BG223" s="142">
        <f>IF(N223="zákl. přenesená",J223,0)</f>
        <v>0</v>
      </c>
      <c r="BH223" s="142">
        <f>IF(N223="sníž. přenesená",J223,0)</f>
        <v>0</v>
      </c>
      <c r="BI223" s="142">
        <f>IF(N223="nulová",J223,0)</f>
        <v>0</v>
      </c>
      <c r="BJ223" s="15" t="s">
        <v>77</v>
      </c>
      <c r="BK223" s="142">
        <f>ROUND(I223*H223,2)</f>
        <v>0</v>
      </c>
      <c r="BL223" s="15" t="s">
        <v>155</v>
      </c>
      <c r="BM223" s="141" t="s">
        <v>2157</v>
      </c>
    </row>
    <row r="224" spans="2:51" s="12" customFormat="1" ht="12">
      <c r="B224" s="143"/>
      <c r="D224" s="144" t="s">
        <v>157</v>
      </c>
      <c r="E224" s="145" t="s">
        <v>1</v>
      </c>
      <c r="F224" s="146" t="s">
        <v>286</v>
      </c>
      <c r="H224" s="145" t="s">
        <v>1</v>
      </c>
      <c r="L224" s="143"/>
      <c r="M224" s="147"/>
      <c r="N224" s="148"/>
      <c r="O224" s="148"/>
      <c r="P224" s="148"/>
      <c r="Q224" s="148"/>
      <c r="R224" s="148"/>
      <c r="S224" s="148"/>
      <c r="T224" s="149"/>
      <c r="AT224" s="145" t="s">
        <v>157</v>
      </c>
      <c r="AU224" s="145" t="s">
        <v>79</v>
      </c>
      <c r="AV224" s="12" t="s">
        <v>77</v>
      </c>
      <c r="AW224" s="12" t="s">
        <v>27</v>
      </c>
      <c r="AX224" s="12" t="s">
        <v>70</v>
      </c>
      <c r="AY224" s="145" t="s">
        <v>148</v>
      </c>
    </row>
    <row r="225" spans="2:51" s="12" customFormat="1" ht="12">
      <c r="B225" s="143"/>
      <c r="D225" s="144" t="s">
        <v>157</v>
      </c>
      <c r="E225" s="145" t="s">
        <v>1</v>
      </c>
      <c r="F225" s="146" t="s">
        <v>287</v>
      </c>
      <c r="H225" s="145" t="s">
        <v>1</v>
      </c>
      <c r="L225" s="143"/>
      <c r="M225" s="147"/>
      <c r="N225" s="148"/>
      <c r="O225" s="148"/>
      <c r="P225" s="148"/>
      <c r="Q225" s="148"/>
      <c r="R225" s="148"/>
      <c r="S225" s="148"/>
      <c r="T225" s="149"/>
      <c r="AT225" s="145" t="s">
        <v>157</v>
      </c>
      <c r="AU225" s="145" t="s">
        <v>79</v>
      </c>
      <c r="AV225" s="12" t="s">
        <v>77</v>
      </c>
      <c r="AW225" s="12" t="s">
        <v>27</v>
      </c>
      <c r="AX225" s="12" t="s">
        <v>70</v>
      </c>
      <c r="AY225" s="145" t="s">
        <v>148</v>
      </c>
    </row>
    <row r="226" spans="2:51" s="13" customFormat="1" ht="12">
      <c r="B226" s="150"/>
      <c r="D226" s="144" t="s">
        <v>157</v>
      </c>
      <c r="E226" s="151" t="s">
        <v>1</v>
      </c>
      <c r="F226" s="152" t="s">
        <v>2158</v>
      </c>
      <c r="H226" s="153">
        <v>24.276</v>
      </c>
      <c r="L226" s="150"/>
      <c r="M226" s="154"/>
      <c r="N226" s="155"/>
      <c r="O226" s="155"/>
      <c r="P226" s="155"/>
      <c r="Q226" s="155"/>
      <c r="R226" s="155"/>
      <c r="S226" s="155"/>
      <c r="T226" s="156"/>
      <c r="AT226" s="151" t="s">
        <v>157</v>
      </c>
      <c r="AU226" s="151" t="s">
        <v>79</v>
      </c>
      <c r="AV226" s="13" t="s">
        <v>79</v>
      </c>
      <c r="AW226" s="13" t="s">
        <v>27</v>
      </c>
      <c r="AX226" s="13" t="s">
        <v>70</v>
      </c>
      <c r="AY226" s="151" t="s">
        <v>148</v>
      </c>
    </row>
    <row r="227" spans="2:65" s="1" customFormat="1" ht="24" customHeight="1">
      <c r="B227" s="130"/>
      <c r="C227" s="131" t="s">
        <v>289</v>
      </c>
      <c r="D227" s="131" t="s">
        <v>150</v>
      </c>
      <c r="E227" s="132" t="s">
        <v>290</v>
      </c>
      <c r="F227" s="133" t="s">
        <v>291</v>
      </c>
      <c r="G227" s="134" t="s">
        <v>153</v>
      </c>
      <c r="H227" s="135">
        <v>12.138</v>
      </c>
      <c r="I227" s="136"/>
      <c r="J227" s="136">
        <f>ROUND(I227*H227,2)</f>
        <v>0</v>
      </c>
      <c r="K227" s="133" t="s">
        <v>154</v>
      </c>
      <c r="L227" s="27"/>
      <c r="M227" s="137" t="s">
        <v>1</v>
      </c>
      <c r="N227" s="138" t="s">
        <v>35</v>
      </c>
      <c r="O227" s="139">
        <v>0.46</v>
      </c>
      <c r="P227" s="139">
        <f>O227*H227</f>
        <v>5.58348</v>
      </c>
      <c r="Q227" s="139">
        <v>0.00489</v>
      </c>
      <c r="R227" s="139">
        <f>Q227*H227</f>
        <v>0.05935482</v>
      </c>
      <c r="S227" s="139">
        <v>0</v>
      </c>
      <c r="T227" s="140">
        <f>S227*H227</f>
        <v>0</v>
      </c>
      <c r="AR227" s="141" t="s">
        <v>155</v>
      </c>
      <c r="AT227" s="141" t="s">
        <v>150</v>
      </c>
      <c r="AU227" s="141" t="s">
        <v>79</v>
      </c>
      <c r="AY227" s="15" t="s">
        <v>148</v>
      </c>
      <c r="BE227" s="142">
        <f>IF(N227="základní",J227,0)</f>
        <v>0</v>
      </c>
      <c r="BF227" s="142">
        <f>IF(N227="snížená",J227,0)</f>
        <v>0</v>
      </c>
      <c r="BG227" s="142">
        <f>IF(N227="zákl. přenesená",J227,0)</f>
        <v>0</v>
      </c>
      <c r="BH227" s="142">
        <f>IF(N227="sníž. přenesená",J227,0)</f>
        <v>0</v>
      </c>
      <c r="BI227" s="142">
        <f>IF(N227="nulová",J227,0)</f>
        <v>0</v>
      </c>
      <c r="BJ227" s="15" t="s">
        <v>77</v>
      </c>
      <c r="BK227" s="142">
        <f>ROUND(I227*H227,2)</f>
        <v>0</v>
      </c>
      <c r="BL227" s="15" t="s">
        <v>155</v>
      </c>
      <c r="BM227" s="141" t="s">
        <v>2159</v>
      </c>
    </row>
    <row r="228" spans="2:51" s="12" customFormat="1" ht="12">
      <c r="B228" s="143"/>
      <c r="D228" s="144" t="s">
        <v>157</v>
      </c>
      <c r="E228" s="145" t="s">
        <v>1</v>
      </c>
      <c r="F228" s="146" t="s">
        <v>286</v>
      </c>
      <c r="H228" s="145" t="s">
        <v>1</v>
      </c>
      <c r="L228" s="143"/>
      <c r="M228" s="147"/>
      <c r="N228" s="148"/>
      <c r="O228" s="148"/>
      <c r="P228" s="148"/>
      <c r="Q228" s="148"/>
      <c r="R228" s="148"/>
      <c r="S228" s="148"/>
      <c r="T228" s="149"/>
      <c r="AT228" s="145" t="s">
        <v>157</v>
      </c>
      <c r="AU228" s="145" t="s">
        <v>79</v>
      </c>
      <c r="AV228" s="12" t="s">
        <v>77</v>
      </c>
      <c r="AW228" s="12" t="s">
        <v>27</v>
      </c>
      <c r="AX228" s="12" t="s">
        <v>70</v>
      </c>
      <c r="AY228" s="145" t="s">
        <v>148</v>
      </c>
    </row>
    <row r="229" spans="2:51" s="13" customFormat="1" ht="12">
      <c r="B229" s="150"/>
      <c r="D229" s="144" t="s">
        <v>157</v>
      </c>
      <c r="E229" s="151" t="s">
        <v>1</v>
      </c>
      <c r="F229" s="152" t="s">
        <v>2160</v>
      </c>
      <c r="H229" s="153">
        <v>12.138</v>
      </c>
      <c r="L229" s="150"/>
      <c r="M229" s="154"/>
      <c r="N229" s="155"/>
      <c r="O229" s="155"/>
      <c r="P229" s="155"/>
      <c r="Q229" s="155"/>
      <c r="R229" s="155"/>
      <c r="S229" s="155"/>
      <c r="T229" s="156"/>
      <c r="AT229" s="151" t="s">
        <v>157</v>
      </c>
      <c r="AU229" s="151" t="s">
        <v>79</v>
      </c>
      <c r="AV229" s="13" t="s">
        <v>79</v>
      </c>
      <c r="AW229" s="13" t="s">
        <v>27</v>
      </c>
      <c r="AX229" s="13" t="s">
        <v>70</v>
      </c>
      <c r="AY229" s="151" t="s">
        <v>148</v>
      </c>
    </row>
    <row r="230" spans="2:65" s="1" customFormat="1" ht="24" customHeight="1">
      <c r="B230" s="130"/>
      <c r="C230" s="131" t="s">
        <v>294</v>
      </c>
      <c r="D230" s="131" t="s">
        <v>150</v>
      </c>
      <c r="E230" s="132" t="s">
        <v>295</v>
      </c>
      <c r="F230" s="133" t="s">
        <v>296</v>
      </c>
      <c r="G230" s="134" t="s">
        <v>153</v>
      </c>
      <c r="H230" s="135">
        <v>12.138</v>
      </c>
      <c r="I230" s="136"/>
      <c r="J230" s="136">
        <f>ROUND(I230*H230,2)</f>
        <v>0</v>
      </c>
      <c r="K230" s="133" t="s">
        <v>154</v>
      </c>
      <c r="L230" s="27"/>
      <c r="M230" s="137" t="s">
        <v>1</v>
      </c>
      <c r="N230" s="138" t="s">
        <v>35</v>
      </c>
      <c r="O230" s="139">
        <v>0.358</v>
      </c>
      <c r="P230" s="139">
        <f>O230*H230</f>
        <v>4.345403999999999</v>
      </c>
      <c r="Q230" s="139">
        <v>0.003</v>
      </c>
      <c r="R230" s="139">
        <f>Q230*H230</f>
        <v>0.036414</v>
      </c>
      <c r="S230" s="139">
        <v>0</v>
      </c>
      <c r="T230" s="140">
        <f>S230*H230</f>
        <v>0</v>
      </c>
      <c r="AR230" s="141" t="s">
        <v>155</v>
      </c>
      <c r="AT230" s="141" t="s">
        <v>150</v>
      </c>
      <c r="AU230" s="141" t="s">
        <v>79</v>
      </c>
      <c r="AY230" s="15" t="s">
        <v>148</v>
      </c>
      <c r="BE230" s="142">
        <f>IF(N230="základní",J230,0)</f>
        <v>0</v>
      </c>
      <c r="BF230" s="142">
        <f>IF(N230="snížená",J230,0)</f>
        <v>0</v>
      </c>
      <c r="BG230" s="142">
        <f>IF(N230="zákl. přenesená",J230,0)</f>
        <v>0</v>
      </c>
      <c r="BH230" s="142">
        <f>IF(N230="sníž. přenesená",J230,0)</f>
        <v>0</v>
      </c>
      <c r="BI230" s="142">
        <f>IF(N230="nulová",J230,0)</f>
        <v>0</v>
      </c>
      <c r="BJ230" s="15" t="s">
        <v>77</v>
      </c>
      <c r="BK230" s="142">
        <f>ROUND(I230*H230,2)</f>
        <v>0</v>
      </c>
      <c r="BL230" s="15" t="s">
        <v>155</v>
      </c>
      <c r="BM230" s="141" t="s">
        <v>2161</v>
      </c>
    </row>
    <row r="231" spans="2:51" s="12" customFormat="1" ht="12">
      <c r="B231" s="143"/>
      <c r="D231" s="144" t="s">
        <v>157</v>
      </c>
      <c r="E231" s="145" t="s">
        <v>1</v>
      </c>
      <c r="F231" s="146" t="s">
        <v>286</v>
      </c>
      <c r="H231" s="145" t="s">
        <v>1</v>
      </c>
      <c r="L231" s="143"/>
      <c r="M231" s="147"/>
      <c r="N231" s="148"/>
      <c r="O231" s="148"/>
      <c r="P231" s="148"/>
      <c r="Q231" s="148"/>
      <c r="R231" s="148"/>
      <c r="S231" s="148"/>
      <c r="T231" s="149"/>
      <c r="AT231" s="145" t="s">
        <v>157</v>
      </c>
      <c r="AU231" s="145" t="s">
        <v>79</v>
      </c>
      <c r="AV231" s="12" t="s">
        <v>77</v>
      </c>
      <c r="AW231" s="12" t="s">
        <v>27</v>
      </c>
      <c r="AX231" s="12" t="s">
        <v>70</v>
      </c>
      <c r="AY231" s="145" t="s">
        <v>148</v>
      </c>
    </row>
    <row r="232" spans="2:51" s="13" customFormat="1" ht="12">
      <c r="B232" s="150"/>
      <c r="D232" s="144" t="s">
        <v>157</v>
      </c>
      <c r="E232" s="151" t="s">
        <v>1</v>
      </c>
      <c r="F232" s="152" t="s">
        <v>2160</v>
      </c>
      <c r="H232" s="153">
        <v>12.138</v>
      </c>
      <c r="L232" s="150"/>
      <c r="M232" s="154"/>
      <c r="N232" s="155"/>
      <c r="O232" s="155"/>
      <c r="P232" s="155"/>
      <c r="Q232" s="155"/>
      <c r="R232" s="155"/>
      <c r="S232" s="155"/>
      <c r="T232" s="156"/>
      <c r="AT232" s="151" t="s">
        <v>157</v>
      </c>
      <c r="AU232" s="151" t="s">
        <v>79</v>
      </c>
      <c r="AV232" s="13" t="s">
        <v>79</v>
      </c>
      <c r="AW232" s="13" t="s">
        <v>27</v>
      </c>
      <c r="AX232" s="13" t="s">
        <v>70</v>
      </c>
      <c r="AY232" s="151" t="s">
        <v>148</v>
      </c>
    </row>
    <row r="233" spans="2:65" s="1" customFormat="1" ht="24" customHeight="1">
      <c r="B233" s="130"/>
      <c r="C233" s="131" t="s">
        <v>309</v>
      </c>
      <c r="D233" s="131" t="s">
        <v>150</v>
      </c>
      <c r="E233" s="132" t="s">
        <v>299</v>
      </c>
      <c r="F233" s="133" t="s">
        <v>300</v>
      </c>
      <c r="G233" s="134" t="s">
        <v>153</v>
      </c>
      <c r="H233" s="135">
        <v>307.599</v>
      </c>
      <c r="I233" s="136"/>
      <c r="J233" s="136">
        <f>ROUND(I233*H233,2)</f>
        <v>0</v>
      </c>
      <c r="K233" s="133" t="s">
        <v>154</v>
      </c>
      <c r="L233" s="27"/>
      <c r="M233" s="137" t="s">
        <v>1</v>
      </c>
      <c r="N233" s="138" t="s">
        <v>35</v>
      </c>
      <c r="O233" s="139">
        <v>0.38</v>
      </c>
      <c r="P233" s="139">
        <f>O233*H233</f>
        <v>116.88762</v>
      </c>
      <c r="Q233" s="139">
        <v>0.0169</v>
      </c>
      <c r="R233" s="139">
        <f>Q233*H233</f>
        <v>5.198423099999999</v>
      </c>
      <c r="S233" s="139">
        <v>0</v>
      </c>
      <c r="T233" s="140">
        <f>S233*H233</f>
        <v>0</v>
      </c>
      <c r="AR233" s="141" t="s">
        <v>155</v>
      </c>
      <c r="AT233" s="141" t="s">
        <v>150</v>
      </c>
      <c r="AU233" s="141" t="s">
        <v>79</v>
      </c>
      <c r="AY233" s="15" t="s">
        <v>148</v>
      </c>
      <c r="BE233" s="142">
        <f>IF(N233="základní",J233,0)</f>
        <v>0</v>
      </c>
      <c r="BF233" s="142">
        <f>IF(N233="snížená",J233,0)</f>
        <v>0</v>
      </c>
      <c r="BG233" s="142">
        <f>IF(N233="zákl. přenesená",J233,0)</f>
        <v>0</v>
      </c>
      <c r="BH233" s="142">
        <f>IF(N233="sníž. přenesená",J233,0)</f>
        <v>0</v>
      </c>
      <c r="BI233" s="142">
        <f>IF(N233="nulová",J233,0)</f>
        <v>0</v>
      </c>
      <c r="BJ233" s="15" t="s">
        <v>77</v>
      </c>
      <c r="BK233" s="142">
        <f>ROUND(I233*H233,2)</f>
        <v>0</v>
      </c>
      <c r="BL233" s="15" t="s">
        <v>155</v>
      </c>
      <c r="BM233" s="141" t="s">
        <v>2162</v>
      </c>
    </row>
    <row r="234" spans="2:51" s="12" customFormat="1" ht="12">
      <c r="B234" s="143"/>
      <c r="D234" s="144" t="s">
        <v>157</v>
      </c>
      <c r="E234" s="145" t="s">
        <v>1</v>
      </c>
      <c r="F234" s="146" t="s">
        <v>302</v>
      </c>
      <c r="H234" s="145" t="s">
        <v>1</v>
      </c>
      <c r="L234" s="143"/>
      <c r="M234" s="147"/>
      <c r="N234" s="148"/>
      <c r="O234" s="148"/>
      <c r="P234" s="148"/>
      <c r="Q234" s="148"/>
      <c r="R234" s="148"/>
      <c r="S234" s="148"/>
      <c r="T234" s="149"/>
      <c r="AT234" s="145" t="s">
        <v>157</v>
      </c>
      <c r="AU234" s="145" t="s">
        <v>79</v>
      </c>
      <c r="AV234" s="12" t="s">
        <v>77</v>
      </c>
      <c r="AW234" s="12" t="s">
        <v>27</v>
      </c>
      <c r="AX234" s="12" t="s">
        <v>70</v>
      </c>
      <c r="AY234" s="145" t="s">
        <v>148</v>
      </c>
    </row>
    <row r="235" spans="2:51" s="13" customFormat="1" ht="12">
      <c r="B235" s="150"/>
      <c r="D235" s="144" t="s">
        <v>157</v>
      </c>
      <c r="E235" s="151" t="s">
        <v>1</v>
      </c>
      <c r="F235" s="152" t="s">
        <v>2163</v>
      </c>
      <c r="H235" s="153">
        <v>307.599</v>
      </c>
      <c r="L235" s="150"/>
      <c r="M235" s="154"/>
      <c r="N235" s="155"/>
      <c r="O235" s="155"/>
      <c r="P235" s="155"/>
      <c r="Q235" s="155"/>
      <c r="R235" s="155"/>
      <c r="S235" s="155"/>
      <c r="T235" s="156"/>
      <c r="AT235" s="151" t="s">
        <v>157</v>
      </c>
      <c r="AU235" s="151" t="s">
        <v>79</v>
      </c>
      <c r="AV235" s="13" t="s">
        <v>79</v>
      </c>
      <c r="AW235" s="13" t="s">
        <v>27</v>
      </c>
      <c r="AX235" s="13" t="s">
        <v>70</v>
      </c>
      <c r="AY235" s="151" t="s">
        <v>148</v>
      </c>
    </row>
    <row r="236" spans="2:65" s="1" customFormat="1" ht="24" customHeight="1">
      <c r="B236" s="130"/>
      <c r="C236" s="131" t="s">
        <v>298</v>
      </c>
      <c r="D236" s="131" t="s">
        <v>150</v>
      </c>
      <c r="E236" s="132" t="s">
        <v>305</v>
      </c>
      <c r="F236" s="133" t="s">
        <v>306</v>
      </c>
      <c r="G236" s="134" t="s">
        <v>153</v>
      </c>
      <c r="H236" s="135">
        <v>12.268</v>
      </c>
      <c r="I236" s="136"/>
      <c r="J236" s="136">
        <f>ROUND(I236*H236,2)</f>
        <v>0</v>
      </c>
      <c r="K236" s="133" t="s">
        <v>154</v>
      </c>
      <c r="L236" s="27"/>
      <c r="M236" s="137" t="s">
        <v>1</v>
      </c>
      <c r="N236" s="138" t="s">
        <v>35</v>
      </c>
      <c r="O236" s="139">
        <v>0.36</v>
      </c>
      <c r="P236" s="139">
        <f>O236*H236</f>
        <v>4.41648</v>
      </c>
      <c r="Q236" s="139">
        <v>0.00489</v>
      </c>
      <c r="R236" s="139">
        <f>Q236*H236</f>
        <v>0.059990520000000006</v>
      </c>
      <c r="S236" s="139">
        <v>0</v>
      </c>
      <c r="T236" s="140">
        <f>S236*H236</f>
        <v>0</v>
      </c>
      <c r="AR236" s="141" t="s">
        <v>155</v>
      </c>
      <c r="AT236" s="141" t="s">
        <v>150</v>
      </c>
      <c r="AU236" s="141" t="s">
        <v>79</v>
      </c>
      <c r="AY236" s="15" t="s">
        <v>148</v>
      </c>
      <c r="BE236" s="142">
        <f>IF(N236="základní",J236,0)</f>
        <v>0</v>
      </c>
      <c r="BF236" s="142">
        <f>IF(N236="snížená",J236,0)</f>
        <v>0</v>
      </c>
      <c r="BG236" s="142">
        <f>IF(N236="zákl. přenesená",J236,0)</f>
        <v>0</v>
      </c>
      <c r="BH236" s="142">
        <f>IF(N236="sníž. přenesená",J236,0)</f>
        <v>0</v>
      </c>
      <c r="BI236" s="142">
        <f>IF(N236="nulová",J236,0)</f>
        <v>0</v>
      </c>
      <c r="BJ236" s="15" t="s">
        <v>77</v>
      </c>
      <c r="BK236" s="142">
        <f>ROUND(I236*H236,2)</f>
        <v>0</v>
      </c>
      <c r="BL236" s="15" t="s">
        <v>155</v>
      </c>
      <c r="BM236" s="141" t="s">
        <v>2164</v>
      </c>
    </row>
    <row r="237" spans="2:51" s="13" customFormat="1" ht="20.4">
      <c r="B237" s="150"/>
      <c r="D237" s="144" t="s">
        <v>157</v>
      </c>
      <c r="E237" s="151" t="s">
        <v>1</v>
      </c>
      <c r="F237" s="152" t="s">
        <v>2165</v>
      </c>
      <c r="H237" s="153">
        <v>12.268</v>
      </c>
      <c r="L237" s="150"/>
      <c r="M237" s="154"/>
      <c r="N237" s="155"/>
      <c r="O237" s="155"/>
      <c r="P237" s="155"/>
      <c r="Q237" s="155"/>
      <c r="R237" s="155"/>
      <c r="S237" s="155"/>
      <c r="T237" s="156"/>
      <c r="AT237" s="151" t="s">
        <v>157</v>
      </c>
      <c r="AU237" s="151" t="s">
        <v>79</v>
      </c>
      <c r="AV237" s="13" t="s">
        <v>79</v>
      </c>
      <c r="AW237" s="13" t="s">
        <v>27</v>
      </c>
      <c r="AX237" s="13" t="s">
        <v>70</v>
      </c>
      <c r="AY237" s="151" t="s">
        <v>148</v>
      </c>
    </row>
    <row r="238" spans="2:65" s="1" customFormat="1" ht="24" customHeight="1">
      <c r="B238" s="130"/>
      <c r="C238" s="305" t="s">
        <v>304</v>
      </c>
      <c r="D238" s="305" t="s">
        <v>150</v>
      </c>
      <c r="E238" s="306" t="s">
        <v>310</v>
      </c>
      <c r="F238" s="307" t="s">
        <v>311</v>
      </c>
      <c r="G238" s="308" t="s">
        <v>153</v>
      </c>
      <c r="H238" s="309">
        <v>127.95</v>
      </c>
      <c r="I238" s="310"/>
      <c r="J238" s="310">
        <f>ROUND(I238*H238,2)</f>
        <v>0</v>
      </c>
      <c r="K238" s="133" t="s">
        <v>312</v>
      </c>
      <c r="L238" s="27"/>
      <c r="M238" s="137" t="s">
        <v>1</v>
      </c>
      <c r="N238" s="138" t="s">
        <v>35</v>
      </c>
      <c r="O238" s="139">
        <v>0.39</v>
      </c>
      <c r="P238" s="139">
        <f>O238*H238</f>
        <v>49.9005</v>
      </c>
      <c r="Q238" s="139">
        <v>0.0154</v>
      </c>
      <c r="R238" s="139">
        <f>Q238*H238</f>
        <v>1.9704300000000001</v>
      </c>
      <c r="S238" s="139">
        <v>0</v>
      </c>
      <c r="T238" s="140">
        <f>S238*H238</f>
        <v>0</v>
      </c>
      <c r="AR238" s="141" t="s">
        <v>155</v>
      </c>
      <c r="AT238" s="141" t="s">
        <v>150</v>
      </c>
      <c r="AU238" s="141" t="s">
        <v>79</v>
      </c>
      <c r="AY238" s="15" t="s">
        <v>148</v>
      </c>
      <c r="BE238" s="142">
        <f>IF(N238="základní",J238,0)</f>
        <v>0</v>
      </c>
      <c r="BF238" s="142">
        <f>IF(N238="snížená",J238,0)</f>
        <v>0</v>
      </c>
      <c r="BG238" s="142">
        <f>IF(N238="zákl. přenesená",J238,0)</f>
        <v>0</v>
      </c>
      <c r="BH238" s="142">
        <f>IF(N238="sníž. přenesená",J238,0)</f>
        <v>0</v>
      </c>
      <c r="BI238" s="142">
        <f>IF(N238="nulová",J238,0)</f>
        <v>0</v>
      </c>
      <c r="BJ238" s="15" t="s">
        <v>77</v>
      </c>
      <c r="BK238" s="142">
        <f>ROUND(I238*H238,2)</f>
        <v>0</v>
      </c>
      <c r="BL238" s="15" t="s">
        <v>155</v>
      </c>
      <c r="BM238" s="141" t="s">
        <v>2166</v>
      </c>
    </row>
    <row r="239" spans="2:47" s="1" customFormat="1" ht="28.8">
      <c r="B239" s="27"/>
      <c r="D239" s="144" t="s">
        <v>277</v>
      </c>
      <c r="F239" s="166" t="s">
        <v>314</v>
      </c>
      <c r="L239" s="27"/>
      <c r="M239" s="167"/>
      <c r="N239" s="50"/>
      <c r="O239" s="50"/>
      <c r="P239" s="50"/>
      <c r="Q239" s="50"/>
      <c r="R239" s="50"/>
      <c r="S239" s="50"/>
      <c r="T239" s="51"/>
      <c r="AT239" s="15" t="s">
        <v>277</v>
      </c>
      <c r="AU239" s="15" t="s">
        <v>79</v>
      </c>
    </row>
    <row r="240" spans="2:51" s="13" customFormat="1" ht="20.4">
      <c r="B240" s="150"/>
      <c r="D240" s="144" t="s">
        <v>157</v>
      </c>
      <c r="E240" s="151" t="s">
        <v>1</v>
      </c>
      <c r="F240" s="152" t="s">
        <v>2167</v>
      </c>
      <c r="H240" s="153">
        <v>127.95</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131" t="s">
        <v>316</v>
      </c>
      <c r="D241" s="131" t="s">
        <v>150</v>
      </c>
      <c r="E241" s="132" t="s">
        <v>317</v>
      </c>
      <c r="F241" s="133" t="s">
        <v>318</v>
      </c>
      <c r="G241" s="134" t="s">
        <v>319</v>
      </c>
      <c r="H241" s="135">
        <v>60</v>
      </c>
      <c r="I241" s="136"/>
      <c r="J241" s="136">
        <f>ROUND(I241*H241,2)</f>
        <v>0</v>
      </c>
      <c r="K241" s="133" t="s">
        <v>320</v>
      </c>
      <c r="L241" s="27"/>
      <c r="M241" s="137" t="s">
        <v>1</v>
      </c>
      <c r="N241" s="138" t="s">
        <v>35</v>
      </c>
      <c r="O241" s="139">
        <v>0.452</v>
      </c>
      <c r="P241" s="139">
        <f>O241*H241</f>
        <v>27.12</v>
      </c>
      <c r="Q241" s="139">
        <v>0.0102</v>
      </c>
      <c r="R241" s="139">
        <f>Q241*H241</f>
        <v>0.6120000000000001</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2168</v>
      </c>
    </row>
    <row r="242" spans="2:51" s="12" customFormat="1" ht="12">
      <c r="B242" s="143"/>
      <c r="D242" s="144" t="s">
        <v>157</v>
      </c>
      <c r="E242" s="145" t="s">
        <v>1</v>
      </c>
      <c r="F242" s="146" t="s">
        <v>322</v>
      </c>
      <c r="H242" s="145" t="s">
        <v>1</v>
      </c>
      <c r="L242" s="143"/>
      <c r="M242" s="147"/>
      <c r="N242" s="148"/>
      <c r="O242" s="148"/>
      <c r="P242" s="148"/>
      <c r="Q242" s="148"/>
      <c r="R242" s="148"/>
      <c r="S242" s="148"/>
      <c r="T242" s="149"/>
      <c r="AT242" s="145" t="s">
        <v>157</v>
      </c>
      <c r="AU242" s="145" t="s">
        <v>79</v>
      </c>
      <c r="AV242" s="12" t="s">
        <v>77</v>
      </c>
      <c r="AW242" s="12" t="s">
        <v>27</v>
      </c>
      <c r="AX242" s="12" t="s">
        <v>70</v>
      </c>
      <c r="AY242" s="145" t="s">
        <v>148</v>
      </c>
    </row>
    <row r="243" spans="2:51" s="13" customFormat="1" ht="12">
      <c r="B243" s="150"/>
      <c r="D243" s="144" t="s">
        <v>157</v>
      </c>
      <c r="E243" s="151" t="s">
        <v>1</v>
      </c>
      <c r="F243" s="152" t="s">
        <v>2169</v>
      </c>
      <c r="H243" s="153">
        <v>27</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51" s="13" customFormat="1" ht="12">
      <c r="B244" s="150"/>
      <c r="D244" s="144" t="s">
        <v>157</v>
      </c>
      <c r="E244" s="151" t="s">
        <v>1</v>
      </c>
      <c r="F244" s="152" t="s">
        <v>2170</v>
      </c>
      <c r="H244" s="153">
        <v>33</v>
      </c>
      <c r="L244" s="150"/>
      <c r="M244" s="154"/>
      <c r="N244" s="155"/>
      <c r="O244" s="155"/>
      <c r="P244" s="155"/>
      <c r="Q244" s="155"/>
      <c r="R244" s="155"/>
      <c r="S244" s="155"/>
      <c r="T244" s="156"/>
      <c r="AT244" s="151" t="s">
        <v>157</v>
      </c>
      <c r="AU244" s="151" t="s">
        <v>79</v>
      </c>
      <c r="AV244" s="13" t="s">
        <v>79</v>
      </c>
      <c r="AW244" s="13" t="s">
        <v>27</v>
      </c>
      <c r="AX244" s="13" t="s">
        <v>70</v>
      </c>
      <c r="AY244" s="151" t="s">
        <v>148</v>
      </c>
    </row>
    <row r="245" spans="2:65" s="1" customFormat="1" ht="24" customHeight="1">
      <c r="B245" s="130"/>
      <c r="C245" s="131" t="s">
        <v>325</v>
      </c>
      <c r="D245" s="131" t="s">
        <v>150</v>
      </c>
      <c r="E245" s="132" t="s">
        <v>326</v>
      </c>
      <c r="F245" s="133" t="s">
        <v>327</v>
      </c>
      <c r="G245" s="134" t="s">
        <v>319</v>
      </c>
      <c r="H245" s="135">
        <v>7</v>
      </c>
      <c r="I245" s="136"/>
      <c r="J245" s="136">
        <f>ROUND(I245*H245,2)</f>
        <v>0</v>
      </c>
      <c r="K245" s="133" t="s">
        <v>320</v>
      </c>
      <c r="L245" s="27"/>
      <c r="M245" s="137" t="s">
        <v>1</v>
      </c>
      <c r="N245" s="138" t="s">
        <v>35</v>
      </c>
      <c r="O245" s="139">
        <v>2.431</v>
      </c>
      <c r="P245" s="139">
        <f>O245*H245</f>
        <v>17.017</v>
      </c>
      <c r="Q245" s="139">
        <v>0.1575</v>
      </c>
      <c r="R245" s="139">
        <f>Q245*H245</f>
        <v>1.1025</v>
      </c>
      <c r="S245" s="139">
        <v>0</v>
      </c>
      <c r="T245" s="140">
        <f>S245*H245</f>
        <v>0</v>
      </c>
      <c r="AR245" s="141" t="s">
        <v>155</v>
      </c>
      <c r="AT245" s="141" t="s">
        <v>150</v>
      </c>
      <c r="AU245" s="141" t="s">
        <v>79</v>
      </c>
      <c r="AY245" s="15" t="s">
        <v>148</v>
      </c>
      <c r="BE245" s="142">
        <f>IF(N245="základní",J245,0)</f>
        <v>0</v>
      </c>
      <c r="BF245" s="142">
        <f>IF(N245="snížená",J245,0)</f>
        <v>0</v>
      </c>
      <c r="BG245" s="142">
        <f>IF(N245="zákl. přenesená",J245,0)</f>
        <v>0</v>
      </c>
      <c r="BH245" s="142">
        <f>IF(N245="sníž. přenesená",J245,0)</f>
        <v>0</v>
      </c>
      <c r="BI245" s="142">
        <f>IF(N245="nulová",J245,0)</f>
        <v>0</v>
      </c>
      <c r="BJ245" s="15" t="s">
        <v>77</v>
      </c>
      <c r="BK245" s="142">
        <f>ROUND(I245*H245,2)</f>
        <v>0</v>
      </c>
      <c r="BL245" s="15" t="s">
        <v>155</v>
      </c>
      <c r="BM245" s="141" t="s">
        <v>2171</v>
      </c>
    </row>
    <row r="246" spans="2:51" s="12" customFormat="1" ht="12">
      <c r="B246" s="143"/>
      <c r="D246" s="144" t="s">
        <v>157</v>
      </c>
      <c r="E246" s="145" t="s">
        <v>1</v>
      </c>
      <c r="F246" s="146" t="s">
        <v>329</v>
      </c>
      <c r="H246" s="145" t="s">
        <v>1</v>
      </c>
      <c r="L246" s="143"/>
      <c r="M246" s="147"/>
      <c r="N246" s="148"/>
      <c r="O246" s="148"/>
      <c r="P246" s="148"/>
      <c r="Q246" s="148"/>
      <c r="R246" s="148"/>
      <c r="S246" s="148"/>
      <c r="T246" s="149"/>
      <c r="AT246" s="145" t="s">
        <v>157</v>
      </c>
      <c r="AU246" s="145" t="s">
        <v>79</v>
      </c>
      <c r="AV246" s="12" t="s">
        <v>77</v>
      </c>
      <c r="AW246" s="12" t="s">
        <v>27</v>
      </c>
      <c r="AX246" s="12" t="s">
        <v>70</v>
      </c>
      <c r="AY246" s="145" t="s">
        <v>148</v>
      </c>
    </row>
    <row r="247" spans="2:51" s="13" customFormat="1" ht="12">
      <c r="B247" s="150"/>
      <c r="D247" s="144" t="s">
        <v>157</v>
      </c>
      <c r="E247" s="151" t="s">
        <v>1</v>
      </c>
      <c r="F247" s="152" t="s">
        <v>2172</v>
      </c>
      <c r="H247" s="153">
        <v>6</v>
      </c>
      <c r="L247" s="150"/>
      <c r="M247" s="154"/>
      <c r="N247" s="155"/>
      <c r="O247" s="155"/>
      <c r="P247" s="155"/>
      <c r="Q247" s="155"/>
      <c r="R247" s="155"/>
      <c r="S247" s="155"/>
      <c r="T247" s="156"/>
      <c r="AT247" s="151" t="s">
        <v>157</v>
      </c>
      <c r="AU247" s="151" t="s">
        <v>79</v>
      </c>
      <c r="AV247" s="13" t="s">
        <v>79</v>
      </c>
      <c r="AW247" s="13" t="s">
        <v>27</v>
      </c>
      <c r="AX247" s="13" t="s">
        <v>70</v>
      </c>
      <c r="AY247" s="151" t="s">
        <v>148</v>
      </c>
    </row>
    <row r="248" spans="2:51" s="12" customFormat="1" ht="12">
      <c r="B248" s="143"/>
      <c r="D248" s="144" t="s">
        <v>157</v>
      </c>
      <c r="E248" s="145" t="s">
        <v>1</v>
      </c>
      <c r="F248" s="146" t="s">
        <v>331</v>
      </c>
      <c r="H248" s="145" t="s">
        <v>1</v>
      </c>
      <c r="L248" s="143"/>
      <c r="M248" s="147"/>
      <c r="N248" s="148"/>
      <c r="O248" s="148"/>
      <c r="P248" s="148"/>
      <c r="Q248" s="148"/>
      <c r="R248" s="148"/>
      <c r="S248" s="148"/>
      <c r="T248" s="149"/>
      <c r="AT248" s="145" t="s">
        <v>157</v>
      </c>
      <c r="AU248" s="145" t="s">
        <v>79</v>
      </c>
      <c r="AV248" s="12" t="s">
        <v>77</v>
      </c>
      <c r="AW248" s="12" t="s">
        <v>27</v>
      </c>
      <c r="AX248" s="12" t="s">
        <v>70</v>
      </c>
      <c r="AY248" s="145" t="s">
        <v>148</v>
      </c>
    </row>
    <row r="249" spans="2:51" s="13" customFormat="1" ht="12">
      <c r="B249" s="150"/>
      <c r="D249" s="144" t="s">
        <v>157</v>
      </c>
      <c r="E249" s="151" t="s">
        <v>1</v>
      </c>
      <c r="F249" s="152" t="s">
        <v>332</v>
      </c>
      <c r="H249" s="153">
        <v>1</v>
      </c>
      <c r="L249" s="150"/>
      <c r="M249" s="154"/>
      <c r="N249" s="155"/>
      <c r="O249" s="155"/>
      <c r="P249" s="155"/>
      <c r="Q249" s="155"/>
      <c r="R249" s="155"/>
      <c r="S249" s="155"/>
      <c r="T249" s="156"/>
      <c r="AT249" s="151" t="s">
        <v>157</v>
      </c>
      <c r="AU249" s="151" t="s">
        <v>79</v>
      </c>
      <c r="AV249" s="13" t="s">
        <v>79</v>
      </c>
      <c r="AW249" s="13" t="s">
        <v>27</v>
      </c>
      <c r="AX249" s="13" t="s">
        <v>70</v>
      </c>
      <c r="AY249" s="151" t="s">
        <v>148</v>
      </c>
    </row>
    <row r="250" spans="2:65" s="1" customFormat="1" ht="24" customHeight="1">
      <c r="B250" s="130"/>
      <c r="C250" s="131" t="s">
        <v>333</v>
      </c>
      <c r="D250" s="131" t="s">
        <v>150</v>
      </c>
      <c r="E250" s="132" t="s">
        <v>334</v>
      </c>
      <c r="F250" s="133" t="s">
        <v>335</v>
      </c>
      <c r="G250" s="134" t="s">
        <v>153</v>
      </c>
      <c r="H250" s="135">
        <v>165.955</v>
      </c>
      <c r="I250" s="136"/>
      <c r="J250" s="136">
        <f>ROUND(I250*H250,2)</f>
        <v>0</v>
      </c>
      <c r="K250" s="133" t="s">
        <v>320</v>
      </c>
      <c r="L250" s="27"/>
      <c r="M250" s="137" t="s">
        <v>1</v>
      </c>
      <c r="N250" s="138" t="s">
        <v>35</v>
      </c>
      <c r="O250" s="139">
        <v>1.355</v>
      </c>
      <c r="P250" s="139">
        <f>O250*H250</f>
        <v>224.86902500000002</v>
      </c>
      <c r="Q250" s="139">
        <v>0.03358</v>
      </c>
      <c r="R250" s="139">
        <f>Q250*H250</f>
        <v>5.5727689</v>
      </c>
      <c r="S250" s="139">
        <v>0</v>
      </c>
      <c r="T250" s="140">
        <f>S250*H250</f>
        <v>0</v>
      </c>
      <c r="AR250" s="141" t="s">
        <v>155</v>
      </c>
      <c r="AT250" s="141" t="s">
        <v>150</v>
      </c>
      <c r="AU250" s="141" t="s">
        <v>79</v>
      </c>
      <c r="AY250" s="15" t="s">
        <v>148</v>
      </c>
      <c r="BE250" s="142">
        <f>IF(N250="základní",J250,0)</f>
        <v>0</v>
      </c>
      <c r="BF250" s="142">
        <f>IF(N250="snížená",J250,0)</f>
        <v>0</v>
      </c>
      <c r="BG250" s="142">
        <f>IF(N250="zákl. přenesená",J250,0)</f>
        <v>0</v>
      </c>
      <c r="BH250" s="142">
        <f>IF(N250="sníž. přenesená",J250,0)</f>
        <v>0</v>
      </c>
      <c r="BI250" s="142">
        <f>IF(N250="nulová",J250,0)</f>
        <v>0</v>
      </c>
      <c r="BJ250" s="15" t="s">
        <v>77</v>
      </c>
      <c r="BK250" s="142">
        <f>ROUND(I250*H250,2)</f>
        <v>0</v>
      </c>
      <c r="BL250" s="15" t="s">
        <v>155</v>
      </c>
      <c r="BM250" s="141" t="s">
        <v>2173</v>
      </c>
    </row>
    <row r="251" spans="2:51" s="12" customFormat="1" ht="12">
      <c r="B251" s="143"/>
      <c r="D251" s="144" t="s">
        <v>157</v>
      </c>
      <c r="E251" s="145" t="s">
        <v>1</v>
      </c>
      <c r="F251" s="146" t="s">
        <v>158</v>
      </c>
      <c r="H251" s="145" t="s">
        <v>1</v>
      </c>
      <c r="L251" s="143"/>
      <c r="M251" s="147"/>
      <c r="N251" s="148"/>
      <c r="O251" s="148"/>
      <c r="P251" s="148"/>
      <c r="Q251" s="148"/>
      <c r="R251" s="148"/>
      <c r="S251" s="148"/>
      <c r="T251" s="149"/>
      <c r="AT251" s="145" t="s">
        <v>157</v>
      </c>
      <c r="AU251" s="145" t="s">
        <v>79</v>
      </c>
      <c r="AV251" s="12" t="s">
        <v>77</v>
      </c>
      <c r="AW251" s="12" t="s">
        <v>27</v>
      </c>
      <c r="AX251" s="12" t="s">
        <v>70</v>
      </c>
      <c r="AY251" s="145" t="s">
        <v>148</v>
      </c>
    </row>
    <row r="252" spans="2:51" s="13" customFormat="1" ht="30.6">
      <c r="B252" s="150"/>
      <c r="D252" s="144" t="s">
        <v>157</v>
      </c>
      <c r="E252" s="151" t="s">
        <v>1</v>
      </c>
      <c r="F252" s="152" t="s">
        <v>2174</v>
      </c>
      <c r="H252" s="153">
        <v>31.776</v>
      </c>
      <c r="L252" s="150"/>
      <c r="M252" s="154"/>
      <c r="N252" s="155"/>
      <c r="O252" s="155"/>
      <c r="P252" s="155"/>
      <c r="Q252" s="155"/>
      <c r="R252" s="155"/>
      <c r="S252" s="155"/>
      <c r="T252" s="156"/>
      <c r="AT252" s="151" t="s">
        <v>157</v>
      </c>
      <c r="AU252" s="151" t="s">
        <v>79</v>
      </c>
      <c r="AV252" s="13" t="s">
        <v>79</v>
      </c>
      <c r="AW252" s="13" t="s">
        <v>27</v>
      </c>
      <c r="AX252" s="13" t="s">
        <v>70</v>
      </c>
      <c r="AY252" s="151" t="s">
        <v>148</v>
      </c>
    </row>
    <row r="253" spans="2:51" s="12" customFormat="1" ht="12">
      <c r="B253" s="143"/>
      <c r="D253" s="144" t="s">
        <v>157</v>
      </c>
      <c r="E253" s="145" t="s">
        <v>1</v>
      </c>
      <c r="F253" s="146" t="s">
        <v>2175</v>
      </c>
      <c r="H253" s="145" t="s">
        <v>1</v>
      </c>
      <c r="L253" s="143"/>
      <c r="M253" s="147"/>
      <c r="N253" s="148"/>
      <c r="O253" s="148"/>
      <c r="P253" s="148"/>
      <c r="Q253" s="148"/>
      <c r="R253" s="148"/>
      <c r="S253" s="148"/>
      <c r="T253" s="149"/>
      <c r="AT253" s="145" t="s">
        <v>157</v>
      </c>
      <c r="AU253" s="145" t="s">
        <v>79</v>
      </c>
      <c r="AV253" s="12" t="s">
        <v>77</v>
      </c>
      <c r="AW253" s="12" t="s">
        <v>27</v>
      </c>
      <c r="AX253" s="12" t="s">
        <v>70</v>
      </c>
      <c r="AY253" s="145" t="s">
        <v>148</v>
      </c>
    </row>
    <row r="254" spans="2:51" s="13" customFormat="1" ht="12">
      <c r="B254" s="150"/>
      <c r="D254" s="144" t="s">
        <v>157</v>
      </c>
      <c r="E254" s="151" t="s">
        <v>1</v>
      </c>
      <c r="F254" s="152" t="s">
        <v>2176</v>
      </c>
      <c r="H254" s="153">
        <v>20.39</v>
      </c>
      <c r="L254" s="150"/>
      <c r="M254" s="154"/>
      <c r="N254" s="155"/>
      <c r="O254" s="155"/>
      <c r="P254" s="155"/>
      <c r="Q254" s="155"/>
      <c r="R254" s="155"/>
      <c r="S254" s="155"/>
      <c r="T254" s="156"/>
      <c r="AT254" s="151" t="s">
        <v>157</v>
      </c>
      <c r="AU254" s="151" t="s">
        <v>79</v>
      </c>
      <c r="AV254" s="13" t="s">
        <v>79</v>
      </c>
      <c r="AW254" s="13" t="s">
        <v>27</v>
      </c>
      <c r="AX254" s="13" t="s">
        <v>70</v>
      </c>
      <c r="AY254" s="151" t="s">
        <v>148</v>
      </c>
    </row>
    <row r="255" spans="2:51" s="13" customFormat="1" ht="12">
      <c r="B255" s="150"/>
      <c r="D255" s="144" t="s">
        <v>157</v>
      </c>
      <c r="E255" s="151" t="s">
        <v>1</v>
      </c>
      <c r="F255" s="152" t="s">
        <v>2177</v>
      </c>
      <c r="H255" s="153">
        <v>9.994</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51" s="13" customFormat="1" ht="12">
      <c r="B256" s="150"/>
      <c r="D256" s="144" t="s">
        <v>157</v>
      </c>
      <c r="E256" s="151" t="s">
        <v>1</v>
      </c>
      <c r="F256" s="152" t="s">
        <v>2178</v>
      </c>
      <c r="H256" s="153">
        <v>16.33</v>
      </c>
      <c r="L256" s="150"/>
      <c r="M256" s="154"/>
      <c r="N256" s="155"/>
      <c r="O256" s="155"/>
      <c r="P256" s="155"/>
      <c r="Q256" s="155"/>
      <c r="R256" s="155"/>
      <c r="S256" s="155"/>
      <c r="T256" s="156"/>
      <c r="AT256" s="151" t="s">
        <v>157</v>
      </c>
      <c r="AU256" s="151" t="s">
        <v>79</v>
      </c>
      <c r="AV256" s="13" t="s">
        <v>79</v>
      </c>
      <c r="AW256" s="13" t="s">
        <v>27</v>
      </c>
      <c r="AX256" s="13" t="s">
        <v>70</v>
      </c>
      <c r="AY256" s="151" t="s">
        <v>148</v>
      </c>
    </row>
    <row r="257" spans="2:51" s="13" customFormat="1" ht="12">
      <c r="B257" s="150"/>
      <c r="D257" s="144" t="s">
        <v>157</v>
      </c>
      <c r="E257" s="151" t="s">
        <v>1</v>
      </c>
      <c r="F257" s="152" t="s">
        <v>2179</v>
      </c>
      <c r="H257" s="153">
        <v>3.926</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51" s="13" customFormat="1" ht="12">
      <c r="B258" s="150"/>
      <c r="D258" s="144" t="s">
        <v>157</v>
      </c>
      <c r="E258" s="151" t="s">
        <v>1</v>
      </c>
      <c r="F258" s="152" t="s">
        <v>2180</v>
      </c>
      <c r="H258" s="153">
        <v>2.275</v>
      </c>
      <c r="L258" s="150"/>
      <c r="M258" s="154"/>
      <c r="N258" s="155"/>
      <c r="O258" s="155"/>
      <c r="P258" s="155"/>
      <c r="Q258" s="155"/>
      <c r="R258" s="155"/>
      <c r="S258" s="155"/>
      <c r="T258" s="156"/>
      <c r="AT258" s="151" t="s">
        <v>157</v>
      </c>
      <c r="AU258" s="151" t="s">
        <v>79</v>
      </c>
      <c r="AV258" s="13" t="s">
        <v>79</v>
      </c>
      <c r="AW258" s="13" t="s">
        <v>27</v>
      </c>
      <c r="AX258" s="13" t="s">
        <v>70</v>
      </c>
      <c r="AY258" s="151" t="s">
        <v>148</v>
      </c>
    </row>
    <row r="259" spans="2:51" s="12" customFormat="1" ht="12">
      <c r="B259" s="143"/>
      <c r="D259" s="144" t="s">
        <v>157</v>
      </c>
      <c r="E259" s="145" t="s">
        <v>1</v>
      </c>
      <c r="F259" s="146" t="s">
        <v>347</v>
      </c>
      <c r="H259" s="145" t="s">
        <v>1</v>
      </c>
      <c r="L259" s="143"/>
      <c r="M259" s="147"/>
      <c r="N259" s="148"/>
      <c r="O259" s="148"/>
      <c r="P259" s="148"/>
      <c r="Q259" s="148"/>
      <c r="R259" s="148"/>
      <c r="S259" s="148"/>
      <c r="T259" s="149"/>
      <c r="AT259" s="145" t="s">
        <v>157</v>
      </c>
      <c r="AU259" s="145" t="s">
        <v>79</v>
      </c>
      <c r="AV259" s="12" t="s">
        <v>77</v>
      </c>
      <c r="AW259" s="12" t="s">
        <v>27</v>
      </c>
      <c r="AX259" s="12" t="s">
        <v>70</v>
      </c>
      <c r="AY259" s="145" t="s">
        <v>148</v>
      </c>
    </row>
    <row r="260" spans="2:51" s="13" customFormat="1" ht="12">
      <c r="B260" s="150"/>
      <c r="D260" s="144" t="s">
        <v>157</v>
      </c>
      <c r="E260" s="151" t="s">
        <v>1</v>
      </c>
      <c r="F260" s="152" t="s">
        <v>2181</v>
      </c>
      <c r="H260" s="153">
        <v>20.506</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51" s="13" customFormat="1" ht="12">
      <c r="B261" s="150"/>
      <c r="D261" s="144" t="s">
        <v>157</v>
      </c>
      <c r="E261" s="151" t="s">
        <v>1</v>
      </c>
      <c r="F261" s="152" t="s">
        <v>2182</v>
      </c>
      <c r="H261" s="153">
        <v>10.051</v>
      </c>
      <c r="L261" s="150"/>
      <c r="M261" s="154"/>
      <c r="N261" s="155"/>
      <c r="O261" s="155"/>
      <c r="P261" s="155"/>
      <c r="Q261" s="155"/>
      <c r="R261" s="155"/>
      <c r="S261" s="155"/>
      <c r="T261" s="156"/>
      <c r="AT261" s="151" t="s">
        <v>157</v>
      </c>
      <c r="AU261" s="151" t="s">
        <v>79</v>
      </c>
      <c r="AV261" s="13" t="s">
        <v>79</v>
      </c>
      <c r="AW261" s="13" t="s">
        <v>27</v>
      </c>
      <c r="AX261" s="13" t="s">
        <v>70</v>
      </c>
      <c r="AY261" s="151" t="s">
        <v>148</v>
      </c>
    </row>
    <row r="262" spans="2:51" s="13" customFormat="1" ht="12">
      <c r="B262" s="150"/>
      <c r="D262" s="144" t="s">
        <v>157</v>
      </c>
      <c r="E262" s="151" t="s">
        <v>1</v>
      </c>
      <c r="F262" s="152" t="s">
        <v>2183</v>
      </c>
      <c r="H262" s="153">
        <v>11.208</v>
      </c>
      <c r="L262" s="150"/>
      <c r="M262" s="154"/>
      <c r="N262" s="155"/>
      <c r="O262" s="155"/>
      <c r="P262" s="155"/>
      <c r="Q262" s="155"/>
      <c r="R262" s="155"/>
      <c r="S262" s="155"/>
      <c r="T262" s="156"/>
      <c r="AT262" s="151" t="s">
        <v>157</v>
      </c>
      <c r="AU262" s="151" t="s">
        <v>79</v>
      </c>
      <c r="AV262" s="13" t="s">
        <v>79</v>
      </c>
      <c r="AW262" s="13" t="s">
        <v>27</v>
      </c>
      <c r="AX262" s="13" t="s">
        <v>70</v>
      </c>
      <c r="AY262" s="151" t="s">
        <v>148</v>
      </c>
    </row>
    <row r="263" spans="2:51" s="13" customFormat="1" ht="12">
      <c r="B263" s="150"/>
      <c r="D263" s="144" t="s">
        <v>157</v>
      </c>
      <c r="E263" s="151" t="s">
        <v>1</v>
      </c>
      <c r="F263" s="152" t="s">
        <v>2179</v>
      </c>
      <c r="H263" s="153">
        <v>3.926</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51" s="13" customFormat="1" ht="12">
      <c r="B264" s="150"/>
      <c r="D264" s="144" t="s">
        <v>157</v>
      </c>
      <c r="E264" s="151" t="s">
        <v>1</v>
      </c>
      <c r="F264" s="152" t="s">
        <v>2178</v>
      </c>
      <c r="H264" s="153">
        <v>16.33</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51" s="13" customFormat="1" ht="12">
      <c r="B265" s="150"/>
      <c r="D265" s="144" t="s">
        <v>157</v>
      </c>
      <c r="E265" s="151" t="s">
        <v>1</v>
      </c>
      <c r="F265" s="152" t="s">
        <v>2184</v>
      </c>
      <c r="H265" s="153">
        <v>2.712</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51" s="13" customFormat="1" ht="12">
      <c r="B266" s="150"/>
      <c r="D266" s="144" t="s">
        <v>157</v>
      </c>
      <c r="E266" s="151" t="s">
        <v>1</v>
      </c>
      <c r="F266" s="152" t="s">
        <v>2185</v>
      </c>
      <c r="H266" s="153">
        <v>16.531</v>
      </c>
      <c r="L266" s="150"/>
      <c r="M266" s="154"/>
      <c r="N266" s="155"/>
      <c r="O266" s="155"/>
      <c r="P266" s="155"/>
      <c r="Q266" s="155"/>
      <c r="R266" s="155"/>
      <c r="S266" s="155"/>
      <c r="T266" s="156"/>
      <c r="AT266" s="151" t="s">
        <v>157</v>
      </c>
      <c r="AU266" s="151" t="s">
        <v>79</v>
      </c>
      <c r="AV266" s="13" t="s">
        <v>79</v>
      </c>
      <c r="AW266" s="13" t="s">
        <v>27</v>
      </c>
      <c r="AX266" s="13" t="s">
        <v>70</v>
      </c>
      <c r="AY266" s="151" t="s">
        <v>148</v>
      </c>
    </row>
    <row r="267" spans="2:63" s="11" customFormat="1" ht="22.8" customHeight="1">
      <c r="B267" s="118"/>
      <c r="D267" s="119" t="s">
        <v>69</v>
      </c>
      <c r="E267" s="128" t="s">
        <v>352</v>
      </c>
      <c r="F267" s="128" t="s">
        <v>353</v>
      </c>
      <c r="J267" s="129">
        <f>BK267</f>
        <v>0</v>
      </c>
      <c r="L267" s="118"/>
      <c r="M267" s="122"/>
      <c r="N267" s="123"/>
      <c r="O267" s="123"/>
      <c r="P267" s="124">
        <f>SUM(P268:P543)</f>
        <v>2884.2641709999994</v>
      </c>
      <c r="Q267" s="123"/>
      <c r="R267" s="124">
        <f>SUM(R268:R543)</f>
        <v>29.57528861</v>
      </c>
      <c r="S267" s="123"/>
      <c r="T267" s="125">
        <f>SUM(T268:T543)</f>
        <v>0</v>
      </c>
      <c r="AR267" s="119" t="s">
        <v>77</v>
      </c>
      <c r="AT267" s="126" t="s">
        <v>69</v>
      </c>
      <c r="AU267" s="126" t="s">
        <v>77</v>
      </c>
      <c r="AY267" s="119" t="s">
        <v>148</v>
      </c>
      <c r="BK267" s="127">
        <f>SUM(BK268:BK543)</f>
        <v>0</v>
      </c>
    </row>
    <row r="268" spans="2:65" s="1" customFormat="1" ht="24" customHeight="1">
      <c r="B268" s="130"/>
      <c r="C268" s="131" t="s">
        <v>569</v>
      </c>
      <c r="D268" s="131" t="s">
        <v>150</v>
      </c>
      <c r="E268" s="132" t="s">
        <v>355</v>
      </c>
      <c r="F268" s="133" t="s">
        <v>356</v>
      </c>
      <c r="G268" s="134" t="s">
        <v>153</v>
      </c>
      <c r="H268" s="135">
        <v>307.599</v>
      </c>
      <c r="I268" s="136"/>
      <c r="J268" s="136">
        <f>ROUND(I268*H268,2)</f>
        <v>0</v>
      </c>
      <c r="K268" s="133" t="s">
        <v>154</v>
      </c>
      <c r="L268" s="27"/>
      <c r="M268" s="137" t="s">
        <v>1</v>
      </c>
      <c r="N268" s="138" t="s">
        <v>35</v>
      </c>
      <c r="O268" s="139">
        <v>0.095</v>
      </c>
      <c r="P268" s="139">
        <f>O268*H268</f>
        <v>29.221905</v>
      </c>
      <c r="Q268" s="139">
        <v>0.00026</v>
      </c>
      <c r="R268" s="139">
        <f>Q268*H268</f>
        <v>0.07997573999999999</v>
      </c>
      <c r="S268" s="139">
        <v>0</v>
      </c>
      <c r="T268" s="140">
        <f>S268*H268</f>
        <v>0</v>
      </c>
      <c r="AR268" s="141" t="s">
        <v>155</v>
      </c>
      <c r="AT268" s="141" t="s">
        <v>150</v>
      </c>
      <c r="AU268" s="141" t="s">
        <v>79</v>
      </c>
      <c r="AY268" s="15" t="s">
        <v>148</v>
      </c>
      <c r="BE268" s="142">
        <f>IF(N268="základní",J268,0)</f>
        <v>0</v>
      </c>
      <c r="BF268" s="142">
        <f>IF(N268="snížená",J268,0)</f>
        <v>0</v>
      </c>
      <c r="BG268" s="142">
        <f>IF(N268="zákl. přenesená",J268,0)</f>
        <v>0</v>
      </c>
      <c r="BH268" s="142">
        <f>IF(N268="sníž. přenesená",J268,0)</f>
        <v>0</v>
      </c>
      <c r="BI268" s="142">
        <f>IF(N268="nulová",J268,0)</f>
        <v>0</v>
      </c>
      <c r="BJ268" s="15" t="s">
        <v>77</v>
      </c>
      <c r="BK268" s="142">
        <f>ROUND(I268*H268,2)</f>
        <v>0</v>
      </c>
      <c r="BL268" s="15" t="s">
        <v>155</v>
      </c>
      <c r="BM268" s="141" t="s">
        <v>2186</v>
      </c>
    </row>
    <row r="269" spans="2:51" s="12" customFormat="1" ht="12">
      <c r="B269" s="143"/>
      <c r="D269" s="144" t="s">
        <v>157</v>
      </c>
      <c r="E269" s="145" t="s">
        <v>1</v>
      </c>
      <c r="F269" s="146" t="s">
        <v>302</v>
      </c>
      <c r="H269" s="145" t="s">
        <v>1</v>
      </c>
      <c r="L269" s="143"/>
      <c r="M269" s="147"/>
      <c r="N269" s="148"/>
      <c r="O269" s="148"/>
      <c r="P269" s="148"/>
      <c r="Q269" s="148"/>
      <c r="R269" s="148"/>
      <c r="S269" s="148"/>
      <c r="T269" s="149"/>
      <c r="AT269" s="145" t="s">
        <v>157</v>
      </c>
      <c r="AU269" s="145" t="s">
        <v>79</v>
      </c>
      <c r="AV269" s="12" t="s">
        <v>77</v>
      </c>
      <c r="AW269" s="12" t="s">
        <v>27</v>
      </c>
      <c r="AX269" s="12" t="s">
        <v>70</v>
      </c>
      <c r="AY269" s="145" t="s">
        <v>148</v>
      </c>
    </row>
    <row r="270" spans="2:51" s="13" customFormat="1" ht="12">
      <c r="B270" s="150"/>
      <c r="D270" s="144" t="s">
        <v>157</v>
      </c>
      <c r="E270" s="151" t="s">
        <v>1</v>
      </c>
      <c r="F270" s="152" t="s">
        <v>2163</v>
      </c>
      <c r="H270" s="153">
        <v>307.599</v>
      </c>
      <c r="L270" s="150"/>
      <c r="M270" s="154"/>
      <c r="N270" s="155"/>
      <c r="O270" s="155"/>
      <c r="P270" s="155"/>
      <c r="Q270" s="155"/>
      <c r="R270" s="155"/>
      <c r="S270" s="155"/>
      <c r="T270" s="156"/>
      <c r="AT270" s="151" t="s">
        <v>157</v>
      </c>
      <c r="AU270" s="151" t="s">
        <v>79</v>
      </c>
      <c r="AV270" s="13" t="s">
        <v>79</v>
      </c>
      <c r="AW270" s="13" t="s">
        <v>27</v>
      </c>
      <c r="AX270" s="13" t="s">
        <v>70</v>
      </c>
      <c r="AY270" s="151" t="s">
        <v>148</v>
      </c>
    </row>
    <row r="271" spans="2:65" s="1" customFormat="1" ht="24" customHeight="1">
      <c r="B271" s="130"/>
      <c r="C271" s="131" t="s">
        <v>575</v>
      </c>
      <c r="D271" s="131" t="s">
        <v>150</v>
      </c>
      <c r="E271" s="132" t="s">
        <v>372</v>
      </c>
      <c r="F271" s="133" t="s">
        <v>373</v>
      </c>
      <c r="G271" s="134" t="s">
        <v>153</v>
      </c>
      <c r="H271" s="135">
        <v>307.599</v>
      </c>
      <c r="I271" s="136"/>
      <c r="J271" s="136">
        <f>ROUND(I271*H271,2)</f>
        <v>0</v>
      </c>
      <c r="K271" s="133" t="s">
        <v>154</v>
      </c>
      <c r="L271" s="27"/>
      <c r="M271" s="137" t="s">
        <v>1</v>
      </c>
      <c r="N271" s="138" t="s">
        <v>35</v>
      </c>
      <c r="O271" s="139">
        <v>1.4</v>
      </c>
      <c r="P271" s="139">
        <f>O271*H271</f>
        <v>430.63859999999994</v>
      </c>
      <c r="Q271" s="139">
        <v>0.00865</v>
      </c>
      <c r="R271" s="139">
        <f>Q271*H271</f>
        <v>2.66073135</v>
      </c>
      <c r="S271" s="139">
        <v>0</v>
      </c>
      <c r="T271" s="140">
        <f>S271*H271</f>
        <v>0</v>
      </c>
      <c r="AR271" s="141" t="s">
        <v>155</v>
      </c>
      <c r="AT271" s="141" t="s">
        <v>150</v>
      </c>
      <c r="AU271" s="141" t="s">
        <v>79</v>
      </c>
      <c r="AY271" s="15" t="s">
        <v>148</v>
      </c>
      <c r="BE271" s="142">
        <f>IF(N271="základní",J271,0)</f>
        <v>0</v>
      </c>
      <c r="BF271" s="142">
        <f>IF(N271="snížená",J271,0)</f>
        <v>0</v>
      </c>
      <c r="BG271" s="142">
        <f>IF(N271="zákl. přenesená",J271,0)</f>
        <v>0</v>
      </c>
      <c r="BH271" s="142">
        <f>IF(N271="sníž. přenesená",J271,0)</f>
        <v>0</v>
      </c>
      <c r="BI271" s="142">
        <f>IF(N271="nulová",J271,0)</f>
        <v>0</v>
      </c>
      <c r="BJ271" s="15" t="s">
        <v>77</v>
      </c>
      <c r="BK271" s="142">
        <f>ROUND(I271*H271,2)</f>
        <v>0</v>
      </c>
      <c r="BL271" s="15" t="s">
        <v>155</v>
      </c>
      <c r="BM271" s="141" t="s">
        <v>2187</v>
      </c>
    </row>
    <row r="272" spans="2:51" s="12" customFormat="1" ht="12">
      <c r="B272" s="143"/>
      <c r="D272" s="144" t="s">
        <v>157</v>
      </c>
      <c r="E272" s="145" t="s">
        <v>1</v>
      </c>
      <c r="F272" s="146" t="s">
        <v>158</v>
      </c>
      <c r="H272" s="145" t="s">
        <v>1</v>
      </c>
      <c r="L272" s="143"/>
      <c r="M272" s="147"/>
      <c r="N272" s="148"/>
      <c r="O272" s="148"/>
      <c r="P272" s="148"/>
      <c r="Q272" s="148"/>
      <c r="R272" s="148"/>
      <c r="S272" s="148"/>
      <c r="T272" s="149"/>
      <c r="AT272" s="145" t="s">
        <v>157</v>
      </c>
      <c r="AU272" s="145" t="s">
        <v>79</v>
      </c>
      <c r="AV272" s="12" t="s">
        <v>77</v>
      </c>
      <c r="AW272" s="12" t="s">
        <v>27</v>
      </c>
      <c r="AX272" s="12" t="s">
        <v>70</v>
      </c>
      <c r="AY272" s="145" t="s">
        <v>148</v>
      </c>
    </row>
    <row r="273" spans="2:51" s="12" customFormat="1" ht="12">
      <c r="B273" s="143"/>
      <c r="D273" s="144" t="s">
        <v>157</v>
      </c>
      <c r="E273" s="145" t="s">
        <v>1</v>
      </c>
      <c r="F273" s="146" t="s">
        <v>375</v>
      </c>
      <c r="H273" s="145" t="s">
        <v>1</v>
      </c>
      <c r="L273" s="143"/>
      <c r="M273" s="147"/>
      <c r="N273" s="148"/>
      <c r="O273" s="148"/>
      <c r="P273" s="148"/>
      <c r="Q273" s="148"/>
      <c r="R273" s="148"/>
      <c r="S273" s="148"/>
      <c r="T273" s="149"/>
      <c r="AT273" s="145" t="s">
        <v>157</v>
      </c>
      <c r="AU273" s="145" t="s">
        <v>79</v>
      </c>
      <c r="AV273" s="12" t="s">
        <v>77</v>
      </c>
      <c r="AW273" s="12" t="s">
        <v>27</v>
      </c>
      <c r="AX273" s="12" t="s">
        <v>70</v>
      </c>
      <c r="AY273" s="145" t="s">
        <v>148</v>
      </c>
    </row>
    <row r="274" spans="2:51" s="13" customFormat="1" ht="12">
      <c r="B274" s="150"/>
      <c r="D274" s="144" t="s">
        <v>157</v>
      </c>
      <c r="E274" s="151" t="s">
        <v>1</v>
      </c>
      <c r="F274" s="152" t="s">
        <v>409</v>
      </c>
      <c r="H274" s="153">
        <v>17.638</v>
      </c>
      <c r="L274" s="150"/>
      <c r="M274" s="154"/>
      <c r="N274" s="155"/>
      <c r="O274" s="155"/>
      <c r="P274" s="155"/>
      <c r="Q274" s="155"/>
      <c r="R274" s="155"/>
      <c r="S274" s="155"/>
      <c r="T274" s="156"/>
      <c r="AT274" s="151" t="s">
        <v>157</v>
      </c>
      <c r="AU274" s="151" t="s">
        <v>79</v>
      </c>
      <c r="AV274" s="13" t="s">
        <v>79</v>
      </c>
      <c r="AW274" s="13" t="s">
        <v>27</v>
      </c>
      <c r="AX274" s="13" t="s">
        <v>70</v>
      </c>
      <c r="AY274" s="151" t="s">
        <v>148</v>
      </c>
    </row>
    <row r="275" spans="2:51" s="13" customFormat="1" ht="12">
      <c r="B275" s="150"/>
      <c r="D275" s="144" t="s">
        <v>157</v>
      </c>
      <c r="E275" s="151" t="s">
        <v>1</v>
      </c>
      <c r="F275" s="152" t="s">
        <v>2188</v>
      </c>
      <c r="H275" s="153">
        <v>13.28</v>
      </c>
      <c r="L275" s="150"/>
      <c r="M275" s="154"/>
      <c r="N275" s="155"/>
      <c r="O275" s="155"/>
      <c r="P275" s="155"/>
      <c r="Q275" s="155"/>
      <c r="R275" s="155"/>
      <c r="S275" s="155"/>
      <c r="T275" s="156"/>
      <c r="AT275" s="151" t="s">
        <v>157</v>
      </c>
      <c r="AU275" s="151" t="s">
        <v>79</v>
      </c>
      <c r="AV275" s="13" t="s">
        <v>79</v>
      </c>
      <c r="AW275" s="13" t="s">
        <v>27</v>
      </c>
      <c r="AX275" s="13" t="s">
        <v>70</v>
      </c>
      <c r="AY275" s="151" t="s">
        <v>148</v>
      </c>
    </row>
    <row r="276" spans="2:51" s="13" customFormat="1" ht="12">
      <c r="B276" s="150"/>
      <c r="D276" s="144" t="s">
        <v>157</v>
      </c>
      <c r="E276" s="151" t="s">
        <v>1</v>
      </c>
      <c r="F276" s="152" t="s">
        <v>2189</v>
      </c>
      <c r="H276" s="153">
        <v>18.468</v>
      </c>
      <c r="L276" s="150"/>
      <c r="M276" s="154"/>
      <c r="N276" s="155"/>
      <c r="O276" s="155"/>
      <c r="P276" s="155"/>
      <c r="Q276" s="155"/>
      <c r="R276" s="155"/>
      <c r="S276" s="155"/>
      <c r="T276" s="156"/>
      <c r="AT276" s="151" t="s">
        <v>157</v>
      </c>
      <c r="AU276" s="151" t="s">
        <v>79</v>
      </c>
      <c r="AV276" s="13" t="s">
        <v>79</v>
      </c>
      <c r="AW276" s="13" t="s">
        <v>27</v>
      </c>
      <c r="AX276" s="13" t="s">
        <v>70</v>
      </c>
      <c r="AY276" s="151" t="s">
        <v>148</v>
      </c>
    </row>
    <row r="277" spans="2:51" s="13" customFormat="1" ht="12">
      <c r="B277" s="150"/>
      <c r="D277" s="144" t="s">
        <v>157</v>
      </c>
      <c r="E277" s="151" t="s">
        <v>1</v>
      </c>
      <c r="F277" s="152" t="s">
        <v>2190</v>
      </c>
      <c r="H277" s="153">
        <v>31.125</v>
      </c>
      <c r="L277" s="150"/>
      <c r="M277" s="154"/>
      <c r="N277" s="155"/>
      <c r="O277" s="155"/>
      <c r="P277" s="155"/>
      <c r="Q277" s="155"/>
      <c r="R277" s="155"/>
      <c r="S277" s="155"/>
      <c r="T277" s="156"/>
      <c r="AT277" s="151" t="s">
        <v>157</v>
      </c>
      <c r="AU277" s="151" t="s">
        <v>79</v>
      </c>
      <c r="AV277" s="13" t="s">
        <v>79</v>
      </c>
      <c r="AW277" s="13" t="s">
        <v>27</v>
      </c>
      <c r="AX277" s="13" t="s">
        <v>70</v>
      </c>
      <c r="AY277" s="151" t="s">
        <v>148</v>
      </c>
    </row>
    <row r="278" spans="2:51" s="13" customFormat="1" ht="12">
      <c r="B278" s="150"/>
      <c r="D278" s="144" t="s">
        <v>157</v>
      </c>
      <c r="E278" s="151" t="s">
        <v>1</v>
      </c>
      <c r="F278" s="152" t="s">
        <v>410</v>
      </c>
      <c r="H278" s="153">
        <v>18.26</v>
      </c>
      <c r="L278" s="150"/>
      <c r="M278" s="154"/>
      <c r="N278" s="155"/>
      <c r="O278" s="155"/>
      <c r="P278" s="155"/>
      <c r="Q278" s="155"/>
      <c r="R278" s="155"/>
      <c r="S278" s="155"/>
      <c r="T278" s="156"/>
      <c r="AT278" s="151" t="s">
        <v>157</v>
      </c>
      <c r="AU278" s="151" t="s">
        <v>79</v>
      </c>
      <c r="AV278" s="13" t="s">
        <v>79</v>
      </c>
      <c r="AW278" s="13" t="s">
        <v>27</v>
      </c>
      <c r="AX278" s="13" t="s">
        <v>70</v>
      </c>
      <c r="AY278" s="151" t="s">
        <v>148</v>
      </c>
    </row>
    <row r="279" spans="2:51" s="13" customFormat="1" ht="12">
      <c r="B279" s="150"/>
      <c r="D279" s="144" t="s">
        <v>157</v>
      </c>
      <c r="E279" s="151" t="s">
        <v>1</v>
      </c>
      <c r="F279" s="152" t="s">
        <v>2191</v>
      </c>
      <c r="H279" s="153">
        <v>8.19</v>
      </c>
      <c r="L279" s="150"/>
      <c r="M279" s="154"/>
      <c r="N279" s="155"/>
      <c r="O279" s="155"/>
      <c r="P279" s="155"/>
      <c r="Q279" s="155"/>
      <c r="R279" s="155"/>
      <c r="S279" s="155"/>
      <c r="T279" s="156"/>
      <c r="AT279" s="151" t="s">
        <v>157</v>
      </c>
      <c r="AU279" s="151" t="s">
        <v>79</v>
      </c>
      <c r="AV279" s="13" t="s">
        <v>79</v>
      </c>
      <c r="AW279" s="13" t="s">
        <v>27</v>
      </c>
      <c r="AX279" s="13" t="s">
        <v>70</v>
      </c>
      <c r="AY279" s="151" t="s">
        <v>148</v>
      </c>
    </row>
    <row r="280" spans="2:51" s="13" customFormat="1" ht="12">
      <c r="B280" s="150"/>
      <c r="D280" s="144" t="s">
        <v>157</v>
      </c>
      <c r="E280" s="151" t="s">
        <v>1</v>
      </c>
      <c r="F280" s="152" t="s">
        <v>2192</v>
      </c>
      <c r="H280" s="153">
        <v>16.9</v>
      </c>
      <c r="L280" s="150"/>
      <c r="M280" s="154"/>
      <c r="N280" s="155"/>
      <c r="O280" s="155"/>
      <c r="P280" s="155"/>
      <c r="Q280" s="155"/>
      <c r="R280" s="155"/>
      <c r="S280" s="155"/>
      <c r="T280" s="156"/>
      <c r="AT280" s="151" t="s">
        <v>157</v>
      </c>
      <c r="AU280" s="151" t="s">
        <v>79</v>
      </c>
      <c r="AV280" s="13" t="s">
        <v>79</v>
      </c>
      <c r="AW280" s="13" t="s">
        <v>27</v>
      </c>
      <c r="AX280" s="13" t="s">
        <v>70</v>
      </c>
      <c r="AY280" s="151" t="s">
        <v>148</v>
      </c>
    </row>
    <row r="281" spans="2:51" s="13" customFormat="1" ht="12">
      <c r="B281" s="150"/>
      <c r="D281" s="144" t="s">
        <v>157</v>
      </c>
      <c r="E281" s="151" t="s">
        <v>1</v>
      </c>
      <c r="F281" s="152" t="s">
        <v>2191</v>
      </c>
      <c r="H281" s="153">
        <v>8.19</v>
      </c>
      <c r="L281" s="150"/>
      <c r="M281" s="154"/>
      <c r="N281" s="155"/>
      <c r="O281" s="155"/>
      <c r="P281" s="155"/>
      <c r="Q281" s="155"/>
      <c r="R281" s="155"/>
      <c r="S281" s="155"/>
      <c r="T281" s="156"/>
      <c r="AT281" s="151" t="s">
        <v>157</v>
      </c>
      <c r="AU281" s="151" t="s">
        <v>79</v>
      </c>
      <c r="AV281" s="13" t="s">
        <v>79</v>
      </c>
      <c r="AW281" s="13" t="s">
        <v>27</v>
      </c>
      <c r="AX281" s="13" t="s">
        <v>70</v>
      </c>
      <c r="AY281" s="151" t="s">
        <v>148</v>
      </c>
    </row>
    <row r="282" spans="2:51" s="13" customFormat="1" ht="12">
      <c r="B282" s="150"/>
      <c r="D282" s="144" t="s">
        <v>157</v>
      </c>
      <c r="E282" s="151" t="s">
        <v>1</v>
      </c>
      <c r="F282" s="152" t="s">
        <v>2193</v>
      </c>
      <c r="H282" s="153">
        <v>8.265</v>
      </c>
      <c r="L282" s="150"/>
      <c r="M282" s="154"/>
      <c r="N282" s="155"/>
      <c r="O282" s="155"/>
      <c r="P282" s="155"/>
      <c r="Q282" s="155"/>
      <c r="R282" s="155"/>
      <c r="S282" s="155"/>
      <c r="T282" s="156"/>
      <c r="AT282" s="151" t="s">
        <v>157</v>
      </c>
      <c r="AU282" s="151" t="s">
        <v>79</v>
      </c>
      <c r="AV282" s="13" t="s">
        <v>79</v>
      </c>
      <c r="AW282" s="13" t="s">
        <v>27</v>
      </c>
      <c r="AX282" s="13" t="s">
        <v>70</v>
      </c>
      <c r="AY282" s="151" t="s">
        <v>148</v>
      </c>
    </row>
    <row r="283" spans="2:51" s="13" customFormat="1" ht="12">
      <c r="B283" s="150"/>
      <c r="D283" s="144" t="s">
        <v>157</v>
      </c>
      <c r="E283" s="151" t="s">
        <v>1</v>
      </c>
      <c r="F283" s="152" t="s">
        <v>2194</v>
      </c>
      <c r="H283" s="153">
        <v>9.57</v>
      </c>
      <c r="L283" s="150"/>
      <c r="M283" s="154"/>
      <c r="N283" s="155"/>
      <c r="O283" s="155"/>
      <c r="P283" s="155"/>
      <c r="Q283" s="155"/>
      <c r="R283" s="155"/>
      <c r="S283" s="155"/>
      <c r="T283" s="156"/>
      <c r="AT283" s="151" t="s">
        <v>157</v>
      </c>
      <c r="AU283" s="151" t="s">
        <v>79</v>
      </c>
      <c r="AV283" s="13" t="s">
        <v>79</v>
      </c>
      <c r="AW283" s="13" t="s">
        <v>27</v>
      </c>
      <c r="AX283" s="13" t="s">
        <v>70</v>
      </c>
      <c r="AY283" s="151" t="s">
        <v>148</v>
      </c>
    </row>
    <row r="284" spans="2:51" s="13" customFormat="1" ht="12">
      <c r="B284" s="150"/>
      <c r="D284" s="144" t="s">
        <v>157</v>
      </c>
      <c r="E284" s="151" t="s">
        <v>1</v>
      </c>
      <c r="F284" s="152" t="s">
        <v>2195</v>
      </c>
      <c r="H284" s="153">
        <v>10.585</v>
      </c>
      <c r="L284" s="150"/>
      <c r="M284" s="154"/>
      <c r="N284" s="155"/>
      <c r="O284" s="155"/>
      <c r="P284" s="155"/>
      <c r="Q284" s="155"/>
      <c r="R284" s="155"/>
      <c r="S284" s="155"/>
      <c r="T284" s="156"/>
      <c r="AT284" s="151" t="s">
        <v>157</v>
      </c>
      <c r="AU284" s="151" t="s">
        <v>79</v>
      </c>
      <c r="AV284" s="13" t="s">
        <v>79</v>
      </c>
      <c r="AW284" s="13" t="s">
        <v>27</v>
      </c>
      <c r="AX284" s="13" t="s">
        <v>70</v>
      </c>
      <c r="AY284" s="151" t="s">
        <v>148</v>
      </c>
    </row>
    <row r="285" spans="2:51" s="13" customFormat="1" ht="12">
      <c r="B285" s="150"/>
      <c r="D285" s="144" t="s">
        <v>157</v>
      </c>
      <c r="E285" s="151" t="s">
        <v>1</v>
      </c>
      <c r="F285" s="152" t="s">
        <v>2196</v>
      </c>
      <c r="H285" s="153">
        <v>7.395</v>
      </c>
      <c r="L285" s="150"/>
      <c r="M285" s="154"/>
      <c r="N285" s="155"/>
      <c r="O285" s="155"/>
      <c r="P285" s="155"/>
      <c r="Q285" s="155"/>
      <c r="R285" s="155"/>
      <c r="S285" s="155"/>
      <c r="T285" s="156"/>
      <c r="AT285" s="151" t="s">
        <v>157</v>
      </c>
      <c r="AU285" s="151" t="s">
        <v>79</v>
      </c>
      <c r="AV285" s="13" t="s">
        <v>79</v>
      </c>
      <c r="AW285" s="13" t="s">
        <v>27</v>
      </c>
      <c r="AX285" s="13" t="s">
        <v>70</v>
      </c>
      <c r="AY285" s="151" t="s">
        <v>148</v>
      </c>
    </row>
    <row r="286" spans="2:51" s="13" customFormat="1" ht="12">
      <c r="B286" s="150"/>
      <c r="D286" s="144" t="s">
        <v>157</v>
      </c>
      <c r="E286" s="151" t="s">
        <v>1</v>
      </c>
      <c r="F286" s="152" t="s">
        <v>2197</v>
      </c>
      <c r="H286" s="153">
        <v>8.41</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51" s="13" customFormat="1" ht="12">
      <c r="B287" s="150"/>
      <c r="D287" s="144" t="s">
        <v>157</v>
      </c>
      <c r="E287" s="151" t="s">
        <v>1</v>
      </c>
      <c r="F287" s="152" t="s">
        <v>2198</v>
      </c>
      <c r="H287" s="153">
        <v>9.86</v>
      </c>
      <c r="L287" s="150"/>
      <c r="M287" s="154"/>
      <c r="N287" s="155"/>
      <c r="O287" s="155"/>
      <c r="P287" s="155"/>
      <c r="Q287" s="155"/>
      <c r="R287" s="155"/>
      <c r="S287" s="155"/>
      <c r="T287" s="156"/>
      <c r="AT287" s="151" t="s">
        <v>157</v>
      </c>
      <c r="AU287" s="151" t="s">
        <v>79</v>
      </c>
      <c r="AV287" s="13" t="s">
        <v>79</v>
      </c>
      <c r="AW287" s="13" t="s">
        <v>27</v>
      </c>
      <c r="AX287" s="13" t="s">
        <v>70</v>
      </c>
      <c r="AY287" s="151" t="s">
        <v>148</v>
      </c>
    </row>
    <row r="288" spans="2:51" s="13" customFormat="1" ht="12">
      <c r="B288" s="150"/>
      <c r="D288" s="144" t="s">
        <v>157</v>
      </c>
      <c r="E288" s="151" t="s">
        <v>1</v>
      </c>
      <c r="F288" s="152" t="s">
        <v>2199</v>
      </c>
      <c r="H288" s="153">
        <v>11.02</v>
      </c>
      <c r="L288" s="150"/>
      <c r="M288" s="154"/>
      <c r="N288" s="155"/>
      <c r="O288" s="155"/>
      <c r="P288" s="155"/>
      <c r="Q288" s="155"/>
      <c r="R288" s="155"/>
      <c r="S288" s="155"/>
      <c r="T288" s="156"/>
      <c r="AT288" s="151" t="s">
        <v>157</v>
      </c>
      <c r="AU288" s="151" t="s">
        <v>79</v>
      </c>
      <c r="AV288" s="13" t="s">
        <v>79</v>
      </c>
      <c r="AW288" s="13" t="s">
        <v>27</v>
      </c>
      <c r="AX288" s="13" t="s">
        <v>70</v>
      </c>
      <c r="AY288" s="151" t="s">
        <v>148</v>
      </c>
    </row>
    <row r="289" spans="2:51" s="13" customFormat="1" ht="12">
      <c r="B289" s="150"/>
      <c r="D289" s="144" t="s">
        <v>157</v>
      </c>
      <c r="E289" s="151" t="s">
        <v>1</v>
      </c>
      <c r="F289" s="152" t="s">
        <v>2200</v>
      </c>
      <c r="H289" s="153">
        <v>7.105</v>
      </c>
      <c r="L289" s="150"/>
      <c r="M289" s="154"/>
      <c r="N289" s="155"/>
      <c r="O289" s="155"/>
      <c r="P289" s="155"/>
      <c r="Q289" s="155"/>
      <c r="R289" s="155"/>
      <c r="S289" s="155"/>
      <c r="T289" s="156"/>
      <c r="AT289" s="151" t="s">
        <v>157</v>
      </c>
      <c r="AU289" s="151" t="s">
        <v>79</v>
      </c>
      <c r="AV289" s="13" t="s">
        <v>79</v>
      </c>
      <c r="AW289" s="13" t="s">
        <v>27</v>
      </c>
      <c r="AX289" s="13" t="s">
        <v>70</v>
      </c>
      <c r="AY289" s="151" t="s">
        <v>148</v>
      </c>
    </row>
    <row r="290" spans="2:51" s="13" customFormat="1" ht="12">
      <c r="B290" s="150"/>
      <c r="D290" s="144" t="s">
        <v>157</v>
      </c>
      <c r="E290" s="151" t="s">
        <v>1</v>
      </c>
      <c r="F290" s="152" t="s">
        <v>2201</v>
      </c>
      <c r="H290" s="153">
        <v>17.845</v>
      </c>
      <c r="L290" s="150"/>
      <c r="M290" s="154"/>
      <c r="N290" s="155"/>
      <c r="O290" s="155"/>
      <c r="P290" s="155"/>
      <c r="Q290" s="155"/>
      <c r="R290" s="155"/>
      <c r="S290" s="155"/>
      <c r="T290" s="156"/>
      <c r="AT290" s="151" t="s">
        <v>157</v>
      </c>
      <c r="AU290" s="151" t="s">
        <v>79</v>
      </c>
      <c r="AV290" s="13" t="s">
        <v>79</v>
      </c>
      <c r="AW290" s="13" t="s">
        <v>27</v>
      </c>
      <c r="AX290" s="13" t="s">
        <v>70</v>
      </c>
      <c r="AY290" s="151" t="s">
        <v>148</v>
      </c>
    </row>
    <row r="291" spans="2:51" s="13" customFormat="1" ht="12">
      <c r="B291" s="150"/>
      <c r="D291" s="144" t="s">
        <v>157</v>
      </c>
      <c r="E291" s="151" t="s">
        <v>1</v>
      </c>
      <c r="F291" s="152" t="s">
        <v>2202</v>
      </c>
      <c r="H291" s="153">
        <v>13.073</v>
      </c>
      <c r="L291" s="150"/>
      <c r="M291" s="154"/>
      <c r="N291" s="155"/>
      <c r="O291" s="155"/>
      <c r="P291" s="155"/>
      <c r="Q291" s="155"/>
      <c r="R291" s="155"/>
      <c r="S291" s="155"/>
      <c r="T291" s="156"/>
      <c r="AT291" s="151" t="s">
        <v>157</v>
      </c>
      <c r="AU291" s="151" t="s">
        <v>79</v>
      </c>
      <c r="AV291" s="13" t="s">
        <v>79</v>
      </c>
      <c r="AW291" s="13" t="s">
        <v>27</v>
      </c>
      <c r="AX291" s="13" t="s">
        <v>70</v>
      </c>
      <c r="AY291" s="151" t="s">
        <v>148</v>
      </c>
    </row>
    <row r="292" spans="2:51" s="13" customFormat="1" ht="12">
      <c r="B292" s="150"/>
      <c r="D292" s="144" t="s">
        <v>157</v>
      </c>
      <c r="E292" s="151" t="s">
        <v>1</v>
      </c>
      <c r="F292" s="152" t="s">
        <v>410</v>
      </c>
      <c r="H292" s="153">
        <v>18.26</v>
      </c>
      <c r="L292" s="150"/>
      <c r="M292" s="154"/>
      <c r="N292" s="155"/>
      <c r="O292" s="155"/>
      <c r="P292" s="155"/>
      <c r="Q292" s="155"/>
      <c r="R292" s="155"/>
      <c r="S292" s="155"/>
      <c r="T292" s="156"/>
      <c r="AT292" s="151" t="s">
        <v>157</v>
      </c>
      <c r="AU292" s="151" t="s">
        <v>79</v>
      </c>
      <c r="AV292" s="13" t="s">
        <v>79</v>
      </c>
      <c r="AW292" s="13" t="s">
        <v>27</v>
      </c>
      <c r="AX292" s="13" t="s">
        <v>70</v>
      </c>
      <c r="AY292" s="151" t="s">
        <v>148</v>
      </c>
    </row>
    <row r="293" spans="2:51" s="13" customFormat="1" ht="12">
      <c r="B293" s="150"/>
      <c r="D293" s="144" t="s">
        <v>157</v>
      </c>
      <c r="E293" s="151" t="s">
        <v>1</v>
      </c>
      <c r="F293" s="152" t="s">
        <v>2203</v>
      </c>
      <c r="H293" s="153">
        <v>8.55</v>
      </c>
      <c r="L293" s="150"/>
      <c r="M293" s="154"/>
      <c r="N293" s="155"/>
      <c r="O293" s="155"/>
      <c r="P293" s="155"/>
      <c r="Q293" s="155"/>
      <c r="R293" s="155"/>
      <c r="S293" s="155"/>
      <c r="T293" s="156"/>
      <c r="AT293" s="151" t="s">
        <v>157</v>
      </c>
      <c r="AU293" s="151" t="s">
        <v>79</v>
      </c>
      <c r="AV293" s="13" t="s">
        <v>79</v>
      </c>
      <c r="AW293" s="13" t="s">
        <v>27</v>
      </c>
      <c r="AX293" s="13" t="s">
        <v>70</v>
      </c>
      <c r="AY293" s="151" t="s">
        <v>148</v>
      </c>
    </row>
    <row r="294" spans="2:51" s="13" customFormat="1" ht="12">
      <c r="B294" s="150"/>
      <c r="D294" s="144" t="s">
        <v>157</v>
      </c>
      <c r="E294" s="151" t="s">
        <v>1</v>
      </c>
      <c r="F294" s="152" t="s">
        <v>2204</v>
      </c>
      <c r="H294" s="153">
        <v>10.2</v>
      </c>
      <c r="L294" s="150"/>
      <c r="M294" s="154"/>
      <c r="N294" s="155"/>
      <c r="O294" s="155"/>
      <c r="P294" s="155"/>
      <c r="Q294" s="155"/>
      <c r="R294" s="155"/>
      <c r="S294" s="155"/>
      <c r="T294" s="156"/>
      <c r="AT294" s="151" t="s">
        <v>157</v>
      </c>
      <c r="AU294" s="151" t="s">
        <v>79</v>
      </c>
      <c r="AV294" s="13" t="s">
        <v>79</v>
      </c>
      <c r="AW294" s="13" t="s">
        <v>27</v>
      </c>
      <c r="AX294" s="13" t="s">
        <v>70</v>
      </c>
      <c r="AY294" s="151" t="s">
        <v>148</v>
      </c>
    </row>
    <row r="295" spans="2:51" s="13" customFormat="1" ht="12">
      <c r="B295" s="150"/>
      <c r="D295" s="144" t="s">
        <v>157</v>
      </c>
      <c r="E295" s="151" t="s">
        <v>1</v>
      </c>
      <c r="F295" s="152" t="s">
        <v>2204</v>
      </c>
      <c r="H295" s="153">
        <v>10.2</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51" s="13" customFormat="1" ht="12">
      <c r="B296" s="150"/>
      <c r="D296" s="144" t="s">
        <v>157</v>
      </c>
      <c r="E296" s="151" t="s">
        <v>1</v>
      </c>
      <c r="F296" s="152" t="s">
        <v>2205</v>
      </c>
      <c r="H296" s="153">
        <v>8.7</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51" s="13" customFormat="1" ht="12">
      <c r="B297" s="150"/>
      <c r="D297" s="144" t="s">
        <v>157</v>
      </c>
      <c r="E297" s="151" t="s">
        <v>1</v>
      </c>
      <c r="F297" s="152" t="s">
        <v>2206</v>
      </c>
      <c r="H297" s="153">
        <v>16.51</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65" s="1" customFormat="1" ht="24" customHeight="1">
      <c r="B298" s="130"/>
      <c r="C298" s="157" t="s">
        <v>354</v>
      </c>
      <c r="D298" s="157" t="s">
        <v>80</v>
      </c>
      <c r="E298" s="158" t="s">
        <v>428</v>
      </c>
      <c r="F298" s="159" t="s">
        <v>429</v>
      </c>
      <c r="G298" s="160" t="s">
        <v>153</v>
      </c>
      <c r="H298" s="161">
        <v>329.131</v>
      </c>
      <c r="I298" s="162"/>
      <c r="J298" s="162">
        <f>ROUND(I298*H298,2)</f>
        <v>0</v>
      </c>
      <c r="K298" s="159" t="s">
        <v>154</v>
      </c>
      <c r="L298" s="163"/>
      <c r="M298" s="164" t="s">
        <v>1</v>
      </c>
      <c r="N298" s="165" t="s">
        <v>35</v>
      </c>
      <c r="O298" s="139">
        <v>0</v>
      </c>
      <c r="P298" s="139">
        <f>O298*H298</f>
        <v>0</v>
      </c>
      <c r="Q298" s="139">
        <v>0.003</v>
      </c>
      <c r="R298" s="139">
        <f>Q298*H298</f>
        <v>0.987393</v>
      </c>
      <c r="S298" s="139">
        <v>0</v>
      </c>
      <c r="T298" s="140">
        <f>S298*H298</f>
        <v>0</v>
      </c>
      <c r="AR298" s="141" t="s">
        <v>192</v>
      </c>
      <c r="AT298" s="141" t="s">
        <v>80</v>
      </c>
      <c r="AU298" s="141" t="s">
        <v>79</v>
      </c>
      <c r="AY298" s="15" t="s">
        <v>148</v>
      </c>
      <c r="BE298" s="142">
        <f>IF(N298="základní",J298,0)</f>
        <v>0</v>
      </c>
      <c r="BF298" s="142">
        <f>IF(N298="snížená",J298,0)</f>
        <v>0</v>
      </c>
      <c r="BG298" s="142">
        <f>IF(N298="zákl. přenesená",J298,0)</f>
        <v>0</v>
      </c>
      <c r="BH298" s="142">
        <f>IF(N298="sníž. přenesená",J298,0)</f>
        <v>0</v>
      </c>
      <c r="BI298" s="142">
        <f>IF(N298="nulová",J298,0)</f>
        <v>0</v>
      </c>
      <c r="BJ298" s="15" t="s">
        <v>77</v>
      </c>
      <c r="BK298" s="142">
        <f>ROUND(I298*H298,2)</f>
        <v>0</v>
      </c>
      <c r="BL298" s="15" t="s">
        <v>155</v>
      </c>
      <c r="BM298" s="141" t="s">
        <v>2207</v>
      </c>
    </row>
    <row r="299" spans="2:47" s="1" customFormat="1" ht="19.2">
      <c r="B299" s="27"/>
      <c r="D299" s="144" t="s">
        <v>277</v>
      </c>
      <c r="F299" s="166" t="s">
        <v>431</v>
      </c>
      <c r="L299" s="27"/>
      <c r="M299" s="167"/>
      <c r="N299" s="50"/>
      <c r="O299" s="50"/>
      <c r="P299" s="50"/>
      <c r="Q299" s="50"/>
      <c r="R299" s="50"/>
      <c r="S299" s="50"/>
      <c r="T299" s="51"/>
      <c r="AT299" s="15" t="s">
        <v>277</v>
      </c>
      <c r="AU299" s="15" t="s">
        <v>79</v>
      </c>
    </row>
    <row r="300" spans="2:51" s="13" customFormat="1" ht="12">
      <c r="B300" s="150"/>
      <c r="D300" s="144" t="s">
        <v>157</v>
      </c>
      <c r="F300" s="152" t="s">
        <v>2208</v>
      </c>
      <c r="H300" s="153">
        <v>329.131</v>
      </c>
      <c r="L300" s="150"/>
      <c r="M300" s="154"/>
      <c r="N300" s="155"/>
      <c r="O300" s="155"/>
      <c r="P300" s="155"/>
      <c r="Q300" s="155"/>
      <c r="R300" s="155"/>
      <c r="S300" s="155"/>
      <c r="T300" s="156"/>
      <c r="AT300" s="151" t="s">
        <v>157</v>
      </c>
      <c r="AU300" s="151" t="s">
        <v>79</v>
      </c>
      <c r="AV300" s="13" t="s">
        <v>79</v>
      </c>
      <c r="AW300" s="13" t="s">
        <v>3</v>
      </c>
      <c r="AX300" s="13" t="s">
        <v>77</v>
      </c>
      <c r="AY300" s="151" t="s">
        <v>148</v>
      </c>
    </row>
    <row r="301" spans="2:65" s="1" customFormat="1" ht="24" customHeight="1">
      <c r="B301" s="130"/>
      <c r="C301" s="131" t="s">
        <v>362</v>
      </c>
      <c r="D301" s="131" t="s">
        <v>150</v>
      </c>
      <c r="E301" s="132" t="s">
        <v>442</v>
      </c>
      <c r="F301" s="133" t="s">
        <v>443</v>
      </c>
      <c r="G301" s="134" t="s">
        <v>153</v>
      </c>
      <c r="H301" s="135">
        <v>1459.795</v>
      </c>
      <c r="I301" s="136"/>
      <c r="J301" s="136">
        <f>ROUND(I301*H301,2)</f>
        <v>0</v>
      </c>
      <c r="K301" s="133" t="s">
        <v>154</v>
      </c>
      <c r="L301" s="27"/>
      <c r="M301" s="137" t="s">
        <v>1</v>
      </c>
      <c r="N301" s="138" t="s">
        <v>35</v>
      </c>
      <c r="O301" s="139">
        <v>0.074</v>
      </c>
      <c r="P301" s="139">
        <f>O301*H301</f>
        <v>108.02483</v>
      </c>
      <c r="Q301" s="139">
        <v>0.00026</v>
      </c>
      <c r="R301" s="139">
        <f>Q301*H301</f>
        <v>0.37954669999999996</v>
      </c>
      <c r="S301" s="139">
        <v>0</v>
      </c>
      <c r="T301" s="140">
        <f>S301*H301</f>
        <v>0</v>
      </c>
      <c r="AR301" s="141" t="s">
        <v>155</v>
      </c>
      <c r="AT301" s="141" t="s">
        <v>150</v>
      </c>
      <c r="AU301" s="141" t="s">
        <v>79</v>
      </c>
      <c r="AY301" s="15" t="s">
        <v>148</v>
      </c>
      <c r="BE301" s="142">
        <f>IF(N301="základní",J301,0)</f>
        <v>0</v>
      </c>
      <c r="BF301" s="142">
        <f>IF(N301="snížená",J301,0)</f>
        <v>0</v>
      </c>
      <c r="BG301" s="142">
        <f>IF(N301="zákl. přenesená",J301,0)</f>
        <v>0</v>
      </c>
      <c r="BH301" s="142">
        <f>IF(N301="sníž. přenesená",J301,0)</f>
        <v>0</v>
      </c>
      <c r="BI301" s="142">
        <f>IF(N301="nulová",J301,0)</f>
        <v>0</v>
      </c>
      <c r="BJ301" s="15" t="s">
        <v>77</v>
      </c>
      <c r="BK301" s="142">
        <f>ROUND(I301*H301,2)</f>
        <v>0</v>
      </c>
      <c r="BL301" s="15" t="s">
        <v>155</v>
      </c>
      <c r="BM301" s="141" t="s">
        <v>2209</v>
      </c>
    </row>
    <row r="302" spans="2:51" s="12" customFormat="1" ht="12">
      <c r="B302" s="143"/>
      <c r="D302" s="144" t="s">
        <v>157</v>
      </c>
      <c r="E302" s="145" t="s">
        <v>1</v>
      </c>
      <c r="F302" s="146" t="s">
        <v>302</v>
      </c>
      <c r="H302" s="145" t="s">
        <v>1</v>
      </c>
      <c r="L302" s="143"/>
      <c r="M302" s="147"/>
      <c r="N302" s="148"/>
      <c r="O302" s="148"/>
      <c r="P302" s="148"/>
      <c r="Q302" s="148"/>
      <c r="R302" s="148"/>
      <c r="S302" s="148"/>
      <c r="T302" s="149"/>
      <c r="AT302" s="145" t="s">
        <v>157</v>
      </c>
      <c r="AU302" s="145" t="s">
        <v>79</v>
      </c>
      <c r="AV302" s="12" t="s">
        <v>77</v>
      </c>
      <c r="AW302" s="12" t="s">
        <v>27</v>
      </c>
      <c r="AX302" s="12" t="s">
        <v>70</v>
      </c>
      <c r="AY302" s="145" t="s">
        <v>148</v>
      </c>
    </row>
    <row r="303" spans="2:51" s="13" customFormat="1" ht="12">
      <c r="B303" s="150"/>
      <c r="D303" s="144" t="s">
        <v>157</v>
      </c>
      <c r="E303" s="151" t="s">
        <v>1</v>
      </c>
      <c r="F303" s="152" t="s">
        <v>2210</v>
      </c>
      <c r="H303" s="153">
        <v>227.1</v>
      </c>
      <c r="L303" s="150"/>
      <c r="M303" s="154"/>
      <c r="N303" s="155"/>
      <c r="O303" s="155"/>
      <c r="P303" s="155"/>
      <c r="Q303" s="155"/>
      <c r="R303" s="155"/>
      <c r="S303" s="155"/>
      <c r="T303" s="156"/>
      <c r="AT303" s="151" t="s">
        <v>157</v>
      </c>
      <c r="AU303" s="151" t="s">
        <v>79</v>
      </c>
      <c r="AV303" s="13" t="s">
        <v>79</v>
      </c>
      <c r="AW303" s="13" t="s">
        <v>27</v>
      </c>
      <c r="AX303" s="13" t="s">
        <v>70</v>
      </c>
      <c r="AY303" s="151" t="s">
        <v>148</v>
      </c>
    </row>
    <row r="304" spans="2:51" s="13" customFormat="1" ht="12">
      <c r="B304" s="150"/>
      <c r="D304" s="144" t="s">
        <v>157</v>
      </c>
      <c r="E304" s="151" t="s">
        <v>1</v>
      </c>
      <c r="F304" s="152" t="s">
        <v>2211</v>
      </c>
      <c r="H304" s="153">
        <v>249.435</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51" s="13" customFormat="1" ht="12">
      <c r="B305" s="150"/>
      <c r="D305" s="144" t="s">
        <v>157</v>
      </c>
      <c r="E305" s="151" t="s">
        <v>1</v>
      </c>
      <c r="F305" s="152" t="s">
        <v>2212</v>
      </c>
      <c r="H305" s="153">
        <v>110.751</v>
      </c>
      <c r="L305" s="150"/>
      <c r="M305" s="154"/>
      <c r="N305" s="155"/>
      <c r="O305" s="155"/>
      <c r="P305" s="155"/>
      <c r="Q305" s="155"/>
      <c r="R305" s="155"/>
      <c r="S305" s="155"/>
      <c r="T305" s="156"/>
      <c r="AT305" s="151" t="s">
        <v>157</v>
      </c>
      <c r="AU305" s="151" t="s">
        <v>79</v>
      </c>
      <c r="AV305" s="13" t="s">
        <v>79</v>
      </c>
      <c r="AW305" s="13" t="s">
        <v>27</v>
      </c>
      <c r="AX305" s="13" t="s">
        <v>70</v>
      </c>
      <c r="AY305" s="151" t="s">
        <v>148</v>
      </c>
    </row>
    <row r="306" spans="2:51" s="13" customFormat="1" ht="12">
      <c r="B306" s="150"/>
      <c r="D306" s="144" t="s">
        <v>157</v>
      </c>
      <c r="E306" s="151" t="s">
        <v>1</v>
      </c>
      <c r="F306" s="152" t="s">
        <v>2213</v>
      </c>
      <c r="H306" s="153">
        <v>751.726</v>
      </c>
      <c r="L306" s="150"/>
      <c r="M306" s="154"/>
      <c r="N306" s="155"/>
      <c r="O306" s="155"/>
      <c r="P306" s="155"/>
      <c r="Q306" s="155"/>
      <c r="R306" s="155"/>
      <c r="S306" s="155"/>
      <c r="T306" s="156"/>
      <c r="AT306" s="151" t="s">
        <v>157</v>
      </c>
      <c r="AU306" s="151" t="s">
        <v>79</v>
      </c>
      <c r="AV306" s="13" t="s">
        <v>79</v>
      </c>
      <c r="AW306" s="13" t="s">
        <v>27</v>
      </c>
      <c r="AX306" s="13" t="s">
        <v>70</v>
      </c>
      <c r="AY306" s="151" t="s">
        <v>148</v>
      </c>
    </row>
    <row r="307" spans="2:51" s="13" customFormat="1" ht="12">
      <c r="B307" s="150"/>
      <c r="D307" s="144" t="s">
        <v>157</v>
      </c>
      <c r="E307" s="151" t="s">
        <v>1</v>
      </c>
      <c r="F307" s="152" t="s">
        <v>2214</v>
      </c>
      <c r="H307" s="153">
        <v>50.96</v>
      </c>
      <c r="L307" s="150"/>
      <c r="M307" s="154"/>
      <c r="N307" s="155"/>
      <c r="O307" s="155"/>
      <c r="P307" s="155"/>
      <c r="Q307" s="155"/>
      <c r="R307" s="155"/>
      <c r="S307" s="155"/>
      <c r="T307" s="156"/>
      <c r="AT307" s="151" t="s">
        <v>157</v>
      </c>
      <c r="AU307" s="151" t="s">
        <v>79</v>
      </c>
      <c r="AV307" s="13" t="s">
        <v>79</v>
      </c>
      <c r="AW307" s="13" t="s">
        <v>27</v>
      </c>
      <c r="AX307" s="13" t="s">
        <v>70</v>
      </c>
      <c r="AY307" s="151" t="s">
        <v>148</v>
      </c>
    </row>
    <row r="308" spans="2:51" s="13" customFormat="1" ht="30.6">
      <c r="B308" s="150"/>
      <c r="D308" s="144" t="s">
        <v>157</v>
      </c>
      <c r="E308" s="151" t="s">
        <v>1</v>
      </c>
      <c r="F308" s="152" t="s">
        <v>2215</v>
      </c>
      <c r="H308" s="153">
        <v>69.823</v>
      </c>
      <c r="L308" s="150"/>
      <c r="M308" s="154"/>
      <c r="N308" s="155"/>
      <c r="O308" s="155"/>
      <c r="P308" s="155"/>
      <c r="Q308" s="155"/>
      <c r="R308" s="155"/>
      <c r="S308" s="155"/>
      <c r="T308" s="156"/>
      <c r="AT308" s="151" t="s">
        <v>157</v>
      </c>
      <c r="AU308" s="151" t="s">
        <v>79</v>
      </c>
      <c r="AV308" s="13" t="s">
        <v>79</v>
      </c>
      <c r="AW308" s="13" t="s">
        <v>27</v>
      </c>
      <c r="AX308" s="13" t="s">
        <v>70</v>
      </c>
      <c r="AY308" s="151" t="s">
        <v>148</v>
      </c>
    </row>
    <row r="309" spans="2:65" s="1" customFormat="1" ht="24" customHeight="1">
      <c r="B309" s="130"/>
      <c r="C309" s="131" t="s">
        <v>366</v>
      </c>
      <c r="D309" s="131" t="s">
        <v>150</v>
      </c>
      <c r="E309" s="132" t="s">
        <v>452</v>
      </c>
      <c r="F309" s="133" t="s">
        <v>453</v>
      </c>
      <c r="G309" s="134" t="s">
        <v>153</v>
      </c>
      <c r="H309" s="135">
        <v>69.823</v>
      </c>
      <c r="I309" s="136"/>
      <c r="J309" s="136">
        <f>ROUND(I309*H309,2)</f>
        <v>0</v>
      </c>
      <c r="K309" s="133" t="s">
        <v>154</v>
      </c>
      <c r="L309" s="27"/>
      <c r="M309" s="137" t="s">
        <v>1</v>
      </c>
      <c r="N309" s="138" t="s">
        <v>35</v>
      </c>
      <c r="O309" s="139">
        <v>0.33</v>
      </c>
      <c r="P309" s="139">
        <f>O309*H309</f>
        <v>23.04159</v>
      </c>
      <c r="Q309" s="139">
        <v>0.00489</v>
      </c>
      <c r="R309" s="139">
        <f>Q309*H309</f>
        <v>0.34143447</v>
      </c>
      <c r="S309" s="139">
        <v>0</v>
      </c>
      <c r="T309" s="140">
        <f>S309*H309</f>
        <v>0</v>
      </c>
      <c r="AR309" s="141" t="s">
        <v>155</v>
      </c>
      <c r="AT309" s="141" t="s">
        <v>150</v>
      </c>
      <c r="AU309" s="141" t="s">
        <v>79</v>
      </c>
      <c r="AY309" s="15" t="s">
        <v>148</v>
      </c>
      <c r="BE309" s="142">
        <f>IF(N309="základní",J309,0)</f>
        <v>0</v>
      </c>
      <c r="BF309" s="142">
        <f>IF(N309="snížená",J309,0)</f>
        <v>0</v>
      </c>
      <c r="BG309" s="142">
        <f>IF(N309="zákl. přenesená",J309,0)</f>
        <v>0</v>
      </c>
      <c r="BH309" s="142">
        <f>IF(N309="sníž. přenesená",J309,0)</f>
        <v>0</v>
      </c>
      <c r="BI309" s="142">
        <f>IF(N309="nulová",J309,0)</f>
        <v>0</v>
      </c>
      <c r="BJ309" s="15" t="s">
        <v>77</v>
      </c>
      <c r="BK309" s="142">
        <f>ROUND(I309*H309,2)</f>
        <v>0</v>
      </c>
      <c r="BL309" s="15" t="s">
        <v>155</v>
      </c>
      <c r="BM309" s="141" t="s">
        <v>2216</v>
      </c>
    </row>
    <row r="310" spans="2:51" s="13" customFormat="1" ht="30.6">
      <c r="B310" s="150"/>
      <c r="D310" s="144" t="s">
        <v>157</v>
      </c>
      <c r="E310" s="151" t="s">
        <v>1</v>
      </c>
      <c r="F310" s="152" t="s">
        <v>2215</v>
      </c>
      <c r="H310" s="153">
        <v>69.823</v>
      </c>
      <c r="L310" s="150"/>
      <c r="M310" s="154"/>
      <c r="N310" s="155"/>
      <c r="O310" s="155"/>
      <c r="P310" s="155"/>
      <c r="Q310" s="155"/>
      <c r="R310" s="155"/>
      <c r="S310" s="155"/>
      <c r="T310" s="156"/>
      <c r="AT310" s="151" t="s">
        <v>157</v>
      </c>
      <c r="AU310" s="151" t="s">
        <v>79</v>
      </c>
      <c r="AV310" s="13" t="s">
        <v>79</v>
      </c>
      <c r="AW310" s="13" t="s">
        <v>27</v>
      </c>
      <c r="AX310" s="13" t="s">
        <v>70</v>
      </c>
      <c r="AY310" s="151" t="s">
        <v>148</v>
      </c>
    </row>
    <row r="311" spans="2:65" s="1" customFormat="1" ht="24" customHeight="1">
      <c r="B311" s="130"/>
      <c r="C311" s="131" t="s">
        <v>371</v>
      </c>
      <c r="D311" s="131" t="s">
        <v>150</v>
      </c>
      <c r="E311" s="132" t="s">
        <v>467</v>
      </c>
      <c r="F311" s="133" t="s">
        <v>468</v>
      </c>
      <c r="G311" s="134" t="s">
        <v>458</v>
      </c>
      <c r="H311" s="135">
        <v>1159.45</v>
      </c>
      <c r="I311" s="136"/>
      <c r="J311" s="136">
        <f>ROUND(I311*H311,2)</f>
        <v>0</v>
      </c>
      <c r="K311" s="133" t="s">
        <v>154</v>
      </c>
      <c r="L311" s="27"/>
      <c r="M311" s="137" t="s">
        <v>1</v>
      </c>
      <c r="N311" s="138" t="s">
        <v>35</v>
      </c>
      <c r="O311" s="139">
        <v>0.11</v>
      </c>
      <c r="P311" s="139">
        <f>O311*H311</f>
        <v>127.5395</v>
      </c>
      <c r="Q311" s="139">
        <v>0</v>
      </c>
      <c r="R311" s="139">
        <f>Q311*H311</f>
        <v>0</v>
      </c>
      <c r="S311" s="139">
        <v>0</v>
      </c>
      <c r="T311" s="140">
        <f>S311*H311</f>
        <v>0</v>
      </c>
      <c r="AR311" s="141" t="s">
        <v>155</v>
      </c>
      <c r="AT311" s="141" t="s">
        <v>150</v>
      </c>
      <c r="AU311" s="141" t="s">
        <v>79</v>
      </c>
      <c r="AY311" s="15" t="s">
        <v>148</v>
      </c>
      <c r="BE311" s="142">
        <f>IF(N311="základní",J311,0)</f>
        <v>0</v>
      </c>
      <c r="BF311" s="142">
        <f>IF(N311="snížená",J311,0)</f>
        <v>0</v>
      </c>
      <c r="BG311" s="142">
        <f>IF(N311="zákl. přenesená",J311,0)</f>
        <v>0</v>
      </c>
      <c r="BH311" s="142">
        <f>IF(N311="sníž. přenesená",J311,0)</f>
        <v>0</v>
      </c>
      <c r="BI311" s="142">
        <f>IF(N311="nulová",J311,0)</f>
        <v>0</v>
      </c>
      <c r="BJ311" s="15" t="s">
        <v>77</v>
      </c>
      <c r="BK311" s="142">
        <f>ROUND(I311*H311,2)</f>
        <v>0</v>
      </c>
      <c r="BL311" s="15" t="s">
        <v>155</v>
      </c>
      <c r="BM311" s="141" t="s">
        <v>2217</v>
      </c>
    </row>
    <row r="312" spans="2:51" s="12" customFormat="1" ht="12">
      <c r="B312" s="143"/>
      <c r="D312" s="144" t="s">
        <v>157</v>
      </c>
      <c r="E312" s="145" t="s">
        <v>1</v>
      </c>
      <c r="F312" s="146" t="s">
        <v>158</v>
      </c>
      <c r="H312" s="145" t="s">
        <v>1</v>
      </c>
      <c r="L312" s="143"/>
      <c r="M312" s="147"/>
      <c r="N312" s="148"/>
      <c r="O312" s="148"/>
      <c r="P312" s="148"/>
      <c r="Q312" s="148"/>
      <c r="R312" s="148"/>
      <c r="S312" s="148"/>
      <c r="T312" s="149"/>
      <c r="AT312" s="145" t="s">
        <v>157</v>
      </c>
      <c r="AU312" s="145" t="s">
        <v>79</v>
      </c>
      <c r="AV312" s="12" t="s">
        <v>77</v>
      </c>
      <c r="AW312" s="12" t="s">
        <v>27</v>
      </c>
      <c r="AX312" s="12" t="s">
        <v>70</v>
      </c>
      <c r="AY312" s="145" t="s">
        <v>148</v>
      </c>
    </row>
    <row r="313" spans="2:51" s="13" customFormat="1" ht="30.6">
      <c r="B313" s="150"/>
      <c r="D313" s="144" t="s">
        <v>157</v>
      </c>
      <c r="E313" s="151" t="s">
        <v>1</v>
      </c>
      <c r="F313" s="152" t="s">
        <v>2218</v>
      </c>
      <c r="H313" s="153">
        <v>79.44</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51" s="13" customFormat="1" ht="12">
      <c r="B314" s="150"/>
      <c r="D314" s="144" t="s">
        <v>157</v>
      </c>
      <c r="E314" s="151" t="s">
        <v>1</v>
      </c>
      <c r="F314" s="152" t="s">
        <v>2219</v>
      </c>
      <c r="H314" s="153">
        <v>41.2</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51" s="12" customFormat="1" ht="12">
      <c r="B315" s="143"/>
      <c r="D315" s="144" t="s">
        <v>157</v>
      </c>
      <c r="E315" s="145" t="s">
        <v>1</v>
      </c>
      <c r="F315" s="146" t="s">
        <v>472</v>
      </c>
      <c r="H315" s="145" t="s">
        <v>1</v>
      </c>
      <c r="L315" s="143"/>
      <c r="M315" s="147"/>
      <c r="N315" s="148"/>
      <c r="O315" s="148"/>
      <c r="P315" s="148"/>
      <c r="Q315" s="148"/>
      <c r="R315" s="148"/>
      <c r="S315" s="148"/>
      <c r="T315" s="149"/>
      <c r="AT315" s="145" t="s">
        <v>157</v>
      </c>
      <c r="AU315" s="145" t="s">
        <v>79</v>
      </c>
      <c r="AV315" s="12" t="s">
        <v>77</v>
      </c>
      <c r="AW315" s="12" t="s">
        <v>27</v>
      </c>
      <c r="AX315" s="12" t="s">
        <v>70</v>
      </c>
      <c r="AY315" s="145" t="s">
        <v>148</v>
      </c>
    </row>
    <row r="316" spans="2:51" s="12" customFormat="1" ht="12">
      <c r="B316" s="143"/>
      <c r="D316" s="144" t="s">
        <v>157</v>
      </c>
      <c r="E316" s="145" t="s">
        <v>1</v>
      </c>
      <c r="F316" s="146" t="s">
        <v>473</v>
      </c>
      <c r="H316" s="145" t="s">
        <v>1</v>
      </c>
      <c r="L316" s="143"/>
      <c r="M316" s="147"/>
      <c r="N316" s="148"/>
      <c r="O316" s="148"/>
      <c r="P316" s="148"/>
      <c r="Q316" s="148"/>
      <c r="R316" s="148"/>
      <c r="S316" s="148"/>
      <c r="T316" s="149"/>
      <c r="AT316" s="145" t="s">
        <v>157</v>
      </c>
      <c r="AU316" s="145" t="s">
        <v>79</v>
      </c>
      <c r="AV316" s="12" t="s">
        <v>77</v>
      </c>
      <c r="AW316" s="12" t="s">
        <v>27</v>
      </c>
      <c r="AX316" s="12" t="s">
        <v>70</v>
      </c>
      <c r="AY316" s="145" t="s">
        <v>148</v>
      </c>
    </row>
    <row r="317" spans="2:51" s="13" customFormat="1" ht="12">
      <c r="B317" s="150"/>
      <c r="D317" s="144" t="s">
        <v>157</v>
      </c>
      <c r="E317" s="151" t="s">
        <v>1</v>
      </c>
      <c r="F317" s="152" t="s">
        <v>507</v>
      </c>
      <c r="H317" s="153">
        <v>16.8</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51" s="13" customFormat="1" ht="12">
      <c r="B318" s="150"/>
      <c r="D318" s="144" t="s">
        <v>157</v>
      </c>
      <c r="E318" s="151" t="s">
        <v>1</v>
      </c>
      <c r="F318" s="152" t="s">
        <v>2220</v>
      </c>
      <c r="H318" s="153">
        <v>14.7</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51" s="13" customFormat="1" ht="12">
      <c r="B319" s="150"/>
      <c r="D319" s="144" t="s">
        <v>157</v>
      </c>
      <c r="E319" s="151" t="s">
        <v>1</v>
      </c>
      <c r="F319" s="152" t="s">
        <v>2221</v>
      </c>
      <c r="H319" s="153">
        <v>17.2</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51" s="13" customFormat="1" ht="12">
      <c r="B320" s="150"/>
      <c r="D320" s="144" t="s">
        <v>157</v>
      </c>
      <c r="E320" s="151" t="s">
        <v>1</v>
      </c>
      <c r="F320" s="152" t="s">
        <v>2222</v>
      </c>
      <c r="H320" s="153">
        <v>23.3</v>
      </c>
      <c r="L320" s="150"/>
      <c r="M320" s="154"/>
      <c r="N320" s="155"/>
      <c r="O320" s="155"/>
      <c r="P320" s="155"/>
      <c r="Q320" s="155"/>
      <c r="R320" s="155"/>
      <c r="S320" s="155"/>
      <c r="T320" s="156"/>
      <c r="AT320" s="151" t="s">
        <v>157</v>
      </c>
      <c r="AU320" s="151" t="s">
        <v>79</v>
      </c>
      <c r="AV320" s="13" t="s">
        <v>79</v>
      </c>
      <c r="AW320" s="13" t="s">
        <v>27</v>
      </c>
      <c r="AX320" s="13" t="s">
        <v>70</v>
      </c>
      <c r="AY320" s="151" t="s">
        <v>148</v>
      </c>
    </row>
    <row r="321" spans="2:51" s="13" customFormat="1" ht="12">
      <c r="B321" s="150"/>
      <c r="D321" s="144" t="s">
        <v>157</v>
      </c>
      <c r="E321" s="151" t="s">
        <v>1</v>
      </c>
      <c r="F321" s="152" t="s">
        <v>508</v>
      </c>
      <c r="H321" s="153">
        <v>17.1</v>
      </c>
      <c r="L321" s="150"/>
      <c r="M321" s="154"/>
      <c r="N321" s="155"/>
      <c r="O321" s="155"/>
      <c r="P321" s="155"/>
      <c r="Q321" s="155"/>
      <c r="R321" s="155"/>
      <c r="S321" s="155"/>
      <c r="T321" s="156"/>
      <c r="AT321" s="151" t="s">
        <v>157</v>
      </c>
      <c r="AU321" s="151" t="s">
        <v>79</v>
      </c>
      <c r="AV321" s="13" t="s">
        <v>79</v>
      </c>
      <c r="AW321" s="13" t="s">
        <v>27</v>
      </c>
      <c r="AX321" s="13" t="s">
        <v>70</v>
      </c>
      <c r="AY321" s="151" t="s">
        <v>148</v>
      </c>
    </row>
    <row r="322" spans="2:51" s="13" customFormat="1" ht="12">
      <c r="B322" s="150"/>
      <c r="D322" s="144" t="s">
        <v>157</v>
      </c>
      <c r="E322" s="151" t="s">
        <v>1</v>
      </c>
      <c r="F322" s="152" t="s">
        <v>2223</v>
      </c>
      <c r="H322" s="153">
        <v>15.2</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ht="12">
      <c r="B323" s="150"/>
      <c r="D323" s="144" t="s">
        <v>157</v>
      </c>
      <c r="E323" s="151" t="s">
        <v>1</v>
      </c>
      <c r="F323" s="152" t="s">
        <v>2224</v>
      </c>
      <c r="H323" s="153">
        <v>28.6</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ht="12">
      <c r="B324" s="150"/>
      <c r="D324" s="144" t="s">
        <v>157</v>
      </c>
      <c r="E324" s="151" t="s">
        <v>1</v>
      </c>
      <c r="F324" s="152" t="s">
        <v>2223</v>
      </c>
      <c r="H324" s="153">
        <v>15.2</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ht="12">
      <c r="B325" s="150"/>
      <c r="D325" s="144" t="s">
        <v>157</v>
      </c>
      <c r="E325" s="151" t="s">
        <v>1</v>
      </c>
      <c r="F325" s="152" t="s">
        <v>2225</v>
      </c>
      <c r="H325" s="153">
        <v>12.5</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ht="12">
      <c r="B326" s="150"/>
      <c r="D326" s="144" t="s">
        <v>157</v>
      </c>
      <c r="E326" s="151" t="s">
        <v>1</v>
      </c>
      <c r="F326" s="152" t="s">
        <v>2226</v>
      </c>
      <c r="H326" s="153">
        <v>12.3</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3" customFormat="1" ht="12">
      <c r="B327" s="150"/>
      <c r="D327" s="144" t="s">
        <v>157</v>
      </c>
      <c r="E327" s="151" t="s">
        <v>1</v>
      </c>
      <c r="F327" s="152" t="s">
        <v>2227</v>
      </c>
      <c r="H327" s="153">
        <v>14.1</v>
      </c>
      <c r="L327" s="150"/>
      <c r="M327" s="154"/>
      <c r="N327" s="155"/>
      <c r="O327" s="155"/>
      <c r="P327" s="155"/>
      <c r="Q327" s="155"/>
      <c r="R327" s="155"/>
      <c r="S327" s="155"/>
      <c r="T327" s="156"/>
      <c r="AT327" s="151" t="s">
        <v>157</v>
      </c>
      <c r="AU327" s="151" t="s">
        <v>79</v>
      </c>
      <c r="AV327" s="13" t="s">
        <v>79</v>
      </c>
      <c r="AW327" s="13" t="s">
        <v>27</v>
      </c>
      <c r="AX327" s="13" t="s">
        <v>70</v>
      </c>
      <c r="AY327" s="151" t="s">
        <v>148</v>
      </c>
    </row>
    <row r="328" spans="2:51" s="13" customFormat="1" ht="12">
      <c r="B328" s="150"/>
      <c r="D328" s="144" t="s">
        <v>157</v>
      </c>
      <c r="E328" s="151" t="s">
        <v>1</v>
      </c>
      <c r="F328" s="152" t="s">
        <v>2228</v>
      </c>
      <c r="H328" s="153">
        <v>10.9</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ht="12">
      <c r="B329" s="150"/>
      <c r="D329" s="144" t="s">
        <v>157</v>
      </c>
      <c r="E329" s="151" t="s">
        <v>1</v>
      </c>
      <c r="F329" s="152" t="s">
        <v>2229</v>
      </c>
      <c r="H329" s="153">
        <v>12.6</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ht="12">
      <c r="B330" s="150"/>
      <c r="D330" s="144" t="s">
        <v>157</v>
      </c>
      <c r="E330" s="151" t="s">
        <v>1</v>
      </c>
      <c r="F330" s="152" t="s">
        <v>2230</v>
      </c>
      <c r="H330" s="153">
        <v>12.6</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ht="12">
      <c r="B331" s="150"/>
      <c r="D331" s="144" t="s">
        <v>157</v>
      </c>
      <c r="E331" s="151" t="s">
        <v>1</v>
      </c>
      <c r="F331" s="152" t="s">
        <v>2231</v>
      </c>
      <c r="H331" s="153">
        <v>14.4</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51" s="13" customFormat="1" ht="12">
      <c r="B332" s="150"/>
      <c r="D332" s="144" t="s">
        <v>157</v>
      </c>
      <c r="E332" s="151" t="s">
        <v>1</v>
      </c>
      <c r="F332" s="152" t="s">
        <v>2232</v>
      </c>
      <c r="H332" s="153">
        <v>10.7</v>
      </c>
      <c r="L332" s="150"/>
      <c r="M332" s="154"/>
      <c r="N332" s="155"/>
      <c r="O332" s="155"/>
      <c r="P332" s="155"/>
      <c r="Q332" s="155"/>
      <c r="R332" s="155"/>
      <c r="S332" s="155"/>
      <c r="T332" s="156"/>
      <c r="AT332" s="151" t="s">
        <v>157</v>
      </c>
      <c r="AU332" s="151" t="s">
        <v>79</v>
      </c>
      <c r="AV332" s="13" t="s">
        <v>79</v>
      </c>
      <c r="AW332" s="13" t="s">
        <v>27</v>
      </c>
      <c r="AX332" s="13" t="s">
        <v>70</v>
      </c>
      <c r="AY332" s="151" t="s">
        <v>148</v>
      </c>
    </row>
    <row r="333" spans="2:51" s="13" customFormat="1" ht="12">
      <c r="B333" s="150"/>
      <c r="D333" s="144" t="s">
        <v>157</v>
      </c>
      <c r="E333" s="151" t="s">
        <v>1</v>
      </c>
      <c r="F333" s="152" t="s">
        <v>2233</v>
      </c>
      <c r="H333" s="153">
        <v>16.9</v>
      </c>
      <c r="L333" s="150"/>
      <c r="M333" s="154"/>
      <c r="N333" s="155"/>
      <c r="O333" s="155"/>
      <c r="P333" s="155"/>
      <c r="Q333" s="155"/>
      <c r="R333" s="155"/>
      <c r="S333" s="155"/>
      <c r="T333" s="156"/>
      <c r="AT333" s="151" t="s">
        <v>157</v>
      </c>
      <c r="AU333" s="151" t="s">
        <v>79</v>
      </c>
      <c r="AV333" s="13" t="s">
        <v>79</v>
      </c>
      <c r="AW333" s="13" t="s">
        <v>27</v>
      </c>
      <c r="AX333" s="13" t="s">
        <v>70</v>
      </c>
      <c r="AY333" s="151" t="s">
        <v>148</v>
      </c>
    </row>
    <row r="334" spans="2:51" s="13" customFormat="1" ht="12">
      <c r="B334" s="150"/>
      <c r="D334" s="144" t="s">
        <v>157</v>
      </c>
      <c r="E334" s="151" t="s">
        <v>1</v>
      </c>
      <c r="F334" s="152" t="s">
        <v>2234</v>
      </c>
      <c r="H334" s="153">
        <v>14.6</v>
      </c>
      <c r="L334" s="150"/>
      <c r="M334" s="154"/>
      <c r="N334" s="155"/>
      <c r="O334" s="155"/>
      <c r="P334" s="155"/>
      <c r="Q334" s="155"/>
      <c r="R334" s="155"/>
      <c r="S334" s="155"/>
      <c r="T334" s="156"/>
      <c r="AT334" s="151" t="s">
        <v>157</v>
      </c>
      <c r="AU334" s="151" t="s">
        <v>79</v>
      </c>
      <c r="AV334" s="13" t="s">
        <v>79</v>
      </c>
      <c r="AW334" s="13" t="s">
        <v>27</v>
      </c>
      <c r="AX334" s="13" t="s">
        <v>70</v>
      </c>
      <c r="AY334" s="151" t="s">
        <v>148</v>
      </c>
    </row>
    <row r="335" spans="2:51" s="13" customFormat="1" ht="12">
      <c r="B335" s="150"/>
      <c r="D335" s="144" t="s">
        <v>157</v>
      </c>
      <c r="E335" s="151" t="s">
        <v>1</v>
      </c>
      <c r="F335" s="152" t="s">
        <v>508</v>
      </c>
      <c r="H335" s="153">
        <v>17.1</v>
      </c>
      <c r="L335" s="150"/>
      <c r="M335" s="154"/>
      <c r="N335" s="155"/>
      <c r="O335" s="155"/>
      <c r="P335" s="155"/>
      <c r="Q335" s="155"/>
      <c r="R335" s="155"/>
      <c r="S335" s="155"/>
      <c r="T335" s="156"/>
      <c r="AT335" s="151" t="s">
        <v>157</v>
      </c>
      <c r="AU335" s="151" t="s">
        <v>79</v>
      </c>
      <c r="AV335" s="13" t="s">
        <v>79</v>
      </c>
      <c r="AW335" s="13" t="s">
        <v>27</v>
      </c>
      <c r="AX335" s="13" t="s">
        <v>70</v>
      </c>
      <c r="AY335" s="151" t="s">
        <v>148</v>
      </c>
    </row>
    <row r="336" spans="2:51" s="13" customFormat="1" ht="12">
      <c r="B336" s="150"/>
      <c r="D336" s="144" t="s">
        <v>157</v>
      </c>
      <c r="E336" s="151" t="s">
        <v>1</v>
      </c>
      <c r="F336" s="152" t="s">
        <v>2235</v>
      </c>
      <c r="H336" s="153">
        <v>12.7</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51" s="13" customFormat="1" ht="12">
      <c r="B337" s="150"/>
      <c r="D337" s="144" t="s">
        <v>157</v>
      </c>
      <c r="E337" s="151" t="s">
        <v>1</v>
      </c>
      <c r="F337" s="152" t="s">
        <v>2236</v>
      </c>
      <c r="H337" s="153">
        <v>12.8</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51" s="13" customFormat="1" ht="12">
      <c r="B338" s="150"/>
      <c r="D338" s="144" t="s">
        <v>157</v>
      </c>
      <c r="E338" s="151" t="s">
        <v>1</v>
      </c>
      <c r="F338" s="152" t="s">
        <v>2236</v>
      </c>
      <c r="H338" s="153">
        <v>12.8</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51" s="13" customFormat="1" ht="12">
      <c r="B339" s="150"/>
      <c r="D339" s="144" t="s">
        <v>157</v>
      </c>
      <c r="E339" s="151" t="s">
        <v>1</v>
      </c>
      <c r="F339" s="152" t="s">
        <v>2237</v>
      </c>
      <c r="H339" s="153">
        <v>12.8</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51" s="13" customFormat="1" ht="12">
      <c r="B340" s="150"/>
      <c r="D340" s="144" t="s">
        <v>157</v>
      </c>
      <c r="E340" s="151" t="s">
        <v>1</v>
      </c>
      <c r="F340" s="152" t="s">
        <v>2238</v>
      </c>
      <c r="H340" s="153">
        <v>30.6</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51" s="12" customFormat="1" ht="12">
      <c r="B341" s="143"/>
      <c r="D341" s="144" t="s">
        <v>157</v>
      </c>
      <c r="E341" s="145" t="s">
        <v>1</v>
      </c>
      <c r="F341" s="146" t="s">
        <v>2239</v>
      </c>
      <c r="H341" s="145" t="s">
        <v>1</v>
      </c>
      <c r="L341" s="143"/>
      <c r="M341" s="147"/>
      <c r="N341" s="148"/>
      <c r="O341" s="148"/>
      <c r="P341" s="148"/>
      <c r="Q341" s="148"/>
      <c r="R341" s="148"/>
      <c r="S341" s="148"/>
      <c r="T341" s="149"/>
      <c r="AT341" s="145" t="s">
        <v>157</v>
      </c>
      <c r="AU341" s="145" t="s">
        <v>79</v>
      </c>
      <c r="AV341" s="12" t="s">
        <v>77</v>
      </c>
      <c r="AW341" s="12" t="s">
        <v>27</v>
      </c>
      <c r="AX341" s="12" t="s">
        <v>70</v>
      </c>
      <c r="AY341" s="145" t="s">
        <v>148</v>
      </c>
    </row>
    <row r="342" spans="2:51" s="13" customFormat="1" ht="12">
      <c r="B342" s="150"/>
      <c r="D342" s="144" t="s">
        <v>157</v>
      </c>
      <c r="E342" s="151" t="s">
        <v>1</v>
      </c>
      <c r="F342" s="152" t="s">
        <v>2240</v>
      </c>
      <c r="H342" s="153">
        <v>50.88</v>
      </c>
      <c r="L342" s="150"/>
      <c r="M342" s="154"/>
      <c r="N342" s="155"/>
      <c r="O342" s="155"/>
      <c r="P342" s="155"/>
      <c r="Q342" s="155"/>
      <c r="R342" s="155"/>
      <c r="S342" s="155"/>
      <c r="T342" s="156"/>
      <c r="AT342" s="151" t="s">
        <v>157</v>
      </c>
      <c r="AU342" s="151" t="s">
        <v>79</v>
      </c>
      <c r="AV342" s="13" t="s">
        <v>79</v>
      </c>
      <c r="AW342" s="13" t="s">
        <v>27</v>
      </c>
      <c r="AX342" s="13" t="s">
        <v>70</v>
      </c>
      <c r="AY342" s="151" t="s">
        <v>148</v>
      </c>
    </row>
    <row r="343" spans="2:51" s="13" customFormat="1" ht="12">
      <c r="B343" s="150"/>
      <c r="D343" s="144" t="s">
        <v>157</v>
      </c>
      <c r="E343" s="151" t="s">
        <v>1</v>
      </c>
      <c r="F343" s="152" t="s">
        <v>2241</v>
      </c>
      <c r="H343" s="153">
        <v>28.2</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51" s="13" customFormat="1" ht="12">
      <c r="B344" s="150"/>
      <c r="D344" s="144" t="s">
        <v>157</v>
      </c>
      <c r="E344" s="151" t="s">
        <v>1</v>
      </c>
      <c r="F344" s="152" t="s">
        <v>2242</v>
      </c>
      <c r="H344" s="153">
        <v>48.02</v>
      </c>
      <c r="L344" s="150"/>
      <c r="M344" s="154"/>
      <c r="N344" s="155"/>
      <c r="O344" s="155"/>
      <c r="P344" s="155"/>
      <c r="Q344" s="155"/>
      <c r="R344" s="155"/>
      <c r="S344" s="155"/>
      <c r="T344" s="156"/>
      <c r="AT344" s="151" t="s">
        <v>157</v>
      </c>
      <c r="AU344" s="151" t="s">
        <v>79</v>
      </c>
      <c r="AV344" s="13" t="s">
        <v>79</v>
      </c>
      <c r="AW344" s="13" t="s">
        <v>27</v>
      </c>
      <c r="AX344" s="13" t="s">
        <v>70</v>
      </c>
      <c r="AY344" s="151" t="s">
        <v>148</v>
      </c>
    </row>
    <row r="345" spans="2:51" s="13" customFormat="1" ht="12">
      <c r="B345" s="150"/>
      <c r="D345" s="144" t="s">
        <v>157</v>
      </c>
      <c r="E345" s="151" t="s">
        <v>1</v>
      </c>
      <c r="F345" s="152" t="s">
        <v>2243</v>
      </c>
      <c r="H345" s="153">
        <v>10.64</v>
      </c>
      <c r="L345" s="150"/>
      <c r="M345" s="154"/>
      <c r="N345" s="155"/>
      <c r="O345" s="155"/>
      <c r="P345" s="155"/>
      <c r="Q345" s="155"/>
      <c r="R345" s="155"/>
      <c r="S345" s="155"/>
      <c r="T345" s="156"/>
      <c r="AT345" s="151" t="s">
        <v>157</v>
      </c>
      <c r="AU345" s="151" t="s">
        <v>79</v>
      </c>
      <c r="AV345" s="13" t="s">
        <v>79</v>
      </c>
      <c r="AW345" s="13" t="s">
        <v>27</v>
      </c>
      <c r="AX345" s="13" t="s">
        <v>70</v>
      </c>
      <c r="AY345" s="151" t="s">
        <v>148</v>
      </c>
    </row>
    <row r="346" spans="2:51" s="13" customFormat="1" ht="12">
      <c r="B346" s="150"/>
      <c r="D346" s="144" t="s">
        <v>157</v>
      </c>
      <c r="E346" s="151" t="s">
        <v>1</v>
      </c>
      <c r="F346" s="152" t="s">
        <v>2244</v>
      </c>
      <c r="H346" s="153">
        <v>7.08</v>
      </c>
      <c r="L346" s="150"/>
      <c r="M346" s="154"/>
      <c r="N346" s="155"/>
      <c r="O346" s="155"/>
      <c r="P346" s="155"/>
      <c r="Q346" s="155"/>
      <c r="R346" s="155"/>
      <c r="S346" s="155"/>
      <c r="T346" s="156"/>
      <c r="AT346" s="151" t="s">
        <v>157</v>
      </c>
      <c r="AU346" s="151" t="s">
        <v>79</v>
      </c>
      <c r="AV346" s="13" t="s">
        <v>79</v>
      </c>
      <c r="AW346" s="13" t="s">
        <v>27</v>
      </c>
      <c r="AX346" s="13" t="s">
        <v>70</v>
      </c>
      <c r="AY346" s="151" t="s">
        <v>148</v>
      </c>
    </row>
    <row r="347" spans="2:51" s="12" customFormat="1" ht="12">
      <c r="B347" s="143"/>
      <c r="D347" s="144" t="s">
        <v>157</v>
      </c>
      <c r="E347" s="145" t="s">
        <v>1</v>
      </c>
      <c r="F347" s="146" t="s">
        <v>347</v>
      </c>
      <c r="H347" s="145" t="s">
        <v>1</v>
      </c>
      <c r="L347" s="143"/>
      <c r="M347" s="147"/>
      <c r="N347" s="148"/>
      <c r="O347" s="148"/>
      <c r="P347" s="148"/>
      <c r="Q347" s="148"/>
      <c r="R347" s="148"/>
      <c r="S347" s="148"/>
      <c r="T347" s="149"/>
      <c r="AT347" s="145" t="s">
        <v>157</v>
      </c>
      <c r="AU347" s="145" t="s">
        <v>79</v>
      </c>
      <c r="AV347" s="12" t="s">
        <v>77</v>
      </c>
      <c r="AW347" s="12" t="s">
        <v>27</v>
      </c>
      <c r="AX347" s="12" t="s">
        <v>70</v>
      </c>
      <c r="AY347" s="145" t="s">
        <v>148</v>
      </c>
    </row>
    <row r="348" spans="2:51" s="13" customFormat="1" ht="12">
      <c r="B348" s="150"/>
      <c r="D348" s="144" t="s">
        <v>157</v>
      </c>
      <c r="E348" s="151" t="s">
        <v>1</v>
      </c>
      <c r="F348" s="152" t="s">
        <v>2245</v>
      </c>
      <c r="H348" s="153">
        <v>51.12</v>
      </c>
      <c r="L348" s="150"/>
      <c r="M348" s="154"/>
      <c r="N348" s="155"/>
      <c r="O348" s="155"/>
      <c r="P348" s="155"/>
      <c r="Q348" s="155"/>
      <c r="R348" s="155"/>
      <c r="S348" s="155"/>
      <c r="T348" s="156"/>
      <c r="AT348" s="151" t="s">
        <v>157</v>
      </c>
      <c r="AU348" s="151" t="s">
        <v>79</v>
      </c>
      <c r="AV348" s="13" t="s">
        <v>79</v>
      </c>
      <c r="AW348" s="13" t="s">
        <v>27</v>
      </c>
      <c r="AX348" s="13" t="s">
        <v>70</v>
      </c>
      <c r="AY348" s="151" t="s">
        <v>148</v>
      </c>
    </row>
    <row r="349" spans="2:51" s="13" customFormat="1" ht="12">
      <c r="B349" s="150"/>
      <c r="D349" s="144" t="s">
        <v>157</v>
      </c>
      <c r="E349" s="151" t="s">
        <v>1</v>
      </c>
      <c r="F349" s="152" t="s">
        <v>2246</v>
      </c>
      <c r="H349" s="153">
        <v>28.32</v>
      </c>
      <c r="L349" s="150"/>
      <c r="M349" s="154"/>
      <c r="N349" s="155"/>
      <c r="O349" s="155"/>
      <c r="P349" s="155"/>
      <c r="Q349" s="155"/>
      <c r="R349" s="155"/>
      <c r="S349" s="155"/>
      <c r="T349" s="156"/>
      <c r="AT349" s="151" t="s">
        <v>157</v>
      </c>
      <c r="AU349" s="151" t="s">
        <v>79</v>
      </c>
      <c r="AV349" s="13" t="s">
        <v>79</v>
      </c>
      <c r="AW349" s="13" t="s">
        <v>27</v>
      </c>
      <c r="AX349" s="13" t="s">
        <v>70</v>
      </c>
      <c r="AY349" s="151" t="s">
        <v>148</v>
      </c>
    </row>
    <row r="350" spans="2:51" s="13" customFormat="1" ht="12">
      <c r="B350" s="150"/>
      <c r="D350" s="144" t="s">
        <v>157</v>
      </c>
      <c r="E350" s="151" t="s">
        <v>1</v>
      </c>
      <c r="F350" s="152" t="s">
        <v>2247</v>
      </c>
      <c r="H350" s="153">
        <v>29.5</v>
      </c>
      <c r="L350" s="150"/>
      <c r="M350" s="154"/>
      <c r="N350" s="155"/>
      <c r="O350" s="155"/>
      <c r="P350" s="155"/>
      <c r="Q350" s="155"/>
      <c r="R350" s="155"/>
      <c r="S350" s="155"/>
      <c r="T350" s="156"/>
      <c r="AT350" s="151" t="s">
        <v>157</v>
      </c>
      <c r="AU350" s="151" t="s">
        <v>79</v>
      </c>
      <c r="AV350" s="13" t="s">
        <v>79</v>
      </c>
      <c r="AW350" s="13" t="s">
        <v>27</v>
      </c>
      <c r="AX350" s="13" t="s">
        <v>70</v>
      </c>
      <c r="AY350" s="151" t="s">
        <v>148</v>
      </c>
    </row>
    <row r="351" spans="2:51" s="13" customFormat="1" ht="12">
      <c r="B351" s="150"/>
      <c r="D351" s="144" t="s">
        <v>157</v>
      </c>
      <c r="E351" s="151" t="s">
        <v>1</v>
      </c>
      <c r="F351" s="152" t="s">
        <v>2243</v>
      </c>
      <c r="H351" s="153">
        <v>10.64</v>
      </c>
      <c r="L351" s="150"/>
      <c r="M351" s="154"/>
      <c r="N351" s="155"/>
      <c r="O351" s="155"/>
      <c r="P351" s="155"/>
      <c r="Q351" s="155"/>
      <c r="R351" s="155"/>
      <c r="S351" s="155"/>
      <c r="T351" s="156"/>
      <c r="AT351" s="151" t="s">
        <v>157</v>
      </c>
      <c r="AU351" s="151" t="s">
        <v>79</v>
      </c>
      <c r="AV351" s="13" t="s">
        <v>79</v>
      </c>
      <c r="AW351" s="13" t="s">
        <v>27</v>
      </c>
      <c r="AX351" s="13" t="s">
        <v>70</v>
      </c>
      <c r="AY351" s="151" t="s">
        <v>148</v>
      </c>
    </row>
    <row r="352" spans="2:51" s="13" customFormat="1" ht="12">
      <c r="B352" s="150"/>
      <c r="D352" s="144" t="s">
        <v>157</v>
      </c>
      <c r="E352" s="151" t="s">
        <v>1</v>
      </c>
      <c r="F352" s="152" t="s">
        <v>2242</v>
      </c>
      <c r="H352" s="153">
        <v>48.02</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51" s="13" customFormat="1" ht="12">
      <c r="B353" s="150"/>
      <c r="D353" s="144" t="s">
        <v>157</v>
      </c>
      <c r="E353" s="151" t="s">
        <v>1</v>
      </c>
      <c r="F353" s="152" t="s">
        <v>2248</v>
      </c>
      <c r="H353" s="153">
        <v>6.9</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51" s="13" customFormat="1" ht="12">
      <c r="B354" s="150"/>
      <c r="D354" s="144" t="s">
        <v>157</v>
      </c>
      <c r="E354" s="151" t="s">
        <v>1</v>
      </c>
      <c r="F354" s="152" t="s">
        <v>2249</v>
      </c>
      <c r="H354" s="153">
        <v>34.44</v>
      </c>
      <c r="L354" s="150"/>
      <c r="M354" s="154"/>
      <c r="N354" s="155"/>
      <c r="O354" s="155"/>
      <c r="P354" s="155"/>
      <c r="Q354" s="155"/>
      <c r="R354" s="155"/>
      <c r="S354" s="155"/>
      <c r="T354" s="156"/>
      <c r="AT354" s="151" t="s">
        <v>157</v>
      </c>
      <c r="AU354" s="151" t="s">
        <v>79</v>
      </c>
      <c r="AV354" s="13" t="s">
        <v>79</v>
      </c>
      <c r="AW354" s="13" t="s">
        <v>27</v>
      </c>
      <c r="AX354" s="13" t="s">
        <v>70</v>
      </c>
      <c r="AY354" s="151" t="s">
        <v>148</v>
      </c>
    </row>
    <row r="355" spans="2:51" s="13" customFormat="1" ht="20.4">
      <c r="B355" s="150"/>
      <c r="D355" s="144" t="s">
        <v>157</v>
      </c>
      <c r="E355" s="151" t="s">
        <v>1</v>
      </c>
      <c r="F355" s="152" t="s">
        <v>2250</v>
      </c>
      <c r="H355" s="153">
        <v>126.95</v>
      </c>
      <c r="L355" s="150"/>
      <c r="M355" s="154"/>
      <c r="N355" s="155"/>
      <c r="O355" s="155"/>
      <c r="P355" s="155"/>
      <c r="Q355" s="155"/>
      <c r="R355" s="155"/>
      <c r="S355" s="155"/>
      <c r="T355" s="156"/>
      <c r="AT355" s="151" t="s">
        <v>157</v>
      </c>
      <c r="AU355" s="151" t="s">
        <v>79</v>
      </c>
      <c r="AV355" s="13" t="s">
        <v>79</v>
      </c>
      <c r="AW355" s="13" t="s">
        <v>27</v>
      </c>
      <c r="AX355" s="13" t="s">
        <v>70</v>
      </c>
      <c r="AY355" s="151" t="s">
        <v>148</v>
      </c>
    </row>
    <row r="356" spans="2:51" s="13" customFormat="1" ht="12">
      <c r="B356" s="150"/>
      <c r="D356" s="144" t="s">
        <v>157</v>
      </c>
      <c r="E356" s="151" t="s">
        <v>1</v>
      </c>
      <c r="F356" s="152" t="s">
        <v>2251</v>
      </c>
      <c r="H356" s="153">
        <v>179.6</v>
      </c>
      <c r="L356" s="150"/>
      <c r="M356" s="154"/>
      <c r="N356" s="155"/>
      <c r="O356" s="155"/>
      <c r="P356" s="155"/>
      <c r="Q356" s="155"/>
      <c r="R356" s="155"/>
      <c r="S356" s="155"/>
      <c r="T356" s="156"/>
      <c r="AT356" s="151" t="s">
        <v>157</v>
      </c>
      <c r="AU356" s="151" t="s">
        <v>79</v>
      </c>
      <c r="AV356" s="13" t="s">
        <v>79</v>
      </c>
      <c r="AW356" s="13" t="s">
        <v>27</v>
      </c>
      <c r="AX356" s="13" t="s">
        <v>70</v>
      </c>
      <c r="AY356" s="151" t="s">
        <v>148</v>
      </c>
    </row>
    <row r="357" spans="2:65" s="1" customFormat="1" ht="16.5" customHeight="1">
      <c r="B357" s="130"/>
      <c r="C357" s="157" t="s">
        <v>427</v>
      </c>
      <c r="D357" s="157" t="s">
        <v>80</v>
      </c>
      <c r="E357" s="158" t="s">
        <v>541</v>
      </c>
      <c r="F357" s="159" t="s">
        <v>542</v>
      </c>
      <c r="G357" s="160" t="s">
        <v>458</v>
      </c>
      <c r="H357" s="161">
        <v>1217.423</v>
      </c>
      <c r="I357" s="162"/>
      <c r="J357" s="162">
        <f>ROUND(I357*H357,2)</f>
        <v>0</v>
      </c>
      <c r="K357" s="159" t="s">
        <v>154</v>
      </c>
      <c r="L357" s="163"/>
      <c r="M357" s="164" t="s">
        <v>1</v>
      </c>
      <c r="N357" s="165" t="s">
        <v>35</v>
      </c>
      <c r="O357" s="139">
        <v>0</v>
      </c>
      <c r="P357" s="139">
        <f>O357*H357</f>
        <v>0</v>
      </c>
      <c r="Q357" s="139">
        <v>3E-05</v>
      </c>
      <c r="R357" s="139">
        <f>Q357*H357</f>
        <v>0.036522690000000003</v>
      </c>
      <c r="S357" s="139">
        <v>0</v>
      </c>
      <c r="T357" s="140">
        <f>S357*H357</f>
        <v>0</v>
      </c>
      <c r="AR357" s="141" t="s">
        <v>192</v>
      </c>
      <c r="AT357" s="141" t="s">
        <v>80</v>
      </c>
      <c r="AU357" s="141" t="s">
        <v>79</v>
      </c>
      <c r="AY357" s="15" t="s">
        <v>148</v>
      </c>
      <c r="BE357" s="142">
        <f>IF(N357="základní",J357,0)</f>
        <v>0</v>
      </c>
      <c r="BF357" s="142">
        <f>IF(N357="snížená",J357,0)</f>
        <v>0</v>
      </c>
      <c r="BG357" s="142">
        <f>IF(N357="zákl. přenesená",J357,0)</f>
        <v>0</v>
      </c>
      <c r="BH357" s="142">
        <f>IF(N357="sníž. přenesená",J357,0)</f>
        <v>0</v>
      </c>
      <c r="BI357" s="142">
        <f>IF(N357="nulová",J357,0)</f>
        <v>0</v>
      </c>
      <c r="BJ357" s="15" t="s">
        <v>77</v>
      </c>
      <c r="BK357" s="142">
        <f>ROUND(I357*H357,2)</f>
        <v>0</v>
      </c>
      <c r="BL357" s="15" t="s">
        <v>155</v>
      </c>
      <c r="BM357" s="141" t="s">
        <v>2252</v>
      </c>
    </row>
    <row r="358" spans="2:51" s="13" customFormat="1" ht="12">
      <c r="B358" s="150"/>
      <c r="D358" s="144" t="s">
        <v>157</v>
      </c>
      <c r="F358" s="152" t="s">
        <v>2253</v>
      </c>
      <c r="H358" s="153">
        <v>1217.423</v>
      </c>
      <c r="L358" s="150"/>
      <c r="M358" s="154"/>
      <c r="N358" s="155"/>
      <c r="O358" s="155"/>
      <c r="P358" s="155"/>
      <c r="Q358" s="155"/>
      <c r="R358" s="155"/>
      <c r="S358" s="155"/>
      <c r="T358" s="156"/>
      <c r="AT358" s="151" t="s">
        <v>157</v>
      </c>
      <c r="AU358" s="151" t="s">
        <v>79</v>
      </c>
      <c r="AV358" s="13" t="s">
        <v>79</v>
      </c>
      <c r="AW358" s="13" t="s">
        <v>3</v>
      </c>
      <c r="AX358" s="13" t="s">
        <v>77</v>
      </c>
      <c r="AY358" s="151" t="s">
        <v>148</v>
      </c>
    </row>
    <row r="359" spans="2:65" s="1" customFormat="1" ht="24" customHeight="1">
      <c r="B359" s="130"/>
      <c r="C359" s="131" t="s">
        <v>433</v>
      </c>
      <c r="D359" s="131" t="s">
        <v>150</v>
      </c>
      <c r="E359" s="132" t="s">
        <v>546</v>
      </c>
      <c r="F359" s="133" t="s">
        <v>547</v>
      </c>
      <c r="G359" s="134" t="s">
        <v>458</v>
      </c>
      <c r="H359" s="135">
        <v>638.52</v>
      </c>
      <c r="I359" s="136"/>
      <c r="J359" s="136">
        <f>ROUND(I359*H359,2)</f>
        <v>0</v>
      </c>
      <c r="K359" s="133" t="s">
        <v>154</v>
      </c>
      <c r="L359" s="27"/>
      <c r="M359" s="137" t="s">
        <v>1</v>
      </c>
      <c r="N359" s="138" t="s">
        <v>35</v>
      </c>
      <c r="O359" s="139">
        <v>0.096</v>
      </c>
      <c r="P359" s="139">
        <f>O359*H359</f>
        <v>61.29792</v>
      </c>
      <c r="Q359" s="139">
        <v>0</v>
      </c>
      <c r="R359" s="139">
        <f>Q359*H359</f>
        <v>0</v>
      </c>
      <c r="S359" s="139">
        <v>0</v>
      </c>
      <c r="T359" s="140">
        <f>S359*H359</f>
        <v>0</v>
      </c>
      <c r="AR359" s="141" t="s">
        <v>155</v>
      </c>
      <c r="AT359" s="141" t="s">
        <v>150</v>
      </c>
      <c r="AU359" s="141" t="s">
        <v>79</v>
      </c>
      <c r="AY359" s="15" t="s">
        <v>148</v>
      </c>
      <c r="BE359" s="142">
        <f>IF(N359="základní",J359,0)</f>
        <v>0</v>
      </c>
      <c r="BF359" s="142">
        <f>IF(N359="snížená",J359,0)</f>
        <v>0</v>
      </c>
      <c r="BG359" s="142">
        <f>IF(N359="zákl. přenesená",J359,0)</f>
        <v>0</v>
      </c>
      <c r="BH359" s="142">
        <f>IF(N359="sníž. přenesená",J359,0)</f>
        <v>0</v>
      </c>
      <c r="BI359" s="142">
        <f>IF(N359="nulová",J359,0)</f>
        <v>0</v>
      </c>
      <c r="BJ359" s="15" t="s">
        <v>77</v>
      </c>
      <c r="BK359" s="142">
        <f>ROUND(I359*H359,2)</f>
        <v>0</v>
      </c>
      <c r="BL359" s="15" t="s">
        <v>155</v>
      </c>
      <c r="BM359" s="141" t="s">
        <v>2254</v>
      </c>
    </row>
    <row r="360" spans="2:51" s="12" customFormat="1" ht="12">
      <c r="B360" s="143"/>
      <c r="D360" s="144" t="s">
        <v>157</v>
      </c>
      <c r="E360" s="145" t="s">
        <v>1</v>
      </c>
      <c r="F360" s="146" t="s">
        <v>158</v>
      </c>
      <c r="H360" s="145" t="s">
        <v>1</v>
      </c>
      <c r="L360" s="143"/>
      <c r="M360" s="147"/>
      <c r="N360" s="148"/>
      <c r="O360" s="148"/>
      <c r="P360" s="148"/>
      <c r="Q360" s="148"/>
      <c r="R360" s="148"/>
      <c r="S360" s="148"/>
      <c r="T360" s="149"/>
      <c r="AT360" s="145" t="s">
        <v>157</v>
      </c>
      <c r="AU360" s="145" t="s">
        <v>79</v>
      </c>
      <c r="AV360" s="12" t="s">
        <v>77</v>
      </c>
      <c r="AW360" s="12" t="s">
        <v>27</v>
      </c>
      <c r="AX360" s="12" t="s">
        <v>70</v>
      </c>
      <c r="AY360" s="145" t="s">
        <v>148</v>
      </c>
    </row>
    <row r="361" spans="2:51" s="13" customFormat="1" ht="30.6">
      <c r="B361" s="150"/>
      <c r="D361" s="144" t="s">
        <v>157</v>
      </c>
      <c r="E361" s="151" t="s">
        <v>1</v>
      </c>
      <c r="F361" s="152" t="s">
        <v>2255</v>
      </c>
      <c r="H361" s="153">
        <v>79.44</v>
      </c>
      <c r="L361" s="150"/>
      <c r="M361" s="154"/>
      <c r="N361" s="155"/>
      <c r="O361" s="155"/>
      <c r="P361" s="155"/>
      <c r="Q361" s="155"/>
      <c r="R361" s="155"/>
      <c r="S361" s="155"/>
      <c r="T361" s="156"/>
      <c r="AT361" s="151" t="s">
        <v>157</v>
      </c>
      <c r="AU361" s="151" t="s">
        <v>79</v>
      </c>
      <c r="AV361" s="13" t="s">
        <v>79</v>
      </c>
      <c r="AW361" s="13" t="s">
        <v>27</v>
      </c>
      <c r="AX361" s="13" t="s">
        <v>70</v>
      </c>
      <c r="AY361" s="151" t="s">
        <v>148</v>
      </c>
    </row>
    <row r="362" spans="2:51" s="12" customFormat="1" ht="12">
      <c r="B362" s="143"/>
      <c r="D362" s="144" t="s">
        <v>157</v>
      </c>
      <c r="E362" s="145" t="s">
        <v>1</v>
      </c>
      <c r="F362" s="146" t="s">
        <v>2256</v>
      </c>
      <c r="H362" s="145" t="s">
        <v>1</v>
      </c>
      <c r="L362" s="143"/>
      <c r="M362" s="147"/>
      <c r="N362" s="148"/>
      <c r="O362" s="148"/>
      <c r="P362" s="148"/>
      <c r="Q362" s="148"/>
      <c r="R362" s="148"/>
      <c r="S362" s="148"/>
      <c r="T362" s="149"/>
      <c r="AT362" s="145" t="s">
        <v>157</v>
      </c>
      <c r="AU362" s="145" t="s">
        <v>79</v>
      </c>
      <c r="AV362" s="12" t="s">
        <v>77</v>
      </c>
      <c r="AW362" s="12" t="s">
        <v>27</v>
      </c>
      <c r="AX362" s="12" t="s">
        <v>70</v>
      </c>
      <c r="AY362" s="145" t="s">
        <v>148</v>
      </c>
    </row>
    <row r="363" spans="2:51" s="13" customFormat="1" ht="12">
      <c r="B363" s="150"/>
      <c r="D363" s="144" t="s">
        <v>157</v>
      </c>
      <c r="E363" s="151" t="s">
        <v>1</v>
      </c>
      <c r="F363" s="152" t="s">
        <v>2257</v>
      </c>
      <c r="H363" s="153">
        <v>84.96</v>
      </c>
      <c r="L363" s="150"/>
      <c r="M363" s="154"/>
      <c r="N363" s="155"/>
      <c r="O363" s="155"/>
      <c r="P363" s="155"/>
      <c r="Q363" s="155"/>
      <c r="R363" s="155"/>
      <c r="S363" s="155"/>
      <c r="T363" s="156"/>
      <c r="AT363" s="151" t="s">
        <v>157</v>
      </c>
      <c r="AU363" s="151" t="s">
        <v>79</v>
      </c>
      <c r="AV363" s="13" t="s">
        <v>79</v>
      </c>
      <c r="AW363" s="13" t="s">
        <v>27</v>
      </c>
      <c r="AX363" s="13" t="s">
        <v>70</v>
      </c>
      <c r="AY363" s="151" t="s">
        <v>148</v>
      </c>
    </row>
    <row r="364" spans="2:51" s="13" customFormat="1" ht="12">
      <c r="B364" s="150"/>
      <c r="D364" s="144" t="s">
        <v>157</v>
      </c>
      <c r="E364" s="151" t="s">
        <v>1</v>
      </c>
      <c r="F364" s="152" t="s">
        <v>2258</v>
      </c>
      <c r="H364" s="153">
        <v>41.64</v>
      </c>
      <c r="L364" s="150"/>
      <c r="M364" s="154"/>
      <c r="N364" s="155"/>
      <c r="O364" s="155"/>
      <c r="P364" s="155"/>
      <c r="Q364" s="155"/>
      <c r="R364" s="155"/>
      <c r="S364" s="155"/>
      <c r="T364" s="156"/>
      <c r="AT364" s="151" t="s">
        <v>157</v>
      </c>
      <c r="AU364" s="151" t="s">
        <v>79</v>
      </c>
      <c r="AV364" s="13" t="s">
        <v>79</v>
      </c>
      <c r="AW364" s="13" t="s">
        <v>27</v>
      </c>
      <c r="AX364" s="13" t="s">
        <v>70</v>
      </c>
      <c r="AY364" s="151" t="s">
        <v>148</v>
      </c>
    </row>
    <row r="365" spans="2:51" s="13" customFormat="1" ht="12">
      <c r="B365" s="150"/>
      <c r="D365" s="144" t="s">
        <v>157</v>
      </c>
      <c r="E365" s="151" t="s">
        <v>1</v>
      </c>
      <c r="F365" s="152" t="s">
        <v>2259</v>
      </c>
      <c r="H365" s="153">
        <v>68.04</v>
      </c>
      <c r="L365" s="150"/>
      <c r="M365" s="154"/>
      <c r="N365" s="155"/>
      <c r="O365" s="155"/>
      <c r="P365" s="155"/>
      <c r="Q365" s="155"/>
      <c r="R365" s="155"/>
      <c r="S365" s="155"/>
      <c r="T365" s="156"/>
      <c r="AT365" s="151" t="s">
        <v>157</v>
      </c>
      <c r="AU365" s="151" t="s">
        <v>79</v>
      </c>
      <c r="AV365" s="13" t="s">
        <v>79</v>
      </c>
      <c r="AW365" s="13" t="s">
        <v>27</v>
      </c>
      <c r="AX365" s="13" t="s">
        <v>70</v>
      </c>
      <c r="AY365" s="151" t="s">
        <v>148</v>
      </c>
    </row>
    <row r="366" spans="2:51" s="13" customFormat="1" ht="12">
      <c r="B366" s="150"/>
      <c r="D366" s="144" t="s">
        <v>157</v>
      </c>
      <c r="E366" s="151" t="s">
        <v>1</v>
      </c>
      <c r="F366" s="152" t="s">
        <v>2260</v>
      </c>
      <c r="H366" s="153">
        <v>16.36</v>
      </c>
      <c r="L366" s="150"/>
      <c r="M366" s="154"/>
      <c r="N366" s="155"/>
      <c r="O366" s="155"/>
      <c r="P366" s="155"/>
      <c r="Q366" s="155"/>
      <c r="R366" s="155"/>
      <c r="S366" s="155"/>
      <c r="T366" s="156"/>
      <c r="AT366" s="151" t="s">
        <v>157</v>
      </c>
      <c r="AU366" s="151" t="s">
        <v>79</v>
      </c>
      <c r="AV366" s="13" t="s">
        <v>79</v>
      </c>
      <c r="AW366" s="13" t="s">
        <v>27</v>
      </c>
      <c r="AX366" s="13" t="s">
        <v>70</v>
      </c>
      <c r="AY366" s="151" t="s">
        <v>148</v>
      </c>
    </row>
    <row r="367" spans="2:51" s="13" customFormat="1" ht="12">
      <c r="B367" s="150"/>
      <c r="D367" s="144" t="s">
        <v>157</v>
      </c>
      <c r="E367" s="151" t="s">
        <v>1</v>
      </c>
      <c r="F367" s="152" t="s">
        <v>2261</v>
      </c>
      <c r="H367" s="153">
        <v>9.48</v>
      </c>
      <c r="L367" s="150"/>
      <c r="M367" s="154"/>
      <c r="N367" s="155"/>
      <c r="O367" s="155"/>
      <c r="P367" s="155"/>
      <c r="Q367" s="155"/>
      <c r="R367" s="155"/>
      <c r="S367" s="155"/>
      <c r="T367" s="156"/>
      <c r="AT367" s="151" t="s">
        <v>157</v>
      </c>
      <c r="AU367" s="151" t="s">
        <v>79</v>
      </c>
      <c r="AV367" s="13" t="s">
        <v>79</v>
      </c>
      <c r="AW367" s="13" t="s">
        <v>27</v>
      </c>
      <c r="AX367" s="13" t="s">
        <v>70</v>
      </c>
      <c r="AY367" s="151" t="s">
        <v>148</v>
      </c>
    </row>
    <row r="368" spans="2:51" s="12" customFormat="1" ht="12">
      <c r="B368" s="143"/>
      <c r="D368" s="144" t="s">
        <v>157</v>
      </c>
      <c r="E368" s="145" t="s">
        <v>1</v>
      </c>
      <c r="F368" s="146" t="s">
        <v>2262</v>
      </c>
      <c r="H368" s="145" t="s">
        <v>1</v>
      </c>
      <c r="L368" s="143"/>
      <c r="M368" s="147"/>
      <c r="N368" s="148"/>
      <c r="O368" s="148"/>
      <c r="P368" s="148"/>
      <c r="Q368" s="148"/>
      <c r="R368" s="148"/>
      <c r="S368" s="148"/>
      <c r="T368" s="149"/>
      <c r="AT368" s="145" t="s">
        <v>157</v>
      </c>
      <c r="AU368" s="145" t="s">
        <v>79</v>
      </c>
      <c r="AV368" s="12" t="s">
        <v>77</v>
      </c>
      <c r="AW368" s="12" t="s">
        <v>27</v>
      </c>
      <c r="AX368" s="12" t="s">
        <v>70</v>
      </c>
      <c r="AY368" s="145" t="s">
        <v>148</v>
      </c>
    </row>
    <row r="369" spans="2:51" s="13" customFormat="1" ht="12">
      <c r="B369" s="150"/>
      <c r="D369" s="144" t="s">
        <v>157</v>
      </c>
      <c r="E369" s="151" t="s">
        <v>1</v>
      </c>
      <c r="F369" s="152" t="s">
        <v>2263</v>
      </c>
      <c r="H369" s="153">
        <v>85.44</v>
      </c>
      <c r="L369" s="150"/>
      <c r="M369" s="154"/>
      <c r="N369" s="155"/>
      <c r="O369" s="155"/>
      <c r="P369" s="155"/>
      <c r="Q369" s="155"/>
      <c r="R369" s="155"/>
      <c r="S369" s="155"/>
      <c r="T369" s="156"/>
      <c r="AT369" s="151" t="s">
        <v>157</v>
      </c>
      <c r="AU369" s="151" t="s">
        <v>79</v>
      </c>
      <c r="AV369" s="13" t="s">
        <v>79</v>
      </c>
      <c r="AW369" s="13" t="s">
        <v>27</v>
      </c>
      <c r="AX369" s="13" t="s">
        <v>70</v>
      </c>
      <c r="AY369" s="151" t="s">
        <v>148</v>
      </c>
    </row>
    <row r="370" spans="2:51" s="13" customFormat="1" ht="12">
      <c r="B370" s="150"/>
      <c r="D370" s="144" t="s">
        <v>157</v>
      </c>
      <c r="E370" s="151" t="s">
        <v>1</v>
      </c>
      <c r="F370" s="152" t="s">
        <v>2264</v>
      </c>
      <c r="H370" s="153">
        <v>41.88</v>
      </c>
      <c r="L370" s="150"/>
      <c r="M370" s="154"/>
      <c r="N370" s="155"/>
      <c r="O370" s="155"/>
      <c r="P370" s="155"/>
      <c r="Q370" s="155"/>
      <c r="R370" s="155"/>
      <c r="S370" s="155"/>
      <c r="T370" s="156"/>
      <c r="AT370" s="151" t="s">
        <v>157</v>
      </c>
      <c r="AU370" s="151" t="s">
        <v>79</v>
      </c>
      <c r="AV370" s="13" t="s">
        <v>79</v>
      </c>
      <c r="AW370" s="13" t="s">
        <v>27</v>
      </c>
      <c r="AX370" s="13" t="s">
        <v>70</v>
      </c>
      <c r="AY370" s="151" t="s">
        <v>148</v>
      </c>
    </row>
    <row r="371" spans="2:51" s="13" customFormat="1" ht="12">
      <c r="B371" s="150"/>
      <c r="D371" s="144" t="s">
        <v>157</v>
      </c>
      <c r="E371" s="151" t="s">
        <v>1</v>
      </c>
      <c r="F371" s="152" t="s">
        <v>2265</v>
      </c>
      <c r="H371" s="153">
        <v>46.7</v>
      </c>
      <c r="L371" s="150"/>
      <c r="M371" s="154"/>
      <c r="N371" s="155"/>
      <c r="O371" s="155"/>
      <c r="P371" s="155"/>
      <c r="Q371" s="155"/>
      <c r="R371" s="155"/>
      <c r="S371" s="155"/>
      <c r="T371" s="156"/>
      <c r="AT371" s="151" t="s">
        <v>157</v>
      </c>
      <c r="AU371" s="151" t="s">
        <v>79</v>
      </c>
      <c r="AV371" s="13" t="s">
        <v>79</v>
      </c>
      <c r="AW371" s="13" t="s">
        <v>27</v>
      </c>
      <c r="AX371" s="13" t="s">
        <v>70</v>
      </c>
      <c r="AY371" s="151" t="s">
        <v>148</v>
      </c>
    </row>
    <row r="372" spans="2:51" s="13" customFormat="1" ht="12">
      <c r="B372" s="150"/>
      <c r="D372" s="144" t="s">
        <v>157</v>
      </c>
      <c r="E372" s="151" t="s">
        <v>1</v>
      </c>
      <c r="F372" s="152" t="s">
        <v>2260</v>
      </c>
      <c r="H372" s="153">
        <v>16.36</v>
      </c>
      <c r="L372" s="150"/>
      <c r="M372" s="154"/>
      <c r="N372" s="155"/>
      <c r="O372" s="155"/>
      <c r="P372" s="155"/>
      <c r="Q372" s="155"/>
      <c r="R372" s="155"/>
      <c r="S372" s="155"/>
      <c r="T372" s="156"/>
      <c r="AT372" s="151" t="s">
        <v>157</v>
      </c>
      <c r="AU372" s="151" t="s">
        <v>79</v>
      </c>
      <c r="AV372" s="13" t="s">
        <v>79</v>
      </c>
      <c r="AW372" s="13" t="s">
        <v>27</v>
      </c>
      <c r="AX372" s="13" t="s">
        <v>70</v>
      </c>
      <c r="AY372" s="151" t="s">
        <v>148</v>
      </c>
    </row>
    <row r="373" spans="2:51" s="13" customFormat="1" ht="12">
      <c r="B373" s="150"/>
      <c r="D373" s="144" t="s">
        <v>157</v>
      </c>
      <c r="E373" s="151" t="s">
        <v>1</v>
      </c>
      <c r="F373" s="152" t="s">
        <v>2259</v>
      </c>
      <c r="H373" s="153">
        <v>68.04</v>
      </c>
      <c r="L373" s="150"/>
      <c r="M373" s="154"/>
      <c r="N373" s="155"/>
      <c r="O373" s="155"/>
      <c r="P373" s="155"/>
      <c r="Q373" s="155"/>
      <c r="R373" s="155"/>
      <c r="S373" s="155"/>
      <c r="T373" s="156"/>
      <c r="AT373" s="151" t="s">
        <v>157</v>
      </c>
      <c r="AU373" s="151" t="s">
        <v>79</v>
      </c>
      <c r="AV373" s="13" t="s">
        <v>79</v>
      </c>
      <c r="AW373" s="13" t="s">
        <v>27</v>
      </c>
      <c r="AX373" s="13" t="s">
        <v>70</v>
      </c>
      <c r="AY373" s="151" t="s">
        <v>148</v>
      </c>
    </row>
    <row r="374" spans="2:51" s="13" customFormat="1" ht="12">
      <c r="B374" s="150"/>
      <c r="D374" s="144" t="s">
        <v>157</v>
      </c>
      <c r="E374" s="151" t="s">
        <v>1</v>
      </c>
      <c r="F374" s="152" t="s">
        <v>2266</v>
      </c>
      <c r="H374" s="153">
        <v>11.3</v>
      </c>
      <c r="L374" s="150"/>
      <c r="M374" s="154"/>
      <c r="N374" s="155"/>
      <c r="O374" s="155"/>
      <c r="P374" s="155"/>
      <c r="Q374" s="155"/>
      <c r="R374" s="155"/>
      <c r="S374" s="155"/>
      <c r="T374" s="156"/>
      <c r="AT374" s="151" t="s">
        <v>157</v>
      </c>
      <c r="AU374" s="151" t="s">
        <v>79</v>
      </c>
      <c r="AV374" s="13" t="s">
        <v>79</v>
      </c>
      <c r="AW374" s="13" t="s">
        <v>27</v>
      </c>
      <c r="AX374" s="13" t="s">
        <v>70</v>
      </c>
      <c r="AY374" s="151" t="s">
        <v>148</v>
      </c>
    </row>
    <row r="375" spans="2:51" s="13" customFormat="1" ht="12">
      <c r="B375" s="150"/>
      <c r="D375" s="144" t="s">
        <v>157</v>
      </c>
      <c r="E375" s="151" t="s">
        <v>1</v>
      </c>
      <c r="F375" s="152" t="s">
        <v>2267</v>
      </c>
      <c r="H375" s="153">
        <v>68.88</v>
      </c>
      <c r="L375" s="150"/>
      <c r="M375" s="154"/>
      <c r="N375" s="155"/>
      <c r="O375" s="155"/>
      <c r="P375" s="155"/>
      <c r="Q375" s="155"/>
      <c r="R375" s="155"/>
      <c r="S375" s="155"/>
      <c r="T375" s="156"/>
      <c r="AT375" s="151" t="s">
        <v>157</v>
      </c>
      <c r="AU375" s="151" t="s">
        <v>79</v>
      </c>
      <c r="AV375" s="13" t="s">
        <v>79</v>
      </c>
      <c r="AW375" s="13" t="s">
        <v>27</v>
      </c>
      <c r="AX375" s="13" t="s">
        <v>70</v>
      </c>
      <c r="AY375" s="151" t="s">
        <v>148</v>
      </c>
    </row>
    <row r="376" spans="2:65" s="1" customFormat="1" ht="16.5" customHeight="1">
      <c r="B376" s="130"/>
      <c r="C376" s="157" t="s">
        <v>437</v>
      </c>
      <c r="D376" s="157" t="s">
        <v>80</v>
      </c>
      <c r="E376" s="158" t="s">
        <v>564</v>
      </c>
      <c r="F376" s="159" t="s">
        <v>565</v>
      </c>
      <c r="G376" s="160" t="s">
        <v>458</v>
      </c>
      <c r="H376" s="161">
        <v>670.446</v>
      </c>
      <c r="I376" s="162"/>
      <c r="J376" s="162">
        <f>ROUND(I376*H376,2)</f>
        <v>0</v>
      </c>
      <c r="K376" s="159" t="s">
        <v>154</v>
      </c>
      <c r="L376" s="163"/>
      <c r="M376" s="164" t="s">
        <v>1</v>
      </c>
      <c r="N376" s="165" t="s">
        <v>35</v>
      </c>
      <c r="O376" s="139">
        <v>0</v>
      </c>
      <c r="P376" s="139">
        <f>O376*H376</f>
        <v>0</v>
      </c>
      <c r="Q376" s="139">
        <v>3E-05</v>
      </c>
      <c r="R376" s="139">
        <f>Q376*H376</f>
        <v>0.02011338</v>
      </c>
      <c r="S376" s="139">
        <v>0</v>
      </c>
      <c r="T376" s="140">
        <f>S376*H376</f>
        <v>0</v>
      </c>
      <c r="AR376" s="141" t="s">
        <v>192</v>
      </c>
      <c r="AT376" s="141" t="s">
        <v>80</v>
      </c>
      <c r="AU376" s="141" t="s">
        <v>79</v>
      </c>
      <c r="AY376" s="15" t="s">
        <v>148</v>
      </c>
      <c r="BE376" s="142">
        <f>IF(N376="základní",J376,0)</f>
        <v>0</v>
      </c>
      <c r="BF376" s="142">
        <f>IF(N376="snížená",J376,0)</f>
        <v>0</v>
      </c>
      <c r="BG376" s="142">
        <f>IF(N376="zákl. přenesená",J376,0)</f>
        <v>0</v>
      </c>
      <c r="BH376" s="142">
        <f>IF(N376="sníž. přenesená",J376,0)</f>
        <v>0</v>
      </c>
      <c r="BI376" s="142">
        <f>IF(N376="nulová",J376,0)</f>
        <v>0</v>
      </c>
      <c r="BJ376" s="15" t="s">
        <v>77</v>
      </c>
      <c r="BK376" s="142">
        <f>ROUND(I376*H376,2)</f>
        <v>0</v>
      </c>
      <c r="BL376" s="15" t="s">
        <v>155</v>
      </c>
      <c r="BM376" s="141" t="s">
        <v>2268</v>
      </c>
    </row>
    <row r="377" spans="2:47" s="1" customFormat="1" ht="19.2">
      <c r="B377" s="27"/>
      <c r="D377" s="144" t="s">
        <v>277</v>
      </c>
      <c r="F377" s="166" t="s">
        <v>567</v>
      </c>
      <c r="L377" s="27"/>
      <c r="M377" s="167"/>
      <c r="N377" s="50"/>
      <c r="O377" s="50"/>
      <c r="P377" s="50"/>
      <c r="Q377" s="50"/>
      <c r="R377" s="50"/>
      <c r="S377" s="50"/>
      <c r="T377" s="51"/>
      <c r="AT377" s="15" t="s">
        <v>277</v>
      </c>
      <c r="AU377" s="15" t="s">
        <v>79</v>
      </c>
    </row>
    <row r="378" spans="2:51" s="13" customFormat="1" ht="12">
      <c r="B378" s="150"/>
      <c r="D378" s="144" t="s">
        <v>157</v>
      </c>
      <c r="F378" s="152" t="s">
        <v>2269</v>
      </c>
      <c r="H378" s="153">
        <v>670.446</v>
      </c>
      <c r="L378" s="150"/>
      <c r="M378" s="154"/>
      <c r="N378" s="155"/>
      <c r="O378" s="155"/>
      <c r="P378" s="155"/>
      <c r="Q378" s="155"/>
      <c r="R378" s="155"/>
      <c r="S378" s="155"/>
      <c r="T378" s="156"/>
      <c r="AT378" s="151" t="s">
        <v>157</v>
      </c>
      <c r="AU378" s="151" t="s">
        <v>79</v>
      </c>
      <c r="AV378" s="13" t="s">
        <v>79</v>
      </c>
      <c r="AW378" s="13" t="s">
        <v>3</v>
      </c>
      <c r="AX378" s="13" t="s">
        <v>77</v>
      </c>
      <c r="AY378" s="151" t="s">
        <v>148</v>
      </c>
    </row>
    <row r="379" spans="2:65" s="1" customFormat="1" ht="24" customHeight="1">
      <c r="B379" s="130"/>
      <c r="C379" s="305" t="s">
        <v>441</v>
      </c>
      <c r="D379" s="305" t="s">
        <v>150</v>
      </c>
      <c r="E379" s="306" t="s">
        <v>570</v>
      </c>
      <c r="F379" s="307" t="s">
        <v>571</v>
      </c>
      <c r="G379" s="308" t="s">
        <v>153</v>
      </c>
      <c r="H379" s="309">
        <v>126.95</v>
      </c>
      <c r="I379" s="310"/>
      <c r="J379" s="310">
        <f>ROUND(I379*H379,2)</f>
        <v>0</v>
      </c>
      <c r="K379" s="133" t="s">
        <v>1</v>
      </c>
      <c r="L379" s="27"/>
      <c r="M379" s="137" t="s">
        <v>1</v>
      </c>
      <c r="N379" s="138" t="s">
        <v>35</v>
      </c>
      <c r="O379" s="139">
        <v>1</v>
      </c>
      <c r="P379" s="139">
        <f>O379*H379</f>
        <v>126.95</v>
      </c>
      <c r="Q379" s="139">
        <v>0.00825</v>
      </c>
      <c r="R379" s="139">
        <f>Q379*H379</f>
        <v>1.0473375</v>
      </c>
      <c r="S379" s="139">
        <v>0</v>
      </c>
      <c r="T379" s="140">
        <f>S379*H379</f>
        <v>0</v>
      </c>
      <c r="AR379" s="141" t="s">
        <v>155</v>
      </c>
      <c r="AT379" s="141" t="s">
        <v>150</v>
      </c>
      <c r="AU379" s="141" t="s">
        <v>79</v>
      </c>
      <c r="AY379" s="15" t="s">
        <v>148</v>
      </c>
      <c r="BE379" s="142">
        <f>IF(N379="základní",J379,0)</f>
        <v>0</v>
      </c>
      <c r="BF379" s="142">
        <f>IF(N379="snížená",J379,0)</f>
        <v>0</v>
      </c>
      <c r="BG379" s="142">
        <f>IF(N379="zákl. přenesená",J379,0)</f>
        <v>0</v>
      </c>
      <c r="BH379" s="142">
        <f>IF(N379="sníž. přenesená",J379,0)</f>
        <v>0</v>
      </c>
      <c r="BI379" s="142">
        <f>IF(N379="nulová",J379,0)</f>
        <v>0</v>
      </c>
      <c r="BJ379" s="15" t="s">
        <v>77</v>
      </c>
      <c r="BK379" s="142">
        <f>ROUND(I379*H379,2)</f>
        <v>0</v>
      </c>
      <c r="BL379" s="15" t="s">
        <v>155</v>
      </c>
      <c r="BM379" s="141" t="s">
        <v>2270</v>
      </c>
    </row>
    <row r="380" spans="2:51" s="12" customFormat="1" ht="12">
      <c r="B380" s="143"/>
      <c r="D380" s="144" t="s">
        <v>157</v>
      </c>
      <c r="E380" s="145" t="s">
        <v>1</v>
      </c>
      <c r="F380" s="146" t="s">
        <v>573</v>
      </c>
      <c r="H380" s="145" t="s">
        <v>1</v>
      </c>
      <c r="L380" s="143"/>
      <c r="M380" s="147"/>
      <c r="N380" s="148"/>
      <c r="O380" s="148"/>
      <c r="P380" s="148"/>
      <c r="Q380" s="148"/>
      <c r="R380" s="148"/>
      <c r="S380" s="148"/>
      <c r="T380" s="149"/>
      <c r="AT380" s="145" t="s">
        <v>157</v>
      </c>
      <c r="AU380" s="145" t="s">
        <v>79</v>
      </c>
      <c r="AV380" s="12" t="s">
        <v>77</v>
      </c>
      <c r="AW380" s="12" t="s">
        <v>27</v>
      </c>
      <c r="AX380" s="12" t="s">
        <v>70</v>
      </c>
      <c r="AY380" s="145" t="s">
        <v>148</v>
      </c>
    </row>
    <row r="381" spans="2:51" s="13" customFormat="1" ht="20.4">
      <c r="B381" s="150"/>
      <c r="D381" s="144" t="s">
        <v>157</v>
      </c>
      <c r="E381" s="151" t="s">
        <v>1</v>
      </c>
      <c r="F381" s="152" t="s">
        <v>2271</v>
      </c>
      <c r="H381" s="153">
        <v>126.95</v>
      </c>
      <c r="L381" s="150"/>
      <c r="M381" s="154"/>
      <c r="N381" s="155"/>
      <c r="O381" s="155"/>
      <c r="P381" s="155"/>
      <c r="Q381" s="155"/>
      <c r="R381" s="155"/>
      <c r="S381" s="155"/>
      <c r="T381" s="156"/>
      <c r="AT381" s="151" t="s">
        <v>157</v>
      </c>
      <c r="AU381" s="151" t="s">
        <v>79</v>
      </c>
      <c r="AV381" s="13" t="s">
        <v>79</v>
      </c>
      <c r="AW381" s="13" t="s">
        <v>27</v>
      </c>
      <c r="AX381" s="13" t="s">
        <v>70</v>
      </c>
      <c r="AY381" s="151" t="s">
        <v>148</v>
      </c>
    </row>
    <row r="382" spans="2:65" s="1" customFormat="1" ht="24" customHeight="1">
      <c r="B382" s="130"/>
      <c r="C382" s="311" t="s">
        <v>451</v>
      </c>
      <c r="D382" s="311" t="s">
        <v>80</v>
      </c>
      <c r="E382" s="312" t="s">
        <v>576</v>
      </c>
      <c r="F382" s="313" t="s">
        <v>577</v>
      </c>
      <c r="G382" s="314" t="s">
        <v>153</v>
      </c>
      <c r="H382" s="315">
        <v>145.993</v>
      </c>
      <c r="I382" s="316"/>
      <c r="J382" s="316">
        <f>ROUND(I382*H382,2)</f>
        <v>0</v>
      </c>
      <c r="K382" s="159" t="s">
        <v>1</v>
      </c>
      <c r="L382" s="163"/>
      <c r="M382" s="164" t="s">
        <v>1</v>
      </c>
      <c r="N382" s="165" t="s">
        <v>35</v>
      </c>
      <c r="O382" s="139">
        <v>0</v>
      </c>
      <c r="P382" s="139">
        <f>O382*H382</f>
        <v>0</v>
      </c>
      <c r="Q382" s="139">
        <v>0.0014</v>
      </c>
      <c r="R382" s="139">
        <f>Q382*H382</f>
        <v>0.2043902</v>
      </c>
      <c r="S382" s="139">
        <v>0</v>
      </c>
      <c r="T382" s="140">
        <f>S382*H382</f>
        <v>0</v>
      </c>
      <c r="AR382" s="141" t="s">
        <v>192</v>
      </c>
      <c r="AT382" s="141" t="s">
        <v>80</v>
      </c>
      <c r="AU382" s="141" t="s">
        <v>79</v>
      </c>
      <c r="AY382" s="15" t="s">
        <v>148</v>
      </c>
      <c r="BE382" s="142">
        <f>IF(N382="základní",J382,0)</f>
        <v>0</v>
      </c>
      <c r="BF382" s="142">
        <f>IF(N382="snížená",J382,0)</f>
        <v>0</v>
      </c>
      <c r="BG382" s="142">
        <f>IF(N382="zákl. přenesená",J382,0)</f>
        <v>0</v>
      </c>
      <c r="BH382" s="142">
        <f>IF(N382="sníž. přenesená",J382,0)</f>
        <v>0</v>
      </c>
      <c r="BI382" s="142">
        <f>IF(N382="nulová",J382,0)</f>
        <v>0</v>
      </c>
      <c r="BJ382" s="15" t="s">
        <v>77</v>
      </c>
      <c r="BK382" s="142">
        <f>ROUND(I382*H382,2)</f>
        <v>0</v>
      </c>
      <c r="BL382" s="15" t="s">
        <v>155</v>
      </c>
      <c r="BM382" s="141" t="s">
        <v>2272</v>
      </c>
    </row>
    <row r="383" spans="2:47" s="1" customFormat="1" ht="76.8">
      <c r="B383" s="27"/>
      <c r="D383" s="144" t="s">
        <v>277</v>
      </c>
      <c r="F383" s="166" t="s">
        <v>579</v>
      </c>
      <c r="L383" s="27"/>
      <c r="M383" s="167"/>
      <c r="N383" s="50"/>
      <c r="O383" s="50"/>
      <c r="P383" s="50"/>
      <c r="Q383" s="50"/>
      <c r="R383" s="50"/>
      <c r="S383" s="50"/>
      <c r="T383" s="51"/>
      <c r="AT383" s="15" t="s">
        <v>277</v>
      </c>
      <c r="AU383" s="15" t="s">
        <v>79</v>
      </c>
    </row>
    <row r="384" spans="2:51" s="13" customFormat="1" ht="12">
      <c r="B384" s="150"/>
      <c r="D384" s="144" t="s">
        <v>157</v>
      </c>
      <c r="F384" s="152" t="s">
        <v>2273</v>
      </c>
      <c r="H384" s="153">
        <v>145.993</v>
      </c>
      <c r="L384" s="150"/>
      <c r="M384" s="154"/>
      <c r="N384" s="155"/>
      <c r="O384" s="155"/>
      <c r="P384" s="155"/>
      <c r="Q384" s="155"/>
      <c r="R384" s="155"/>
      <c r="S384" s="155"/>
      <c r="T384" s="156"/>
      <c r="AT384" s="151" t="s">
        <v>157</v>
      </c>
      <c r="AU384" s="151" t="s">
        <v>79</v>
      </c>
      <c r="AV384" s="13" t="s">
        <v>79</v>
      </c>
      <c r="AW384" s="13" t="s">
        <v>3</v>
      </c>
      <c r="AX384" s="13" t="s">
        <v>77</v>
      </c>
      <c r="AY384" s="151" t="s">
        <v>148</v>
      </c>
    </row>
    <row r="385" spans="2:65" s="1" customFormat="1" ht="24" customHeight="1">
      <c r="B385" s="130"/>
      <c r="C385" s="131" t="s">
        <v>466</v>
      </c>
      <c r="D385" s="131" t="s">
        <v>150</v>
      </c>
      <c r="E385" s="132" t="s">
        <v>582</v>
      </c>
      <c r="F385" s="133" t="s">
        <v>583</v>
      </c>
      <c r="G385" s="134" t="s">
        <v>153</v>
      </c>
      <c r="H385" s="135">
        <v>227.1</v>
      </c>
      <c r="I385" s="136"/>
      <c r="J385" s="136">
        <f>ROUND(I385*H385,2)</f>
        <v>0</v>
      </c>
      <c r="K385" s="133" t="s">
        <v>320</v>
      </c>
      <c r="L385" s="27"/>
      <c r="M385" s="137" t="s">
        <v>1</v>
      </c>
      <c r="N385" s="138" t="s">
        <v>35</v>
      </c>
      <c r="O385" s="139">
        <v>1.02</v>
      </c>
      <c r="P385" s="139">
        <f>O385*H385</f>
        <v>231.642</v>
      </c>
      <c r="Q385" s="139">
        <v>0.00825</v>
      </c>
      <c r="R385" s="139">
        <f>Q385*H385</f>
        <v>1.873575</v>
      </c>
      <c r="S385" s="139">
        <v>0</v>
      </c>
      <c r="T385" s="140">
        <f>S385*H385</f>
        <v>0</v>
      </c>
      <c r="AR385" s="141" t="s">
        <v>155</v>
      </c>
      <c r="AT385" s="141" t="s">
        <v>150</v>
      </c>
      <c r="AU385" s="141" t="s">
        <v>79</v>
      </c>
      <c r="AY385" s="15" t="s">
        <v>148</v>
      </c>
      <c r="BE385" s="142">
        <f>IF(N385="základní",J385,0)</f>
        <v>0</v>
      </c>
      <c r="BF385" s="142">
        <f>IF(N385="snížená",J385,0)</f>
        <v>0</v>
      </c>
      <c r="BG385" s="142">
        <f>IF(N385="zákl. přenesená",J385,0)</f>
        <v>0</v>
      </c>
      <c r="BH385" s="142">
        <f>IF(N385="sníž. přenesená",J385,0)</f>
        <v>0</v>
      </c>
      <c r="BI385" s="142">
        <f>IF(N385="nulová",J385,0)</f>
        <v>0</v>
      </c>
      <c r="BJ385" s="15" t="s">
        <v>77</v>
      </c>
      <c r="BK385" s="142">
        <f>ROUND(I385*H385,2)</f>
        <v>0</v>
      </c>
      <c r="BL385" s="15" t="s">
        <v>155</v>
      </c>
      <c r="BM385" s="141" t="s">
        <v>2274</v>
      </c>
    </row>
    <row r="386" spans="2:51" s="12" customFormat="1" ht="12">
      <c r="B386" s="143"/>
      <c r="D386" s="144" t="s">
        <v>157</v>
      </c>
      <c r="E386" s="145" t="s">
        <v>1</v>
      </c>
      <c r="F386" s="146" t="s">
        <v>472</v>
      </c>
      <c r="H386" s="145" t="s">
        <v>1</v>
      </c>
      <c r="L386" s="143"/>
      <c r="M386" s="147"/>
      <c r="N386" s="148"/>
      <c r="O386" s="148"/>
      <c r="P386" s="148"/>
      <c r="Q386" s="148"/>
      <c r="R386" s="148"/>
      <c r="S386" s="148"/>
      <c r="T386" s="149"/>
      <c r="AT386" s="145" t="s">
        <v>157</v>
      </c>
      <c r="AU386" s="145" t="s">
        <v>79</v>
      </c>
      <c r="AV386" s="12" t="s">
        <v>77</v>
      </c>
      <c r="AW386" s="12" t="s">
        <v>27</v>
      </c>
      <c r="AX386" s="12" t="s">
        <v>70</v>
      </c>
      <c r="AY386" s="145" t="s">
        <v>148</v>
      </c>
    </row>
    <row r="387" spans="2:51" s="12" customFormat="1" ht="12">
      <c r="B387" s="143"/>
      <c r="D387" s="144" t="s">
        <v>157</v>
      </c>
      <c r="E387" s="145" t="s">
        <v>1</v>
      </c>
      <c r="F387" s="146" t="s">
        <v>585</v>
      </c>
      <c r="H387" s="145" t="s">
        <v>1</v>
      </c>
      <c r="L387" s="143"/>
      <c r="M387" s="147"/>
      <c r="N387" s="148"/>
      <c r="O387" s="148"/>
      <c r="P387" s="148"/>
      <c r="Q387" s="148"/>
      <c r="R387" s="148"/>
      <c r="S387" s="148"/>
      <c r="T387" s="149"/>
      <c r="AT387" s="145" t="s">
        <v>157</v>
      </c>
      <c r="AU387" s="145" t="s">
        <v>79</v>
      </c>
      <c r="AV387" s="12" t="s">
        <v>77</v>
      </c>
      <c r="AW387" s="12" t="s">
        <v>27</v>
      </c>
      <c r="AX387" s="12" t="s">
        <v>70</v>
      </c>
      <c r="AY387" s="145" t="s">
        <v>148</v>
      </c>
    </row>
    <row r="388" spans="2:51" s="12" customFormat="1" ht="12">
      <c r="B388" s="143"/>
      <c r="D388" s="144" t="s">
        <v>157</v>
      </c>
      <c r="E388" s="145" t="s">
        <v>1</v>
      </c>
      <c r="F388" s="146" t="s">
        <v>375</v>
      </c>
      <c r="H388" s="145" t="s">
        <v>1</v>
      </c>
      <c r="L388" s="143"/>
      <c r="M388" s="147"/>
      <c r="N388" s="148"/>
      <c r="O388" s="148"/>
      <c r="P388" s="148"/>
      <c r="Q388" s="148"/>
      <c r="R388" s="148"/>
      <c r="S388" s="148"/>
      <c r="T388" s="149"/>
      <c r="AT388" s="145" t="s">
        <v>157</v>
      </c>
      <c r="AU388" s="145" t="s">
        <v>79</v>
      </c>
      <c r="AV388" s="12" t="s">
        <v>77</v>
      </c>
      <c r="AW388" s="12" t="s">
        <v>27</v>
      </c>
      <c r="AX388" s="12" t="s">
        <v>70</v>
      </c>
      <c r="AY388" s="145" t="s">
        <v>148</v>
      </c>
    </row>
    <row r="389" spans="2:51" s="13" customFormat="1" ht="12">
      <c r="B389" s="150"/>
      <c r="D389" s="144" t="s">
        <v>157</v>
      </c>
      <c r="E389" s="151" t="s">
        <v>1</v>
      </c>
      <c r="F389" s="152" t="s">
        <v>619</v>
      </c>
      <c r="H389" s="153">
        <v>10.08</v>
      </c>
      <c r="L389" s="150"/>
      <c r="M389" s="154"/>
      <c r="N389" s="155"/>
      <c r="O389" s="155"/>
      <c r="P389" s="155"/>
      <c r="Q389" s="155"/>
      <c r="R389" s="155"/>
      <c r="S389" s="155"/>
      <c r="T389" s="156"/>
      <c r="AT389" s="151" t="s">
        <v>157</v>
      </c>
      <c r="AU389" s="151" t="s">
        <v>79</v>
      </c>
      <c r="AV389" s="13" t="s">
        <v>79</v>
      </c>
      <c r="AW389" s="13" t="s">
        <v>27</v>
      </c>
      <c r="AX389" s="13" t="s">
        <v>70</v>
      </c>
      <c r="AY389" s="151" t="s">
        <v>148</v>
      </c>
    </row>
    <row r="390" spans="2:51" s="13" customFormat="1" ht="12">
      <c r="B390" s="150"/>
      <c r="D390" s="144" t="s">
        <v>157</v>
      </c>
      <c r="E390" s="151" t="s">
        <v>1</v>
      </c>
      <c r="F390" s="152" t="s">
        <v>2275</v>
      </c>
      <c r="H390" s="153">
        <v>8.82</v>
      </c>
      <c r="L390" s="150"/>
      <c r="M390" s="154"/>
      <c r="N390" s="155"/>
      <c r="O390" s="155"/>
      <c r="P390" s="155"/>
      <c r="Q390" s="155"/>
      <c r="R390" s="155"/>
      <c r="S390" s="155"/>
      <c r="T390" s="156"/>
      <c r="AT390" s="151" t="s">
        <v>157</v>
      </c>
      <c r="AU390" s="151" t="s">
        <v>79</v>
      </c>
      <c r="AV390" s="13" t="s">
        <v>79</v>
      </c>
      <c r="AW390" s="13" t="s">
        <v>27</v>
      </c>
      <c r="AX390" s="13" t="s">
        <v>70</v>
      </c>
      <c r="AY390" s="151" t="s">
        <v>148</v>
      </c>
    </row>
    <row r="391" spans="2:51" s="13" customFormat="1" ht="12">
      <c r="B391" s="150"/>
      <c r="D391" s="144" t="s">
        <v>157</v>
      </c>
      <c r="E391" s="151" t="s">
        <v>1</v>
      </c>
      <c r="F391" s="152" t="s">
        <v>2276</v>
      </c>
      <c r="H391" s="153">
        <v>10.32</v>
      </c>
      <c r="L391" s="150"/>
      <c r="M391" s="154"/>
      <c r="N391" s="155"/>
      <c r="O391" s="155"/>
      <c r="P391" s="155"/>
      <c r="Q391" s="155"/>
      <c r="R391" s="155"/>
      <c r="S391" s="155"/>
      <c r="T391" s="156"/>
      <c r="AT391" s="151" t="s">
        <v>157</v>
      </c>
      <c r="AU391" s="151" t="s">
        <v>79</v>
      </c>
      <c r="AV391" s="13" t="s">
        <v>79</v>
      </c>
      <c r="AW391" s="13" t="s">
        <v>27</v>
      </c>
      <c r="AX391" s="13" t="s">
        <v>70</v>
      </c>
      <c r="AY391" s="151" t="s">
        <v>148</v>
      </c>
    </row>
    <row r="392" spans="2:51" s="13" customFormat="1" ht="12">
      <c r="B392" s="150"/>
      <c r="D392" s="144" t="s">
        <v>157</v>
      </c>
      <c r="E392" s="151" t="s">
        <v>1</v>
      </c>
      <c r="F392" s="152" t="s">
        <v>2277</v>
      </c>
      <c r="H392" s="153">
        <v>13.98</v>
      </c>
      <c r="L392" s="150"/>
      <c r="M392" s="154"/>
      <c r="N392" s="155"/>
      <c r="O392" s="155"/>
      <c r="P392" s="155"/>
      <c r="Q392" s="155"/>
      <c r="R392" s="155"/>
      <c r="S392" s="155"/>
      <c r="T392" s="156"/>
      <c r="AT392" s="151" t="s">
        <v>157</v>
      </c>
      <c r="AU392" s="151" t="s">
        <v>79</v>
      </c>
      <c r="AV392" s="13" t="s">
        <v>79</v>
      </c>
      <c r="AW392" s="13" t="s">
        <v>27</v>
      </c>
      <c r="AX392" s="13" t="s">
        <v>70</v>
      </c>
      <c r="AY392" s="151" t="s">
        <v>148</v>
      </c>
    </row>
    <row r="393" spans="2:51" s="13" customFormat="1" ht="12">
      <c r="B393" s="150"/>
      <c r="D393" s="144" t="s">
        <v>157</v>
      </c>
      <c r="E393" s="151" t="s">
        <v>1</v>
      </c>
      <c r="F393" s="152" t="s">
        <v>620</v>
      </c>
      <c r="H393" s="153">
        <v>10.26</v>
      </c>
      <c r="L393" s="150"/>
      <c r="M393" s="154"/>
      <c r="N393" s="155"/>
      <c r="O393" s="155"/>
      <c r="P393" s="155"/>
      <c r="Q393" s="155"/>
      <c r="R393" s="155"/>
      <c r="S393" s="155"/>
      <c r="T393" s="156"/>
      <c r="AT393" s="151" t="s">
        <v>157</v>
      </c>
      <c r="AU393" s="151" t="s">
        <v>79</v>
      </c>
      <c r="AV393" s="13" t="s">
        <v>79</v>
      </c>
      <c r="AW393" s="13" t="s">
        <v>27</v>
      </c>
      <c r="AX393" s="13" t="s">
        <v>70</v>
      </c>
      <c r="AY393" s="151" t="s">
        <v>148</v>
      </c>
    </row>
    <row r="394" spans="2:51" s="13" customFormat="1" ht="12">
      <c r="B394" s="150"/>
      <c r="D394" s="144" t="s">
        <v>157</v>
      </c>
      <c r="E394" s="151" t="s">
        <v>1</v>
      </c>
      <c r="F394" s="152" t="s">
        <v>2278</v>
      </c>
      <c r="H394" s="153">
        <v>9.12</v>
      </c>
      <c r="L394" s="150"/>
      <c r="M394" s="154"/>
      <c r="N394" s="155"/>
      <c r="O394" s="155"/>
      <c r="P394" s="155"/>
      <c r="Q394" s="155"/>
      <c r="R394" s="155"/>
      <c r="S394" s="155"/>
      <c r="T394" s="156"/>
      <c r="AT394" s="151" t="s">
        <v>157</v>
      </c>
      <c r="AU394" s="151" t="s">
        <v>79</v>
      </c>
      <c r="AV394" s="13" t="s">
        <v>79</v>
      </c>
      <c r="AW394" s="13" t="s">
        <v>27</v>
      </c>
      <c r="AX394" s="13" t="s">
        <v>70</v>
      </c>
      <c r="AY394" s="151" t="s">
        <v>148</v>
      </c>
    </row>
    <row r="395" spans="2:51" s="13" customFormat="1" ht="12">
      <c r="B395" s="150"/>
      <c r="D395" s="144" t="s">
        <v>157</v>
      </c>
      <c r="E395" s="151" t="s">
        <v>1</v>
      </c>
      <c r="F395" s="152" t="s">
        <v>2279</v>
      </c>
      <c r="H395" s="153">
        <v>17.16</v>
      </c>
      <c r="L395" s="150"/>
      <c r="M395" s="154"/>
      <c r="N395" s="155"/>
      <c r="O395" s="155"/>
      <c r="P395" s="155"/>
      <c r="Q395" s="155"/>
      <c r="R395" s="155"/>
      <c r="S395" s="155"/>
      <c r="T395" s="156"/>
      <c r="AT395" s="151" t="s">
        <v>157</v>
      </c>
      <c r="AU395" s="151" t="s">
        <v>79</v>
      </c>
      <c r="AV395" s="13" t="s">
        <v>79</v>
      </c>
      <c r="AW395" s="13" t="s">
        <v>27</v>
      </c>
      <c r="AX395" s="13" t="s">
        <v>70</v>
      </c>
      <c r="AY395" s="151" t="s">
        <v>148</v>
      </c>
    </row>
    <row r="396" spans="2:51" s="13" customFormat="1" ht="12">
      <c r="B396" s="150"/>
      <c r="D396" s="144" t="s">
        <v>157</v>
      </c>
      <c r="E396" s="151" t="s">
        <v>1</v>
      </c>
      <c r="F396" s="152" t="s">
        <v>2278</v>
      </c>
      <c r="H396" s="153">
        <v>9.12</v>
      </c>
      <c r="L396" s="150"/>
      <c r="M396" s="154"/>
      <c r="N396" s="155"/>
      <c r="O396" s="155"/>
      <c r="P396" s="155"/>
      <c r="Q396" s="155"/>
      <c r="R396" s="155"/>
      <c r="S396" s="155"/>
      <c r="T396" s="156"/>
      <c r="AT396" s="151" t="s">
        <v>157</v>
      </c>
      <c r="AU396" s="151" t="s">
        <v>79</v>
      </c>
      <c r="AV396" s="13" t="s">
        <v>79</v>
      </c>
      <c r="AW396" s="13" t="s">
        <v>27</v>
      </c>
      <c r="AX396" s="13" t="s">
        <v>70</v>
      </c>
      <c r="AY396" s="151" t="s">
        <v>148</v>
      </c>
    </row>
    <row r="397" spans="2:51" s="13" customFormat="1" ht="12">
      <c r="B397" s="150"/>
      <c r="D397" s="144" t="s">
        <v>157</v>
      </c>
      <c r="E397" s="151" t="s">
        <v>1</v>
      </c>
      <c r="F397" s="152" t="s">
        <v>2280</v>
      </c>
      <c r="H397" s="153">
        <v>7.5</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51" s="13" customFormat="1" ht="12">
      <c r="B398" s="150"/>
      <c r="D398" s="144" t="s">
        <v>157</v>
      </c>
      <c r="E398" s="151" t="s">
        <v>1</v>
      </c>
      <c r="F398" s="152" t="s">
        <v>2281</v>
      </c>
      <c r="H398" s="153">
        <v>7.38</v>
      </c>
      <c r="L398" s="150"/>
      <c r="M398" s="154"/>
      <c r="N398" s="155"/>
      <c r="O398" s="155"/>
      <c r="P398" s="155"/>
      <c r="Q398" s="155"/>
      <c r="R398" s="155"/>
      <c r="S398" s="155"/>
      <c r="T398" s="156"/>
      <c r="AT398" s="151" t="s">
        <v>157</v>
      </c>
      <c r="AU398" s="151" t="s">
        <v>79</v>
      </c>
      <c r="AV398" s="13" t="s">
        <v>79</v>
      </c>
      <c r="AW398" s="13" t="s">
        <v>27</v>
      </c>
      <c r="AX398" s="13" t="s">
        <v>70</v>
      </c>
      <c r="AY398" s="151" t="s">
        <v>148</v>
      </c>
    </row>
    <row r="399" spans="2:51" s="13" customFormat="1" ht="12">
      <c r="B399" s="150"/>
      <c r="D399" s="144" t="s">
        <v>157</v>
      </c>
      <c r="E399" s="151" t="s">
        <v>1</v>
      </c>
      <c r="F399" s="152" t="s">
        <v>2282</v>
      </c>
      <c r="H399" s="153">
        <v>8.46</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51" s="13" customFormat="1" ht="12">
      <c r="B400" s="150"/>
      <c r="D400" s="144" t="s">
        <v>157</v>
      </c>
      <c r="E400" s="151" t="s">
        <v>1</v>
      </c>
      <c r="F400" s="152" t="s">
        <v>2283</v>
      </c>
      <c r="H400" s="153">
        <v>6.54</v>
      </c>
      <c r="L400" s="150"/>
      <c r="M400" s="154"/>
      <c r="N400" s="155"/>
      <c r="O400" s="155"/>
      <c r="P400" s="155"/>
      <c r="Q400" s="155"/>
      <c r="R400" s="155"/>
      <c r="S400" s="155"/>
      <c r="T400" s="156"/>
      <c r="AT400" s="151" t="s">
        <v>157</v>
      </c>
      <c r="AU400" s="151" t="s">
        <v>79</v>
      </c>
      <c r="AV400" s="13" t="s">
        <v>79</v>
      </c>
      <c r="AW400" s="13" t="s">
        <v>27</v>
      </c>
      <c r="AX400" s="13" t="s">
        <v>70</v>
      </c>
      <c r="AY400" s="151" t="s">
        <v>148</v>
      </c>
    </row>
    <row r="401" spans="2:51" s="13" customFormat="1" ht="12">
      <c r="B401" s="150"/>
      <c r="D401" s="144" t="s">
        <v>157</v>
      </c>
      <c r="E401" s="151" t="s">
        <v>1</v>
      </c>
      <c r="F401" s="152" t="s">
        <v>2284</v>
      </c>
      <c r="H401" s="153">
        <v>7.56</v>
      </c>
      <c r="L401" s="150"/>
      <c r="M401" s="154"/>
      <c r="N401" s="155"/>
      <c r="O401" s="155"/>
      <c r="P401" s="155"/>
      <c r="Q401" s="155"/>
      <c r="R401" s="155"/>
      <c r="S401" s="155"/>
      <c r="T401" s="156"/>
      <c r="AT401" s="151" t="s">
        <v>157</v>
      </c>
      <c r="AU401" s="151" t="s">
        <v>79</v>
      </c>
      <c r="AV401" s="13" t="s">
        <v>79</v>
      </c>
      <c r="AW401" s="13" t="s">
        <v>27</v>
      </c>
      <c r="AX401" s="13" t="s">
        <v>70</v>
      </c>
      <c r="AY401" s="151" t="s">
        <v>148</v>
      </c>
    </row>
    <row r="402" spans="2:51" s="13" customFormat="1" ht="12">
      <c r="B402" s="150"/>
      <c r="D402" s="144" t="s">
        <v>157</v>
      </c>
      <c r="E402" s="151" t="s">
        <v>1</v>
      </c>
      <c r="F402" s="152" t="s">
        <v>2285</v>
      </c>
      <c r="H402" s="153">
        <v>7.56</v>
      </c>
      <c r="L402" s="150"/>
      <c r="M402" s="154"/>
      <c r="N402" s="155"/>
      <c r="O402" s="155"/>
      <c r="P402" s="155"/>
      <c r="Q402" s="155"/>
      <c r="R402" s="155"/>
      <c r="S402" s="155"/>
      <c r="T402" s="156"/>
      <c r="AT402" s="151" t="s">
        <v>157</v>
      </c>
      <c r="AU402" s="151" t="s">
        <v>79</v>
      </c>
      <c r="AV402" s="13" t="s">
        <v>79</v>
      </c>
      <c r="AW402" s="13" t="s">
        <v>27</v>
      </c>
      <c r="AX402" s="13" t="s">
        <v>70</v>
      </c>
      <c r="AY402" s="151" t="s">
        <v>148</v>
      </c>
    </row>
    <row r="403" spans="2:51" s="13" customFormat="1" ht="12">
      <c r="B403" s="150"/>
      <c r="D403" s="144" t="s">
        <v>157</v>
      </c>
      <c r="E403" s="151" t="s">
        <v>1</v>
      </c>
      <c r="F403" s="152" t="s">
        <v>2286</v>
      </c>
      <c r="H403" s="153">
        <v>8.64</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51" s="13" customFormat="1" ht="12">
      <c r="B404" s="150"/>
      <c r="D404" s="144" t="s">
        <v>157</v>
      </c>
      <c r="E404" s="151" t="s">
        <v>1</v>
      </c>
      <c r="F404" s="152" t="s">
        <v>2287</v>
      </c>
      <c r="H404" s="153">
        <v>6.42</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51" s="13" customFormat="1" ht="12">
      <c r="B405" s="150"/>
      <c r="D405" s="144" t="s">
        <v>157</v>
      </c>
      <c r="E405" s="151" t="s">
        <v>1</v>
      </c>
      <c r="F405" s="152" t="s">
        <v>2288</v>
      </c>
      <c r="H405" s="153">
        <v>10.14</v>
      </c>
      <c r="L405" s="150"/>
      <c r="M405" s="154"/>
      <c r="N405" s="155"/>
      <c r="O405" s="155"/>
      <c r="P405" s="155"/>
      <c r="Q405" s="155"/>
      <c r="R405" s="155"/>
      <c r="S405" s="155"/>
      <c r="T405" s="156"/>
      <c r="AT405" s="151" t="s">
        <v>157</v>
      </c>
      <c r="AU405" s="151" t="s">
        <v>79</v>
      </c>
      <c r="AV405" s="13" t="s">
        <v>79</v>
      </c>
      <c r="AW405" s="13" t="s">
        <v>27</v>
      </c>
      <c r="AX405" s="13" t="s">
        <v>70</v>
      </c>
      <c r="AY405" s="151" t="s">
        <v>148</v>
      </c>
    </row>
    <row r="406" spans="2:51" s="13" customFormat="1" ht="12">
      <c r="B406" s="150"/>
      <c r="D406" s="144" t="s">
        <v>157</v>
      </c>
      <c r="E406" s="151" t="s">
        <v>1</v>
      </c>
      <c r="F406" s="152" t="s">
        <v>2289</v>
      </c>
      <c r="H406" s="153">
        <v>8.76</v>
      </c>
      <c r="L406" s="150"/>
      <c r="M406" s="154"/>
      <c r="N406" s="155"/>
      <c r="O406" s="155"/>
      <c r="P406" s="155"/>
      <c r="Q406" s="155"/>
      <c r="R406" s="155"/>
      <c r="S406" s="155"/>
      <c r="T406" s="156"/>
      <c r="AT406" s="151" t="s">
        <v>157</v>
      </c>
      <c r="AU406" s="151" t="s">
        <v>79</v>
      </c>
      <c r="AV406" s="13" t="s">
        <v>79</v>
      </c>
      <c r="AW406" s="13" t="s">
        <v>27</v>
      </c>
      <c r="AX406" s="13" t="s">
        <v>70</v>
      </c>
      <c r="AY406" s="151" t="s">
        <v>148</v>
      </c>
    </row>
    <row r="407" spans="2:51" s="13" customFormat="1" ht="12">
      <c r="B407" s="150"/>
      <c r="D407" s="144" t="s">
        <v>157</v>
      </c>
      <c r="E407" s="151" t="s">
        <v>1</v>
      </c>
      <c r="F407" s="152" t="s">
        <v>620</v>
      </c>
      <c r="H407" s="153">
        <v>10.26</v>
      </c>
      <c r="L407" s="150"/>
      <c r="M407" s="154"/>
      <c r="N407" s="155"/>
      <c r="O407" s="155"/>
      <c r="P407" s="155"/>
      <c r="Q407" s="155"/>
      <c r="R407" s="155"/>
      <c r="S407" s="155"/>
      <c r="T407" s="156"/>
      <c r="AT407" s="151" t="s">
        <v>157</v>
      </c>
      <c r="AU407" s="151" t="s">
        <v>79</v>
      </c>
      <c r="AV407" s="13" t="s">
        <v>79</v>
      </c>
      <c r="AW407" s="13" t="s">
        <v>27</v>
      </c>
      <c r="AX407" s="13" t="s">
        <v>70</v>
      </c>
      <c r="AY407" s="151" t="s">
        <v>148</v>
      </c>
    </row>
    <row r="408" spans="2:51" s="13" customFormat="1" ht="12">
      <c r="B408" s="150"/>
      <c r="D408" s="144" t="s">
        <v>157</v>
      </c>
      <c r="E408" s="151" t="s">
        <v>1</v>
      </c>
      <c r="F408" s="152" t="s">
        <v>2290</v>
      </c>
      <c r="H408" s="153">
        <v>7.62</v>
      </c>
      <c r="L408" s="150"/>
      <c r="M408" s="154"/>
      <c r="N408" s="155"/>
      <c r="O408" s="155"/>
      <c r="P408" s="155"/>
      <c r="Q408" s="155"/>
      <c r="R408" s="155"/>
      <c r="S408" s="155"/>
      <c r="T408" s="156"/>
      <c r="AT408" s="151" t="s">
        <v>157</v>
      </c>
      <c r="AU408" s="151" t="s">
        <v>79</v>
      </c>
      <c r="AV408" s="13" t="s">
        <v>79</v>
      </c>
      <c r="AW408" s="13" t="s">
        <v>27</v>
      </c>
      <c r="AX408" s="13" t="s">
        <v>70</v>
      </c>
      <c r="AY408" s="151" t="s">
        <v>148</v>
      </c>
    </row>
    <row r="409" spans="2:51" s="13" customFormat="1" ht="12">
      <c r="B409" s="150"/>
      <c r="D409" s="144" t="s">
        <v>157</v>
      </c>
      <c r="E409" s="151" t="s">
        <v>1</v>
      </c>
      <c r="F409" s="152" t="s">
        <v>2291</v>
      </c>
      <c r="H409" s="153">
        <v>7.68</v>
      </c>
      <c r="L409" s="150"/>
      <c r="M409" s="154"/>
      <c r="N409" s="155"/>
      <c r="O409" s="155"/>
      <c r="P409" s="155"/>
      <c r="Q409" s="155"/>
      <c r="R409" s="155"/>
      <c r="S409" s="155"/>
      <c r="T409" s="156"/>
      <c r="AT409" s="151" t="s">
        <v>157</v>
      </c>
      <c r="AU409" s="151" t="s">
        <v>79</v>
      </c>
      <c r="AV409" s="13" t="s">
        <v>79</v>
      </c>
      <c r="AW409" s="13" t="s">
        <v>27</v>
      </c>
      <c r="AX409" s="13" t="s">
        <v>70</v>
      </c>
      <c r="AY409" s="151" t="s">
        <v>148</v>
      </c>
    </row>
    <row r="410" spans="2:51" s="13" customFormat="1" ht="12">
      <c r="B410" s="150"/>
      <c r="D410" s="144" t="s">
        <v>157</v>
      </c>
      <c r="E410" s="151" t="s">
        <v>1</v>
      </c>
      <c r="F410" s="152" t="s">
        <v>2291</v>
      </c>
      <c r="H410" s="153">
        <v>7.68</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51" s="13" customFormat="1" ht="12">
      <c r="B411" s="150"/>
      <c r="D411" s="144" t="s">
        <v>157</v>
      </c>
      <c r="E411" s="151" t="s">
        <v>1</v>
      </c>
      <c r="F411" s="152" t="s">
        <v>2292</v>
      </c>
      <c r="H411" s="153">
        <v>7.68</v>
      </c>
      <c r="L411" s="150"/>
      <c r="M411" s="154"/>
      <c r="N411" s="155"/>
      <c r="O411" s="155"/>
      <c r="P411" s="155"/>
      <c r="Q411" s="155"/>
      <c r="R411" s="155"/>
      <c r="S411" s="155"/>
      <c r="T411" s="156"/>
      <c r="AT411" s="151" t="s">
        <v>157</v>
      </c>
      <c r="AU411" s="151" t="s">
        <v>79</v>
      </c>
      <c r="AV411" s="13" t="s">
        <v>79</v>
      </c>
      <c r="AW411" s="13" t="s">
        <v>27</v>
      </c>
      <c r="AX411" s="13" t="s">
        <v>70</v>
      </c>
      <c r="AY411" s="151" t="s">
        <v>148</v>
      </c>
    </row>
    <row r="412" spans="2:51" s="13" customFormat="1" ht="12">
      <c r="B412" s="150"/>
      <c r="D412" s="144" t="s">
        <v>157</v>
      </c>
      <c r="E412" s="151" t="s">
        <v>1</v>
      </c>
      <c r="F412" s="152" t="s">
        <v>2293</v>
      </c>
      <c r="H412" s="153">
        <v>18.36</v>
      </c>
      <c r="L412" s="150"/>
      <c r="M412" s="154"/>
      <c r="N412" s="155"/>
      <c r="O412" s="155"/>
      <c r="P412" s="155"/>
      <c r="Q412" s="155"/>
      <c r="R412" s="155"/>
      <c r="S412" s="155"/>
      <c r="T412" s="156"/>
      <c r="AT412" s="151" t="s">
        <v>157</v>
      </c>
      <c r="AU412" s="151" t="s">
        <v>79</v>
      </c>
      <c r="AV412" s="13" t="s">
        <v>79</v>
      </c>
      <c r="AW412" s="13" t="s">
        <v>27</v>
      </c>
      <c r="AX412" s="13" t="s">
        <v>70</v>
      </c>
      <c r="AY412" s="151" t="s">
        <v>148</v>
      </c>
    </row>
    <row r="413" spans="2:65" s="1" customFormat="1" ht="24" customHeight="1">
      <c r="B413" s="130"/>
      <c r="C413" s="157" t="s">
        <v>540</v>
      </c>
      <c r="D413" s="157" t="s">
        <v>80</v>
      </c>
      <c r="E413" s="158" t="s">
        <v>639</v>
      </c>
      <c r="F413" s="159" t="s">
        <v>640</v>
      </c>
      <c r="G413" s="160" t="s">
        <v>153</v>
      </c>
      <c r="H413" s="161">
        <v>242.997</v>
      </c>
      <c r="I413" s="162"/>
      <c r="J413" s="162">
        <f>ROUND(I413*H413,2)</f>
        <v>0</v>
      </c>
      <c r="K413" s="159" t="s">
        <v>154</v>
      </c>
      <c r="L413" s="163"/>
      <c r="M413" s="164" t="s">
        <v>1</v>
      </c>
      <c r="N413" s="165" t="s">
        <v>35</v>
      </c>
      <c r="O413" s="139">
        <v>0</v>
      </c>
      <c r="P413" s="139">
        <f>O413*H413</f>
        <v>0</v>
      </c>
      <c r="Q413" s="139">
        <v>0.0009</v>
      </c>
      <c r="R413" s="139">
        <f>Q413*H413</f>
        <v>0.2186973</v>
      </c>
      <c r="S413" s="139">
        <v>0</v>
      </c>
      <c r="T413" s="140">
        <f>S413*H413</f>
        <v>0</v>
      </c>
      <c r="AR413" s="141" t="s">
        <v>192</v>
      </c>
      <c r="AT413" s="141" t="s">
        <v>80</v>
      </c>
      <c r="AU413" s="141" t="s">
        <v>79</v>
      </c>
      <c r="AY413" s="15" t="s">
        <v>148</v>
      </c>
      <c r="BE413" s="142">
        <f>IF(N413="základní",J413,0)</f>
        <v>0</v>
      </c>
      <c r="BF413" s="142">
        <f>IF(N413="snížená",J413,0)</f>
        <v>0</v>
      </c>
      <c r="BG413" s="142">
        <f>IF(N413="zákl. přenesená",J413,0)</f>
        <v>0</v>
      </c>
      <c r="BH413" s="142">
        <f>IF(N413="sníž. přenesená",J413,0)</f>
        <v>0</v>
      </c>
      <c r="BI413" s="142">
        <f>IF(N413="nulová",J413,0)</f>
        <v>0</v>
      </c>
      <c r="BJ413" s="15" t="s">
        <v>77</v>
      </c>
      <c r="BK413" s="142">
        <f>ROUND(I413*H413,2)</f>
        <v>0</v>
      </c>
      <c r="BL413" s="15" t="s">
        <v>155</v>
      </c>
      <c r="BM413" s="141" t="s">
        <v>2294</v>
      </c>
    </row>
    <row r="414" spans="2:47" s="1" customFormat="1" ht="19.2">
      <c r="B414" s="27"/>
      <c r="D414" s="144" t="s">
        <v>277</v>
      </c>
      <c r="F414" s="166" t="s">
        <v>642</v>
      </c>
      <c r="L414" s="27"/>
      <c r="M414" s="167"/>
      <c r="N414" s="50"/>
      <c r="O414" s="50"/>
      <c r="P414" s="50"/>
      <c r="Q414" s="50"/>
      <c r="R414" s="50"/>
      <c r="S414" s="50"/>
      <c r="T414" s="51"/>
      <c r="AT414" s="15" t="s">
        <v>277</v>
      </c>
      <c r="AU414" s="15" t="s">
        <v>79</v>
      </c>
    </row>
    <row r="415" spans="2:51" s="13" customFormat="1" ht="12">
      <c r="B415" s="150"/>
      <c r="D415" s="144" t="s">
        <v>157</v>
      </c>
      <c r="F415" s="152" t="s">
        <v>2295</v>
      </c>
      <c r="H415" s="153">
        <v>242.997</v>
      </c>
      <c r="L415" s="150"/>
      <c r="M415" s="154"/>
      <c r="N415" s="155"/>
      <c r="O415" s="155"/>
      <c r="P415" s="155"/>
      <c r="Q415" s="155"/>
      <c r="R415" s="155"/>
      <c r="S415" s="155"/>
      <c r="T415" s="156"/>
      <c r="AT415" s="151" t="s">
        <v>157</v>
      </c>
      <c r="AU415" s="151" t="s">
        <v>79</v>
      </c>
      <c r="AV415" s="13" t="s">
        <v>79</v>
      </c>
      <c r="AW415" s="13" t="s">
        <v>3</v>
      </c>
      <c r="AX415" s="13" t="s">
        <v>77</v>
      </c>
      <c r="AY415" s="151" t="s">
        <v>148</v>
      </c>
    </row>
    <row r="416" spans="2:65" s="1" customFormat="1" ht="24" customHeight="1">
      <c r="B416" s="130"/>
      <c r="C416" s="131" t="s">
        <v>455</v>
      </c>
      <c r="D416" s="131" t="s">
        <v>150</v>
      </c>
      <c r="E416" s="132" t="s">
        <v>645</v>
      </c>
      <c r="F416" s="133" t="s">
        <v>646</v>
      </c>
      <c r="G416" s="134" t="s">
        <v>153</v>
      </c>
      <c r="H416" s="135">
        <v>249.435</v>
      </c>
      <c r="I416" s="136"/>
      <c r="J416" s="136">
        <f>ROUND(I416*H416,2)</f>
        <v>0</v>
      </c>
      <c r="K416" s="133" t="s">
        <v>320</v>
      </c>
      <c r="L416" s="27"/>
      <c r="M416" s="137" t="s">
        <v>1</v>
      </c>
      <c r="N416" s="138" t="s">
        <v>35</v>
      </c>
      <c r="O416" s="139">
        <v>1.04</v>
      </c>
      <c r="P416" s="139">
        <f>O416*H416</f>
        <v>259.4124</v>
      </c>
      <c r="Q416" s="139">
        <v>0.00832</v>
      </c>
      <c r="R416" s="139">
        <f>Q416*H416</f>
        <v>2.0752992</v>
      </c>
      <c r="S416" s="139">
        <v>0</v>
      </c>
      <c r="T416" s="140">
        <f>S416*H416</f>
        <v>0</v>
      </c>
      <c r="AR416" s="141" t="s">
        <v>155</v>
      </c>
      <c r="AT416" s="141" t="s">
        <v>150</v>
      </c>
      <c r="AU416" s="141" t="s">
        <v>79</v>
      </c>
      <c r="AY416" s="15" t="s">
        <v>148</v>
      </c>
      <c r="BE416" s="142">
        <f>IF(N416="základní",J416,0)</f>
        <v>0</v>
      </c>
      <c r="BF416" s="142">
        <f>IF(N416="snížená",J416,0)</f>
        <v>0</v>
      </c>
      <c r="BG416" s="142">
        <f>IF(N416="zákl. přenesená",J416,0)</f>
        <v>0</v>
      </c>
      <c r="BH416" s="142">
        <f>IF(N416="sníž. přenesená",J416,0)</f>
        <v>0</v>
      </c>
      <c r="BI416" s="142">
        <f>IF(N416="nulová",J416,0)</f>
        <v>0</v>
      </c>
      <c r="BJ416" s="15" t="s">
        <v>77</v>
      </c>
      <c r="BK416" s="142">
        <f>ROUND(I416*H416,2)</f>
        <v>0</v>
      </c>
      <c r="BL416" s="15" t="s">
        <v>155</v>
      </c>
      <c r="BM416" s="141" t="s">
        <v>2296</v>
      </c>
    </row>
    <row r="417" spans="2:51" s="12" customFormat="1" ht="12">
      <c r="B417" s="143"/>
      <c r="D417" s="144" t="s">
        <v>157</v>
      </c>
      <c r="E417" s="145" t="s">
        <v>1</v>
      </c>
      <c r="F417" s="146" t="s">
        <v>648</v>
      </c>
      <c r="H417" s="145" t="s">
        <v>1</v>
      </c>
      <c r="L417" s="143"/>
      <c r="M417" s="147"/>
      <c r="N417" s="148"/>
      <c r="O417" s="148"/>
      <c r="P417" s="148"/>
      <c r="Q417" s="148"/>
      <c r="R417" s="148"/>
      <c r="S417" s="148"/>
      <c r="T417" s="149"/>
      <c r="AT417" s="145" t="s">
        <v>157</v>
      </c>
      <c r="AU417" s="145" t="s">
        <v>79</v>
      </c>
      <c r="AV417" s="12" t="s">
        <v>77</v>
      </c>
      <c r="AW417" s="12" t="s">
        <v>27</v>
      </c>
      <c r="AX417" s="12" t="s">
        <v>70</v>
      </c>
      <c r="AY417" s="145" t="s">
        <v>148</v>
      </c>
    </row>
    <row r="418" spans="2:51" s="13" customFormat="1" ht="20.4">
      <c r="B418" s="150"/>
      <c r="D418" s="144" t="s">
        <v>157</v>
      </c>
      <c r="E418" s="151" t="s">
        <v>1</v>
      </c>
      <c r="F418" s="152" t="s">
        <v>2297</v>
      </c>
      <c r="H418" s="153">
        <v>100.385</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51" s="13" customFormat="1" ht="12">
      <c r="B419" s="150"/>
      <c r="D419" s="144" t="s">
        <v>157</v>
      </c>
      <c r="E419" s="151" t="s">
        <v>1</v>
      </c>
      <c r="F419" s="152" t="s">
        <v>2298</v>
      </c>
      <c r="H419" s="153">
        <v>18.5</v>
      </c>
      <c r="L419" s="150"/>
      <c r="M419" s="154"/>
      <c r="N419" s="155"/>
      <c r="O419" s="155"/>
      <c r="P419" s="155"/>
      <c r="Q419" s="155"/>
      <c r="R419" s="155"/>
      <c r="S419" s="155"/>
      <c r="T419" s="156"/>
      <c r="AT419" s="151" t="s">
        <v>157</v>
      </c>
      <c r="AU419" s="151" t="s">
        <v>79</v>
      </c>
      <c r="AV419" s="13" t="s">
        <v>79</v>
      </c>
      <c r="AW419" s="13" t="s">
        <v>27</v>
      </c>
      <c r="AX419" s="13" t="s">
        <v>70</v>
      </c>
      <c r="AY419" s="151" t="s">
        <v>148</v>
      </c>
    </row>
    <row r="420" spans="2:51" s="13" customFormat="1" ht="20.4">
      <c r="B420" s="150"/>
      <c r="D420" s="144" t="s">
        <v>157</v>
      </c>
      <c r="E420" s="151" t="s">
        <v>1</v>
      </c>
      <c r="F420" s="152" t="s">
        <v>2299</v>
      </c>
      <c r="H420" s="153">
        <v>114.85</v>
      </c>
      <c r="L420" s="150"/>
      <c r="M420" s="154"/>
      <c r="N420" s="155"/>
      <c r="O420" s="155"/>
      <c r="P420" s="155"/>
      <c r="Q420" s="155"/>
      <c r="R420" s="155"/>
      <c r="S420" s="155"/>
      <c r="T420" s="156"/>
      <c r="AT420" s="151" t="s">
        <v>157</v>
      </c>
      <c r="AU420" s="151" t="s">
        <v>79</v>
      </c>
      <c r="AV420" s="13" t="s">
        <v>79</v>
      </c>
      <c r="AW420" s="13" t="s">
        <v>27</v>
      </c>
      <c r="AX420" s="13" t="s">
        <v>70</v>
      </c>
      <c r="AY420" s="151" t="s">
        <v>148</v>
      </c>
    </row>
    <row r="421" spans="2:51" s="13" customFormat="1" ht="12">
      <c r="B421" s="150"/>
      <c r="D421" s="144" t="s">
        <v>157</v>
      </c>
      <c r="E421" s="151" t="s">
        <v>1</v>
      </c>
      <c r="F421" s="152" t="s">
        <v>2300</v>
      </c>
      <c r="H421" s="153">
        <v>31</v>
      </c>
      <c r="L421" s="150"/>
      <c r="M421" s="154"/>
      <c r="N421" s="155"/>
      <c r="O421" s="155"/>
      <c r="P421" s="155"/>
      <c r="Q421" s="155"/>
      <c r="R421" s="155"/>
      <c r="S421" s="155"/>
      <c r="T421" s="156"/>
      <c r="AT421" s="151" t="s">
        <v>157</v>
      </c>
      <c r="AU421" s="151" t="s">
        <v>79</v>
      </c>
      <c r="AV421" s="13" t="s">
        <v>79</v>
      </c>
      <c r="AW421" s="13" t="s">
        <v>27</v>
      </c>
      <c r="AX421" s="13" t="s">
        <v>70</v>
      </c>
      <c r="AY421" s="151" t="s">
        <v>148</v>
      </c>
    </row>
    <row r="422" spans="2:51" s="13" customFormat="1" ht="20.4">
      <c r="B422" s="150"/>
      <c r="D422" s="144" t="s">
        <v>157</v>
      </c>
      <c r="E422" s="151" t="s">
        <v>1</v>
      </c>
      <c r="F422" s="152" t="s">
        <v>2301</v>
      </c>
      <c r="H422" s="153">
        <v>-15.3</v>
      </c>
      <c r="L422" s="150"/>
      <c r="M422" s="154"/>
      <c r="N422" s="155"/>
      <c r="O422" s="155"/>
      <c r="P422" s="155"/>
      <c r="Q422" s="155"/>
      <c r="R422" s="155"/>
      <c r="S422" s="155"/>
      <c r="T422" s="156"/>
      <c r="AT422" s="151" t="s">
        <v>157</v>
      </c>
      <c r="AU422" s="151" t="s">
        <v>79</v>
      </c>
      <c r="AV422" s="13" t="s">
        <v>79</v>
      </c>
      <c r="AW422" s="13" t="s">
        <v>27</v>
      </c>
      <c r="AX422" s="13" t="s">
        <v>70</v>
      </c>
      <c r="AY422" s="151" t="s">
        <v>148</v>
      </c>
    </row>
    <row r="423" spans="2:65" s="1" customFormat="1" ht="24" customHeight="1">
      <c r="B423" s="130"/>
      <c r="C423" s="157" t="s">
        <v>461</v>
      </c>
      <c r="D423" s="157" t="s">
        <v>80</v>
      </c>
      <c r="E423" s="158" t="s">
        <v>656</v>
      </c>
      <c r="F423" s="159" t="s">
        <v>657</v>
      </c>
      <c r="G423" s="160" t="s">
        <v>153</v>
      </c>
      <c r="H423" s="161">
        <v>266.895</v>
      </c>
      <c r="I423" s="162"/>
      <c r="J423" s="162">
        <f>ROUND(I423*H423,2)</f>
        <v>0</v>
      </c>
      <c r="K423" s="159" t="s">
        <v>320</v>
      </c>
      <c r="L423" s="163"/>
      <c r="M423" s="164" t="s">
        <v>1</v>
      </c>
      <c r="N423" s="165" t="s">
        <v>35</v>
      </c>
      <c r="O423" s="139">
        <v>0</v>
      </c>
      <c r="P423" s="139">
        <f>O423*H423</f>
        <v>0</v>
      </c>
      <c r="Q423" s="139">
        <v>0.0035</v>
      </c>
      <c r="R423" s="139">
        <f>Q423*H423</f>
        <v>0.9341324999999999</v>
      </c>
      <c r="S423" s="139">
        <v>0</v>
      </c>
      <c r="T423" s="140">
        <f>S423*H423</f>
        <v>0</v>
      </c>
      <c r="AR423" s="141" t="s">
        <v>192</v>
      </c>
      <c r="AT423" s="141" t="s">
        <v>80</v>
      </c>
      <c r="AU423" s="141" t="s">
        <v>79</v>
      </c>
      <c r="AY423" s="15" t="s">
        <v>148</v>
      </c>
      <c r="BE423" s="142">
        <f>IF(N423="základní",J423,0)</f>
        <v>0</v>
      </c>
      <c r="BF423" s="142">
        <f>IF(N423="snížená",J423,0)</f>
        <v>0</v>
      </c>
      <c r="BG423" s="142">
        <f>IF(N423="zákl. přenesená",J423,0)</f>
        <v>0</v>
      </c>
      <c r="BH423" s="142">
        <f>IF(N423="sníž. přenesená",J423,0)</f>
        <v>0</v>
      </c>
      <c r="BI423" s="142">
        <f>IF(N423="nulová",J423,0)</f>
        <v>0</v>
      </c>
      <c r="BJ423" s="15" t="s">
        <v>77</v>
      </c>
      <c r="BK423" s="142">
        <f>ROUND(I423*H423,2)</f>
        <v>0</v>
      </c>
      <c r="BL423" s="15" t="s">
        <v>155</v>
      </c>
      <c r="BM423" s="141" t="s">
        <v>2302</v>
      </c>
    </row>
    <row r="424" spans="2:47" s="1" customFormat="1" ht="19.2">
      <c r="B424" s="27"/>
      <c r="D424" s="144" t="s">
        <v>277</v>
      </c>
      <c r="F424" s="166" t="s">
        <v>659</v>
      </c>
      <c r="L424" s="27"/>
      <c r="M424" s="167"/>
      <c r="N424" s="50"/>
      <c r="O424" s="50"/>
      <c r="P424" s="50"/>
      <c r="Q424" s="50"/>
      <c r="R424" s="50"/>
      <c r="S424" s="50"/>
      <c r="T424" s="51"/>
      <c r="AT424" s="15" t="s">
        <v>277</v>
      </c>
      <c r="AU424" s="15" t="s">
        <v>79</v>
      </c>
    </row>
    <row r="425" spans="2:51" s="13" customFormat="1" ht="12">
      <c r="B425" s="150"/>
      <c r="D425" s="144" t="s">
        <v>157</v>
      </c>
      <c r="F425" s="152" t="s">
        <v>2303</v>
      </c>
      <c r="H425" s="153">
        <v>266.895</v>
      </c>
      <c r="L425" s="150"/>
      <c r="M425" s="154"/>
      <c r="N425" s="155"/>
      <c r="O425" s="155"/>
      <c r="P425" s="155"/>
      <c r="Q425" s="155"/>
      <c r="R425" s="155"/>
      <c r="S425" s="155"/>
      <c r="T425" s="156"/>
      <c r="AT425" s="151" t="s">
        <v>157</v>
      </c>
      <c r="AU425" s="151" t="s">
        <v>79</v>
      </c>
      <c r="AV425" s="13" t="s">
        <v>79</v>
      </c>
      <c r="AW425" s="13" t="s">
        <v>3</v>
      </c>
      <c r="AX425" s="13" t="s">
        <v>77</v>
      </c>
      <c r="AY425" s="151" t="s">
        <v>148</v>
      </c>
    </row>
    <row r="426" spans="2:65" s="1" customFormat="1" ht="24" customHeight="1">
      <c r="B426" s="130"/>
      <c r="C426" s="131" t="s">
        <v>545</v>
      </c>
      <c r="D426" s="131" t="s">
        <v>150</v>
      </c>
      <c r="E426" s="132" t="s">
        <v>662</v>
      </c>
      <c r="F426" s="133" t="s">
        <v>663</v>
      </c>
      <c r="G426" s="134" t="s">
        <v>153</v>
      </c>
      <c r="H426" s="135">
        <v>110.751</v>
      </c>
      <c r="I426" s="136"/>
      <c r="J426" s="136">
        <f>ROUND(I426*H426,2)</f>
        <v>0</v>
      </c>
      <c r="K426" s="133" t="s">
        <v>320</v>
      </c>
      <c r="L426" s="27"/>
      <c r="M426" s="137" t="s">
        <v>1</v>
      </c>
      <c r="N426" s="138" t="s">
        <v>35</v>
      </c>
      <c r="O426" s="139">
        <v>1.06</v>
      </c>
      <c r="P426" s="139">
        <f>O426*H426</f>
        <v>117.39606</v>
      </c>
      <c r="Q426" s="139">
        <v>0.0085</v>
      </c>
      <c r="R426" s="139">
        <f>Q426*H426</f>
        <v>0.9413835000000002</v>
      </c>
      <c r="S426" s="139">
        <v>0</v>
      </c>
      <c r="T426" s="140">
        <f>S426*H426</f>
        <v>0</v>
      </c>
      <c r="AR426" s="141" t="s">
        <v>155</v>
      </c>
      <c r="AT426" s="141" t="s">
        <v>150</v>
      </c>
      <c r="AU426" s="141" t="s">
        <v>79</v>
      </c>
      <c r="AY426" s="15" t="s">
        <v>148</v>
      </c>
      <c r="BE426" s="142">
        <f>IF(N426="základní",J426,0)</f>
        <v>0</v>
      </c>
      <c r="BF426" s="142">
        <f>IF(N426="snížená",J426,0)</f>
        <v>0</v>
      </c>
      <c r="BG426" s="142">
        <f>IF(N426="zákl. přenesená",J426,0)</f>
        <v>0</v>
      </c>
      <c r="BH426" s="142">
        <f>IF(N426="sníž. přenesená",J426,0)</f>
        <v>0</v>
      </c>
      <c r="BI426" s="142">
        <f>IF(N426="nulová",J426,0)</f>
        <v>0</v>
      </c>
      <c r="BJ426" s="15" t="s">
        <v>77</v>
      </c>
      <c r="BK426" s="142">
        <f>ROUND(I426*H426,2)</f>
        <v>0</v>
      </c>
      <c r="BL426" s="15" t="s">
        <v>155</v>
      </c>
      <c r="BM426" s="141" t="s">
        <v>2304</v>
      </c>
    </row>
    <row r="427" spans="2:51" s="12" customFormat="1" ht="12">
      <c r="B427" s="143"/>
      <c r="D427" s="144" t="s">
        <v>157</v>
      </c>
      <c r="E427" s="145" t="s">
        <v>1</v>
      </c>
      <c r="F427" s="146" t="s">
        <v>665</v>
      </c>
      <c r="H427" s="145" t="s">
        <v>1</v>
      </c>
      <c r="L427" s="143"/>
      <c r="M427" s="147"/>
      <c r="N427" s="148"/>
      <c r="O427" s="148"/>
      <c r="P427" s="148"/>
      <c r="Q427" s="148"/>
      <c r="R427" s="148"/>
      <c r="S427" s="148"/>
      <c r="T427" s="149"/>
      <c r="AT427" s="145" t="s">
        <v>157</v>
      </c>
      <c r="AU427" s="145" t="s">
        <v>79</v>
      </c>
      <c r="AV427" s="12" t="s">
        <v>77</v>
      </c>
      <c r="AW427" s="12" t="s">
        <v>27</v>
      </c>
      <c r="AX427" s="12" t="s">
        <v>70</v>
      </c>
      <c r="AY427" s="145" t="s">
        <v>148</v>
      </c>
    </row>
    <row r="428" spans="2:51" s="13" customFormat="1" ht="30.6">
      <c r="B428" s="150"/>
      <c r="D428" s="144" t="s">
        <v>157</v>
      </c>
      <c r="E428" s="151" t="s">
        <v>1</v>
      </c>
      <c r="F428" s="152" t="s">
        <v>2305</v>
      </c>
      <c r="H428" s="153">
        <v>110.751</v>
      </c>
      <c r="L428" s="150"/>
      <c r="M428" s="154"/>
      <c r="N428" s="155"/>
      <c r="O428" s="155"/>
      <c r="P428" s="155"/>
      <c r="Q428" s="155"/>
      <c r="R428" s="155"/>
      <c r="S428" s="155"/>
      <c r="T428" s="156"/>
      <c r="AT428" s="151" t="s">
        <v>157</v>
      </c>
      <c r="AU428" s="151" t="s">
        <v>79</v>
      </c>
      <c r="AV428" s="13" t="s">
        <v>79</v>
      </c>
      <c r="AW428" s="13" t="s">
        <v>27</v>
      </c>
      <c r="AX428" s="13" t="s">
        <v>70</v>
      </c>
      <c r="AY428" s="151" t="s">
        <v>148</v>
      </c>
    </row>
    <row r="429" spans="2:65" s="1" customFormat="1" ht="24" customHeight="1">
      <c r="B429" s="130"/>
      <c r="C429" s="157" t="s">
        <v>563</v>
      </c>
      <c r="D429" s="157" t="s">
        <v>80</v>
      </c>
      <c r="E429" s="158" t="s">
        <v>668</v>
      </c>
      <c r="F429" s="159" t="s">
        <v>669</v>
      </c>
      <c r="G429" s="160" t="s">
        <v>153</v>
      </c>
      <c r="H429" s="161">
        <v>118.504</v>
      </c>
      <c r="I429" s="162"/>
      <c r="J429" s="162">
        <f>ROUND(I429*H429,2)</f>
        <v>0</v>
      </c>
      <c r="K429" s="159" t="s">
        <v>320</v>
      </c>
      <c r="L429" s="163"/>
      <c r="M429" s="164" t="s">
        <v>1</v>
      </c>
      <c r="N429" s="165" t="s">
        <v>35</v>
      </c>
      <c r="O429" s="139">
        <v>0</v>
      </c>
      <c r="P429" s="139">
        <f>O429*H429</f>
        <v>0</v>
      </c>
      <c r="Q429" s="139">
        <v>0.0021</v>
      </c>
      <c r="R429" s="139">
        <f>Q429*H429</f>
        <v>0.2488584</v>
      </c>
      <c r="S429" s="139">
        <v>0</v>
      </c>
      <c r="T429" s="140">
        <f>S429*H429</f>
        <v>0</v>
      </c>
      <c r="AR429" s="141" t="s">
        <v>192</v>
      </c>
      <c r="AT429" s="141" t="s">
        <v>80</v>
      </c>
      <c r="AU429" s="141" t="s">
        <v>79</v>
      </c>
      <c r="AY429" s="15" t="s">
        <v>148</v>
      </c>
      <c r="BE429" s="142">
        <f>IF(N429="základní",J429,0)</f>
        <v>0</v>
      </c>
      <c r="BF429" s="142">
        <f>IF(N429="snížená",J429,0)</f>
        <v>0</v>
      </c>
      <c r="BG429" s="142">
        <f>IF(N429="zákl. přenesená",J429,0)</f>
        <v>0</v>
      </c>
      <c r="BH429" s="142">
        <f>IF(N429="sníž. přenesená",J429,0)</f>
        <v>0</v>
      </c>
      <c r="BI429" s="142">
        <f>IF(N429="nulová",J429,0)</f>
        <v>0</v>
      </c>
      <c r="BJ429" s="15" t="s">
        <v>77</v>
      </c>
      <c r="BK429" s="142">
        <f>ROUND(I429*H429,2)</f>
        <v>0</v>
      </c>
      <c r="BL429" s="15" t="s">
        <v>155</v>
      </c>
      <c r="BM429" s="141" t="s">
        <v>2306</v>
      </c>
    </row>
    <row r="430" spans="2:47" s="1" customFormat="1" ht="19.2">
      <c r="B430" s="27"/>
      <c r="D430" s="144" t="s">
        <v>277</v>
      </c>
      <c r="F430" s="166" t="s">
        <v>642</v>
      </c>
      <c r="L430" s="27"/>
      <c r="M430" s="167"/>
      <c r="N430" s="50"/>
      <c r="O430" s="50"/>
      <c r="P430" s="50"/>
      <c r="Q430" s="50"/>
      <c r="R430" s="50"/>
      <c r="S430" s="50"/>
      <c r="T430" s="51"/>
      <c r="AT430" s="15" t="s">
        <v>277</v>
      </c>
      <c r="AU430" s="15" t="s">
        <v>79</v>
      </c>
    </row>
    <row r="431" spans="2:51" s="13" customFormat="1" ht="12">
      <c r="B431" s="150"/>
      <c r="D431" s="144" t="s">
        <v>157</v>
      </c>
      <c r="F431" s="152" t="s">
        <v>2307</v>
      </c>
      <c r="H431" s="153">
        <v>118.504</v>
      </c>
      <c r="L431" s="150"/>
      <c r="M431" s="154"/>
      <c r="N431" s="155"/>
      <c r="O431" s="155"/>
      <c r="P431" s="155"/>
      <c r="Q431" s="155"/>
      <c r="R431" s="155"/>
      <c r="S431" s="155"/>
      <c r="T431" s="156"/>
      <c r="AT431" s="151" t="s">
        <v>157</v>
      </c>
      <c r="AU431" s="151" t="s">
        <v>79</v>
      </c>
      <c r="AV431" s="13" t="s">
        <v>79</v>
      </c>
      <c r="AW431" s="13" t="s">
        <v>3</v>
      </c>
      <c r="AX431" s="13" t="s">
        <v>77</v>
      </c>
      <c r="AY431" s="151" t="s">
        <v>148</v>
      </c>
    </row>
    <row r="432" spans="2:65" s="1" customFormat="1" ht="24" customHeight="1">
      <c r="B432" s="130"/>
      <c r="C432" s="131" t="s">
        <v>581</v>
      </c>
      <c r="D432" s="131" t="s">
        <v>150</v>
      </c>
      <c r="E432" s="132" t="s">
        <v>673</v>
      </c>
      <c r="F432" s="133" t="s">
        <v>674</v>
      </c>
      <c r="G432" s="134" t="s">
        <v>153</v>
      </c>
      <c r="H432" s="135">
        <v>751.726</v>
      </c>
      <c r="I432" s="136"/>
      <c r="J432" s="136">
        <f>ROUND(I432*H432,2)</f>
        <v>0</v>
      </c>
      <c r="K432" s="133" t="s">
        <v>320</v>
      </c>
      <c r="L432" s="27"/>
      <c r="M432" s="137" t="s">
        <v>1</v>
      </c>
      <c r="N432" s="138" t="s">
        <v>35</v>
      </c>
      <c r="O432" s="139">
        <v>1.08</v>
      </c>
      <c r="P432" s="139">
        <f>O432*H432</f>
        <v>811.8640800000001</v>
      </c>
      <c r="Q432" s="139">
        <v>0.0085</v>
      </c>
      <c r="R432" s="139">
        <f>Q432*H432</f>
        <v>6.389671000000001</v>
      </c>
      <c r="S432" s="139">
        <v>0</v>
      </c>
      <c r="T432" s="140">
        <f>S432*H432</f>
        <v>0</v>
      </c>
      <c r="AR432" s="141" t="s">
        <v>155</v>
      </c>
      <c r="AT432" s="141" t="s">
        <v>150</v>
      </c>
      <c r="AU432" s="141" t="s">
        <v>79</v>
      </c>
      <c r="AY432" s="15" t="s">
        <v>148</v>
      </c>
      <c r="BE432" s="142">
        <f>IF(N432="základní",J432,0)</f>
        <v>0</v>
      </c>
      <c r="BF432" s="142">
        <f>IF(N432="snížená",J432,0)</f>
        <v>0</v>
      </c>
      <c r="BG432" s="142">
        <f>IF(N432="zákl. přenesená",J432,0)</f>
        <v>0</v>
      </c>
      <c r="BH432" s="142">
        <f>IF(N432="sníž. přenesená",J432,0)</f>
        <v>0</v>
      </c>
      <c r="BI432" s="142">
        <f>IF(N432="nulová",J432,0)</f>
        <v>0</v>
      </c>
      <c r="BJ432" s="15" t="s">
        <v>77</v>
      </c>
      <c r="BK432" s="142">
        <f>ROUND(I432*H432,2)</f>
        <v>0</v>
      </c>
      <c r="BL432" s="15" t="s">
        <v>155</v>
      </c>
      <c r="BM432" s="141" t="s">
        <v>2308</v>
      </c>
    </row>
    <row r="433" spans="2:51" s="12" customFormat="1" ht="12">
      <c r="B433" s="143"/>
      <c r="D433" s="144" t="s">
        <v>157</v>
      </c>
      <c r="E433" s="145" t="s">
        <v>1</v>
      </c>
      <c r="F433" s="146" t="s">
        <v>665</v>
      </c>
      <c r="H433" s="145" t="s">
        <v>1</v>
      </c>
      <c r="L433" s="143"/>
      <c r="M433" s="147"/>
      <c r="N433" s="148"/>
      <c r="O433" s="148"/>
      <c r="P433" s="148"/>
      <c r="Q433" s="148"/>
      <c r="R433" s="148"/>
      <c r="S433" s="148"/>
      <c r="T433" s="149"/>
      <c r="AT433" s="145" t="s">
        <v>157</v>
      </c>
      <c r="AU433" s="145" t="s">
        <v>79</v>
      </c>
      <c r="AV433" s="12" t="s">
        <v>77</v>
      </c>
      <c r="AW433" s="12" t="s">
        <v>27</v>
      </c>
      <c r="AX433" s="12" t="s">
        <v>70</v>
      </c>
      <c r="AY433" s="145" t="s">
        <v>148</v>
      </c>
    </row>
    <row r="434" spans="2:51" s="13" customFormat="1" ht="20.4">
      <c r="B434" s="150"/>
      <c r="D434" s="144" t="s">
        <v>157</v>
      </c>
      <c r="E434" s="151" t="s">
        <v>1</v>
      </c>
      <c r="F434" s="152" t="s">
        <v>2309</v>
      </c>
      <c r="H434" s="153">
        <v>26.991</v>
      </c>
      <c r="L434" s="150"/>
      <c r="M434" s="154"/>
      <c r="N434" s="155"/>
      <c r="O434" s="155"/>
      <c r="P434" s="155"/>
      <c r="Q434" s="155"/>
      <c r="R434" s="155"/>
      <c r="S434" s="155"/>
      <c r="T434" s="156"/>
      <c r="AT434" s="151" t="s">
        <v>157</v>
      </c>
      <c r="AU434" s="151" t="s">
        <v>79</v>
      </c>
      <c r="AV434" s="13" t="s">
        <v>79</v>
      </c>
      <c r="AW434" s="13" t="s">
        <v>27</v>
      </c>
      <c r="AX434" s="13" t="s">
        <v>70</v>
      </c>
      <c r="AY434" s="151" t="s">
        <v>148</v>
      </c>
    </row>
    <row r="435" spans="2:51" s="12" customFormat="1" ht="12">
      <c r="B435" s="143"/>
      <c r="D435" s="144" t="s">
        <v>157</v>
      </c>
      <c r="E435" s="145" t="s">
        <v>1</v>
      </c>
      <c r="F435" s="146" t="s">
        <v>677</v>
      </c>
      <c r="H435" s="145" t="s">
        <v>1</v>
      </c>
      <c r="L435" s="143"/>
      <c r="M435" s="147"/>
      <c r="N435" s="148"/>
      <c r="O435" s="148"/>
      <c r="P435" s="148"/>
      <c r="Q435" s="148"/>
      <c r="R435" s="148"/>
      <c r="S435" s="148"/>
      <c r="T435" s="149"/>
      <c r="AT435" s="145" t="s">
        <v>157</v>
      </c>
      <c r="AU435" s="145" t="s">
        <v>79</v>
      </c>
      <c r="AV435" s="12" t="s">
        <v>77</v>
      </c>
      <c r="AW435" s="12" t="s">
        <v>27</v>
      </c>
      <c r="AX435" s="12" t="s">
        <v>70</v>
      </c>
      <c r="AY435" s="145" t="s">
        <v>148</v>
      </c>
    </row>
    <row r="436" spans="2:51" s="13" customFormat="1" ht="20.4">
      <c r="B436" s="150"/>
      <c r="D436" s="144" t="s">
        <v>157</v>
      </c>
      <c r="E436" s="151" t="s">
        <v>1</v>
      </c>
      <c r="F436" s="152" t="s">
        <v>2310</v>
      </c>
      <c r="H436" s="153">
        <v>840.56</v>
      </c>
      <c r="L436" s="150"/>
      <c r="M436" s="154"/>
      <c r="N436" s="155"/>
      <c r="O436" s="155"/>
      <c r="P436" s="155"/>
      <c r="Q436" s="155"/>
      <c r="R436" s="155"/>
      <c r="S436" s="155"/>
      <c r="T436" s="156"/>
      <c r="AT436" s="151" t="s">
        <v>157</v>
      </c>
      <c r="AU436" s="151" t="s">
        <v>79</v>
      </c>
      <c r="AV436" s="13" t="s">
        <v>79</v>
      </c>
      <c r="AW436" s="13" t="s">
        <v>27</v>
      </c>
      <c r="AX436" s="13" t="s">
        <v>70</v>
      </c>
      <c r="AY436" s="151" t="s">
        <v>148</v>
      </c>
    </row>
    <row r="437" spans="2:51" s="13" customFormat="1" ht="20.4">
      <c r="B437" s="150"/>
      <c r="D437" s="144" t="s">
        <v>157</v>
      </c>
      <c r="E437" s="151" t="s">
        <v>1</v>
      </c>
      <c r="F437" s="152" t="s">
        <v>2311</v>
      </c>
      <c r="H437" s="153">
        <v>-38.94</v>
      </c>
      <c r="L437" s="150"/>
      <c r="M437" s="154"/>
      <c r="N437" s="155"/>
      <c r="O437" s="155"/>
      <c r="P437" s="155"/>
      <c r="Q437" s="155"/>
      <c r="R437" s="155"/>
      <c r="S437" s="155"/>
      <c r="T437" s="156"/>
      <c r="AT437" s="151" t="s">
        <v>157</v>
      </c>
      <c r="AU437" s="151" t="s">
        <v>79</v>
      </c>
      <c r="AV437" s="13" t="s">
        <v>79</v>
      </c>
      <c r="AW437" s="13" t="s">
        <v>27</v>
      </c>
      <c r="AX437" s="13" t="s">
        <v>70</v>
      </c>
      <c r="AY437" s="151" t="s">
        <v>148</v>
      </c>
    </row>
    <row r="438" spans="2:51" s="12" customFormat="1" ht="12">
      <c r="B438" s="143"/>
      <c r="D438" s="144" t="s">
        <v>157</v>
      </c>
      <c r="E438" s="145" t="s">
        <v>1</v>
      </c>
      <c r="F438" s="146" t="s">
        <v>681</v>
      </c>
      <c r="H438" s="145" t="s">
        <v>1</v>
      </c>
      <c r="L438" s="143"/>
      <c r="M438" s="147"/>
      <c r="N438" s="148"/>
      <c r="O438" s="148"/>
      <c r="P438" s="148"/>
      <c r="Q438" s="148"/>
      <c r="R438" s="148"/>
      <c r="S438" s="148"/>
      <c r="T438" s="149"/>
      <c r="AT438" s="145" t="s">
        <v>157</v>
      </c>
      <c r="AU438" s="145" t="s">
        <v>79</v>
      </c>
      <c r="AV438" s="12" t="s">
        <v>77</v>
      </c>
      <c r="AW438" s="12" t="s">
        <v>27</v>
      </c>
      <c r="AX438" s="12" t="s">
        <v>70</v>
      </c>
      <c r="AY438" s="145" t="s">
        <v>148</v>
      </c>
    </row>
    <row r="439" spans="2:51" s="12" customFormat="1" ht="12">
      <c r="B439" s="143"/>
      <c r="D439" s="144" t="s">
        <v>157</v>
      </c>
      <c r="E439" s="145" t="s">
        <v>1</v>
      </c>
      <c r="F439" s="146" t="s">
        <v>339</v>
      </c>
      <c r="H439" s="145" t="s">
        <v>1</v>
      </c>
      <c r="L439" s="143"/>
      <c r="M439" s="147"/>
      <c r="N439" s="148"/>
      <c r="O439" s="148"/>
      <c r="P439" s="148"/>
      <c r="Q439" s="148"/>
      <c r="R439" s="148"/>
      <c r="S439" s="148"/>
      <c r="T439" s="149"/>
      <c r="AT439" s="145" t="s">
        <v>157</v>
      </c>
      <c r="AU439" s="145" t="s">
        <v>79</v>
      </c>
      <c r="AV439" s="12" t="s">
        <v>77</v>
      </c>
      <c r="AW439" s="12" t="s">
        <v>27</v>
      </c>
      <c r="AX439" s="12" t="s">
        <v>70</v>
      </c>
      <c r="AY439" s="145" t="s">
        <v>148</v>
      </c>
    </row>
    <row r="440" spans="2:51" s="13" customFormat="1" ht="12">
      <c r="B440" s="150"/>
      <c r="D440" s="144" t="s">
        <v>157</v>
      </c>
      <c r="E440" s="151" t="s">
        <v>1</v>
      </c>
      <c r="F440" s="152" t="s">
        <v>2312</v>
      </c>
      <c r="H440" s="153">
        <v>-11.928</v>
      </c>
      <c r="L440" s="150"/>
      <c r="M440" s="154"/>
      <c r="N440" s="155"/>
      <c r="O440" s="155"/>
      <c r="P440" s="155"/>
      <c r="Q440" s="155"/>
      <c r="R440" s="155"/>
      <c r="S440" s="155"/>
      <c r="T440" s="156"/>
      <c r="AT440" s="151" t="s">
        <v>157</v>
      </c>
      <c r="AU440" s="151" t="s">
        <v>79</v>
      </c>
      <c r="AV440" s="13" t="s">
        <v>79</v>
      </c>
      <c r="AW440" s="13" t="s">
        <v>27</v>
      </c>
      <c r="AX440" s="13" t="s">
        <v>70</v>
      </c>
      <c r="AY440" s="151" t="s">
        <v>148</v>
      </c>
    </row>
    <row r="441" spans="2:51" s="13" customFormat="1" ht="12">
      <c r="B441" s="150"/>
      <c r="D441" s="144" t="s">
        <v>157</v>
      </c>
      <c r="E441" s="151" t="s">
        <v>1</v>
      </c>
      <c r="F441" s="152" t="s">
        <v>2313</v>
      </c>
      <c r="H441" s="153">
        <v>-8.266</v>
      </c>
      <c r="L441" s="150"/>
      <c r="M441" s="154"/>
      <c r="N441" s="155"/>
      <c r="O441" s="155"/>
      <c r="P441" s="155"/>
      <c r="Q441" s="155"/>
      <c r="R441" s="155"/>
      <c r="S441" s="155"/>
      <c r="T441" s="156"/>
      <c r="AT441" s="151" t="s">
        <v>157</v>
      </c>
      <c r="AU441" s="151" t="s">
        <v>79</v>
      </c>
      <c r="AV441" s="13" t="s">
        <v>79</v>
      </c>
      <c r="AW441" s="13" t="s">
        <v>27</v>
      </c>
      <c r="AX441" s="13" t="s">
        <v>70</v>
      </c>
      <c r="AY441" s="151" t="s">
        <v>148</v>
      </c>
    </row>
    <row r="442" spans="2:51" s="13" customFormat="1" ht="12">
      <c r="B442" s="150"/>
      <c r="D442" s="144" t="s">
        <v>157</v>
      </c>
      <c r="E442" s="151" t="s">
        <v>1</v>
      </c>
      <c r="F442" s="152" t="s">
        <v>2314</v>
      </c>
      <c r="H442" s="153">
        <v>-20.02</v>
      </c>
      <c r="L442" s="150"/>
      <c r="M442" s="154"/>
      <c r="N442" s="155"/>
      <c r="O442" s="155"/>
      <c r="P442" s="155"/>
      <c r="Q442" s="155"/>
      <c r="R442" s="155"/>
      <c r="S442" s="155"/>
      <c r="T442" s="156"/>
      <c r="AT442" s="151" t="s">
        <v>157</v>
      </c>
      <c r="AU442" s="151" t="s">
        <v>79</v>
      </c>
      <c r="AV442" s="13" t="s">
        <v>79</v>
      </c>
      <c r="AW442" s="13" t="s">
        <v>27</v>
      </c>
      <c r="AX442" s="13" t="s">
        <v>70</v>
      </c>
      <c r="AY442" s="151" t="s">
        <v>148</v>
      </c>
    </row>
    <row r="443" spans="2:51" s="13" customFormat="1" ht="12">
      <c r="B443" s="150"/>
      <c r="D443" s="144" t="s">
        <v>157</v>
      </c>
      <c r="E443" s="151" t="s">
        <v>1</v>
      </c>
      <c r="F443" s="152" t="s">
        <v>2315</v>
      </c>
      <c r="H443" s="153">
        <v>-3.518</v>
      </c>
      <c r="L443" s="150"/>
      <c r="M443" s="154"/>
      <c r="N443" s="155"/>
      <c r="O443" s="155"/>
      <c r="P443" s="155"/>
      <c r="Q443" s="155"/>
      <c r="R443" s="155"/>
      <c r="S443" s="155"/>
      <c r="T443" s="156"/>
      <c r="AT443" s="151" t="s">
        <v>157</v>
      </c>
      <c r="AU443" s="151" t="s">
        <v>79</v>
      </c>
      <c r="AV443" s="13" t="s">
        <v>79</v>
      </c>
      <c r="AW443" s="13" t="s">
        <v>27</v>
      </c>
      <c r="AX443" s="13" t="s">
        <v>70</v>
      </c>
      <c r="AY443" s="151" t="s">
        <v>148</v>
      </c>
    </row>
    <row r="444" spans="2:51" s="13" customFormat="1" ht="12">
      <c r="B444" s="150"/>
      <c r="D444" s="144" t="s">
        <v>157</v>
      </c>
      <c r="E444" s="151" t="s">
        <v>1</v>
      </c>
      <c r="F444" s="152" t="s">
        <v>2316</v>
      </c>
      <c r="H444" s="153">
        <v>-0.936</v>
      </c>
      <c r="L444" s="150"/>
      <c r="M444" s="154"/>
      <c r="N444" s="155"/>
      <c r="O444" s="155"/>
      <c r="P444" s="155"/>
      <c r="Q444" s="155"/>
      <c r="R444" s="155"/>
      <c r="S444" s="155"/>
      <c r="T444" s="156"/>
      <c r="AT444" s="151" t="s">
        <v>157</v>
      </c>
      <c r="AU444" s="151" t="s">
        <v>79</v>
      </c>
      <c r="AV444" s="13" t="s">
        <v>79</v>
      </c>
      <c r="AW444" s="13" t="s">
        <v>27</v>
      </c>
      <c r="AX444" s="13" t="s">
        <v>70</v>
      </c>
      <c r="AY444" s="151" t="s">
        <v>148</v>
      </c>
    </row>
    <row r="445" spans="2:51" s="12" customFormat="1" ht="12">
      <c r="B445" s="143"/>
      <c r="D445" s="144" t="s">
        <v>157</v>
      </c>
      <c r="E445" s="145" t="s">
        <v>1</v>
      </c>
      <c r="F445" s="146" t="s">
        <v>347</v>
      </c>
      <c r="H445" s="145" t="s">
        <v>1</v>
      </c>
      <c r="L445" s="143"/>
      <c r="M445" s="147"/>
      <c r="N445" s="148"/>
      <c r="O445" s="148"/>
      <c r="P445" s="148"/>
      <c r="Q445" s="148"/>
      <c r="R445" s="148"/>
      <c r="S445" s="148"/>
      <c r="T445" s="149"/>
      <c r="AT445" s="145" t="s">
        <v>157</v>
      </c>
      <c r="AU445" s="145" t="s">
        <v>79</v>
      </c>
      <c r="AV445" s="12" t="s">
        <v>77</v>
      </c>
      <c r="AW445" s="12" t="s">
        <v>27</v>
      </c>
      <c r="AX445" s="12" t="s">
        <v>70</v>
      </c>
      <c r="AY445" s="145" t="s">
        <v>148</v>
      </c>
    </row>
    <row r="446" spans="2:51" s="13" customFormat="1" ht="12">
      <c r="B446" s="150"/>
      <c r="D446" s="144" t="s">
        <v>157</v>
      </c>
      <c r="E446" s="151" t="s">
        <v>1</v>
      </c>
      <c r="F446" s="152" t="s">
        <v>2317</v>
      </c>
      <c r="H446" s="153">
        <v>-12.012</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51" s="13" customFormat="1" ht="12">
      <c r="B447" s="150"/>
      <c r="D447" s="144" t="s">
        <v>157</v>
      </c>
      <c r="E447" s="151" t="s">
        <v>1</v>
      </c>
      <c r="F447" s="152" t="s">
        <v>2318</v>
      </c>
      <c r="H447" s="153">
        <v>-8.339</v>
      </c>
      <c r="L447" s="150"/>
      <c r="M447" s="154"/>
      <c r="N447" s="155"/>
      <c r="O447" s="155"/>
      <c r="P447" s="155"/>
      <c r="Q447" s="155"/>
      <c r="R447" s="155"/>
      <c r="S447" s="155"/>
      <c r="T447" s="156"/>
      <c r="AT447" s="151" t="s">
        <v>157</v>
      </c>
      <c r="AU447" s="151" t="s">
        <v>79</v>
      </c>
      <c r="AV447" s="13" t="s">
        <v>79</v>
      </c>
      <c r="AW447" s="13" t="s">
        <v>27</v>
      </c>
      <c r="AX447" s="13" t="s">
        <v>70</v>
      </c>
      <c r="AY447" s="151" t="s">
        <v>148</v>
      </c>
    </row>
    <row r="448" spans="2:51" s="13" customFormat="1" ht="12">
      <c r="B448" s="150"/>
      <c r="D448" s="144" t="s">
        <v>157</v>
      </c>
      <c r="E448" s="151" t="s">
        <v>1</v>
      </c>
      <c r="F448" s="152" t="s">
        <v>2319</v>
      </c>
      <c r="H448" s="153">
        <v>-10.578</v>
      </c>
      <c r="L448" s="150"/>
      <c r="M448" s="154"/>
      <c r="N448" s="155"/>
      <c r="O448" s="155"/>
      <c r="P448" s="155"/>
      <c r="Q448" s="155"/>
      <c r="R448" s="155"/>
      <c r="S448" s="155"/>
      <c r="T448" s="156"/>
      <c r="AT448" s="151" t="s">
        <v>157</v>
      </c>
      <c r="AU448" s="151" t="s">
        <v>79</v>
      </c>
      <c r="AV448" s="13" t="s">
        <v>79</v>
      </c>
      <c r="AW448" s="13" t="s">
        <v>27</v>
      </c>
      <c r="AX448" s="13" t="s">
        <v>70</v>
      </c>
      <c r="AY448" s="151" t="s">
        <v>148</v>
      </c>
    </row>
    <row r="449" spans="2:51" s="13" customFormat="1" ht="12">
      <c r="B449" s="150"/>
      <c r="D449" s="144" t="s">
        <v>157</v>
      </c>
      <c r="E449" s="151" t="s">
        <v>1</v>
      </c>
      <c r="F449" s="152" t="s">
        <v>2315</v>
      </c>
      <c r="H449" s="153">
        <v>-3.518</v>
      </c>
      <c r="L449" s="150"/>
      <c r="M449" s="154"/>
      <c r="N449" s="155"/>
      <c r="O449" s="155"/>
      <c r="P449" s="155"/>
      <c r="Q449" s="155"/>
      <c r="R449" s="155"/>
      <c r="S449" s="155"/>
      <c r="T449" s="156"/>
      <c r="AT449" s="151" t="s">
        <v>157</v>
      </c>
      <c r="AU449" s="151" t="s">
        <v>79</v>
      </c>
      <c r="AV449" s="13" t="s">
        <v>79</v>
      </c>
      <c r="AW449" s="13" t="s">
        <v>27</v>
      </c>
      <c r="AX449" s="13" t="s">
        <v>70</v>
      </c>
      <c r="AY449" s="151" t="s">
        <v>148</v>
      </c>
    </row>
    <row r="450" spans="2:51" s="13" customFormat="1" ht="12">
      <c r="B450" s="150"/>
      <c r="D450" s="144" t="s">
        <v>157</v>
      </c>
      <c r="E450" s="151" t="s">
        <v>1</v>
      </c>
      <c r="F450" s="152" t="s">
        <v>2314</v>
      </c>
      <c r="H450" s="153">
        <v>-20.02</v>
      </c>
      <c r="L450" s="150"/>
      <c r="M450" s="154"/>
      <c r="N450" s="155"/>
      <c r="O450" s="155"/>
      <c r="P450" s="155"/>
      <c r="Q450" s="155"/>
      <c r="R450" s="155"/>
      <c r="S450" s="155"/>
      <c r="T450" s="156"/>
      <c r="AT450" s="151" t="s">
        <v>157</v>
      </c>
      <c r="AU450" s="151" t="s">
        <v>79</v>
      </c>
      <c r="AV450" s="13" t="s">
        <v>79</v>
      </c>
      <c r="AW450" s="13" t="s">
        <v>27</v>
      </c>
      <c r="AX450" s="13" t="s">
        <v>70</v>
      </c>
      <c r="AY450" s="151" t="s">
        <v>148</v>
      </c>
    </row>
    <row r="451" spans="2:51" s="13" customFormat="1" ht="12">
      <c r="B451" s="150"/>
      <c r="D451" s="144" t="s">
        <v>157</v>
      </c>
      <c r="E451" s="151" t="s">
        <v>1</v>
      </c>
      <c r="F451" s="152" t="s">
        <v>2320</v>
      </c>
      <c r="H451" s="153">
        <v>-2.75</v>
      </c>
      <c r="L451" s="150"/>
      <c r="M451" s="154"/>
      <c r="N451" s="155"/>
      <c r="O451" s="155"/>
      <c r="P451" s="155"/>
      <c r="Q451" s="155"/>
      <c r="R451" s="155"/>
      <c r="S451" s="155"/>
      <c r="T451" s="156"/>
      <c r="AT451" s="151" t="s">
        <v>157</v>
      </c>
      <c r="AU451" s="151" t="s">
        <v>79</v>
      </c>
      <c r="AV451" s="13" t="s">
        <v>79</v>
      </c>
      <c r="AW451" s="13" t="s">
        <v>27</v>
      </c>
      <c r="AX451" s="13" t="s">
        <v>70</v>
      </c>
      <c r="AY451" s="151" t="s">
        <v>148</v>
      </c>
    </row>
    <row r="452" spans="2:51" s="13" customFormat="1" ht="12">
      <c r="B452" s="150"/>
      <c r="D452" s="144" t="s">
        <v>157</v>
      </c>
      <c r="E452" s="151" t="s">
        <v>1</v>
      </c>
      <c r="F452" s="152" t="s">
        <v>2321</v>
      </c>
      <c r="H452" s="153">
        <v>25</v>
      </c>
      <c r="L452" s="150"/>
      <c r="M452" s="154"/>
      <c r="N452" s="155"/>
      <c r="O452" s="155"/>
      <c r="P452" s="155"/>
      <c r="Q452" s="155"/>
      <c r="R452" s="155"/>
      <c r="S452" s="155"/>
      <c r="T452" s="156"/>
      <c r="AT452" s="151" t="s">
        <v>157</v>
      </c>
      <c r="AU452" s="151" t="s">
        <v>79</v>
      </c>
      <c r="AV452" s="13" t="s">
        <v>79</v>
      </c>
      <c r="AW452" s="13" t="s">
        <v>27</v>
      </c>
      <c r="AX452" s="13" t="s">
        <v>70</v>
      </c>
      <c r="AY452" s="151" t="s">
        <v>148</v>
      </c>
    </row>
    <row r="453" spans="2:65" s="1" customFormat="1" ht="24" customHeight="1">
      <c r="B453" s="130"/>
      <c r="C453" s="157" t="s">
        <v>638</v>
      </c>
      <c r="D453" s="157" t="s">
        <v>80</v>
      </c>
      <c r="E453" s="158" t="s">
        <v>693</v>
      </c>
      <c r="F453" s="159" t="s">
        <v>694</v>
      </c>
      <c r="G453" s="160" t="s">
        <v>153</v>
      </c>
      <c r="H453" s="161">
        <v>804.347</v>
      </c>
      <c r="I453" s="162"/>
      <c r="J453" s="162">
        <f>ROUND(I453*H453,2)</f>
        <v>0</v>
      </c>
      <c r="K453" s="159" t="s">
        <v>320</v>
      </c>
      <c r="L453" s="163"/>
      <c r="M453" s="164" t="s">
        <v>1</v>
      </c>
      <c r="N453" s="165" t="s">
        <v>35</v>
      </c>
      <c r="O453" s="139">
        <v>0</v>
      </c>
      <c r="P453" s="139">
        <f>O453*H453</f>
        <v>0</v>
      </c>
      <c r="Q453" s="139">
        <v>0.003</v>
      </c>
      <c r="R453" s="139">
        <f>Q453*H453</f>
        <v>2.4130409999999998</v>
      </c>
      <c r="S453" s="139">
        <v>0</v>
      </c>
      <c r="T453" s="140">
        <f>S453*H453</f>
        <v>0</v>
      </c>
      <c r="AR453" s="141" t="s">
        <v>192</v>
      </c>
      <c r="AT453" s="141" t="s">
        <v>80</v>
      </c>
      <c r="AU453" s="141" t="s">
        <v>79</v>
      </c>
      <c r="AY453" s="15" t="s">
        <v>148</v>
      </c>
      <c r="BE453" s="142">
        <f>IF(N453="základní",J453,0)</f>
        <v>0</v>
      </c>
      <c r="BF453" s="142">
        <f>IF(N453="snížená",J453,0)</f>
        <v>0</v>
      </c>
      <c r="BG453" s="142">
        <f>IF(N453="zákl. přenesená",J453,0)</f>
        <v>0</v>
      </c>
      <c r="BH453" s="142">
        <f>IF(N453="sníž. přenesená",J453,0)</f>
        <v>0</v>
      </c>
      <c r="BI453" s="142">
        <f>IF(N453="nulová",J453,0)</f>
        <v>0</v>
      </c>
      <c r="BJ453" s="15" t="s">
        <v>77</v>
      </c>
      <c r="BK453" s="142">
        <f>ROUND(I453*H453,2)</f>
        <v>0</v>
      </c>
      <c r="BL453" s="15" t="s">
        <v>155</v>
      </c>
      <c r="BM453" s="141" t="s">
        <v>2322</v>
      </c>
    </row>
    <row r="454" spans="2:47" s="1" customFormat="1" ht="19.2">
      <c r="B454" s="27"/>
      <c r="D454" s="144" t="s">
        <v>277</v>
      </c>
      <c r="F454" s="166" t="s">
        <v>642</v>
      </c>
      <c r="L454" s="27"/>
      <c r="M454" s="167"/>
      <c r="N454" s="50"/>
      <c r="O454" s="50"/>
      <c r="P454" s="50"/>
      <c r="Q454" s="50"/>
      <c r="R454" s="50"/>
      <c r="S454" s="50"/>
      <c r="T454" s="51"/>
      <c r="AT454" s="15" t="s">
        <v>277</v>
      </c>
      <c r="AU454" s="15" t="s">
        <v>79</v>
      </c>
    </row>
    <row r="455" spans="2:51" s="13" customFormat="1" ht="12">
      <c r="B455" s="150"/>
      <c r="D455" s="144" t="s">
        <v>157</v>
      </c>
      <c r="F455" s="152" t="s">
        <v>2323</v>
      </c>
      <c r="H455" s="153">
        <v>804.347</v>
      </c>
      <c r="L455" s="150"/>
      <c r="M455" s="154"/>
      <c r="N455" s="155"/>
      <c r="O455" s="155"/>
      <c r="P455" s="155"/>
      <c r="Q455" s="155"/>
      <c r="R455" s="155"/>
      <c r="S455" s="155"/>
      <c r="T455" s="156"/>
      <c r="AT455" s="151" t="s">
        <v>157</v>
      </c>
      <c r="AU455" s="151" t="s">
        <v>79</v>
      </c>
      <c r="AV455" s="13" t="s">
        <v>79</v>
      </c>
      <c r="AW455" s="13" t="s">
        <v>3</v>
      </c>
      <c r="AX455" s="13" t="s">
        <v>77</v>
      </c>
      <c r="AY455" s="151" t="s">
        <v>148</v>
      </c>
    </row>
    <row r="456" spans="2:65" s="1" customFormat="1" ht="24" customHeight="1">
      <c r="B456" s="130"/>
      <c r="C456" s="131" t="s">
        <v>644</v>
      </c>
      <c r="D456" s="131" t="s">
        <v>150</v>
      </c>
      <c r="E456" s="132" t="s">
        <v>698</v>
      </c>
      <c r="F456" s="133" t="s">
        <v>699</v>
      </c>
      <c r="G456" s="134" t="s">
        <v>153</v>
      </c>
      <c r="H456" s="135">
        <v>50.96</v>
      </c>
      <c r="I456" s="136"/>
      <c r="J456" s="136">
        <f>ROUND(I456*H456,2)</f>
        <v>0</v>
      </c>
      <c r="K456" s="133" t="s">
        <v>320</v>
      </c>
      <c r="L456" s="27"/>
      <c r="M456" s="137" t="s">
        <v>1</v>
      </c>
      <c r="N456" s="138" t="s">
        <v>35</v>
      </c>
      <c r="O456" s="139">
        <v>1.08</v>
      </c>
      <c r="P456" s="139">
        <f>O456*H456</f>
        <v>55.03680000000001</v>
      </c>
      <c r="Q456" s="139">
        <v>0.00944</v>
      </c>
      <c r="R456" s="139">
        <f>Q456*H456</f>
        <v>0.48106240000000006</v>
      </c>
      <c r="S456" s="139">
        <v>0</v>
      </c>
      <c r="T456" s="140">
        <f>S456*H456</f>
        <v>0</v>
      </c>
      <c r="AR456" s="141" t="s">
        <v>155</v>
      </c>
      <c r="AT456" s="141" t="s">
        <v>150</v>
      </c>
      <c r="AU456" s="141" t="s">
        <v>79</v>
      </c>
      <c r="AY456" s="15" t="s">
        <v>148</v>
      </c>
      <c r="BE456" s="142">
        <f>IF(N456="základní",J456,0)</f>
        <v>0</v>
      </c>
      <c r="BF456" s="142">
        <f>IF(N456="snížená",J456,0)</f>
        <v>0</v>
      </c>
      <c r="BG456" s="142">
        <f>IF(N456="zákl. přenesená",J456,0)</f>
        <v>0</v>
      </c>
      <c r="BH456" s="142">
        <f>IF(N456="sníž. přenesená",J456,0)</f>
        <v>0</v>
      </c>
      <c r="BI456" s="142">
        <f>IF(N456="nulová",J456,0)</f>
        <v>0</v>
      </c>
      <c r="BJ456" s="15" t="s">
        <v>77</v>
      </c>
      <c r="BK456" s="142">
        <f>ROUND(I456*H456,2)</f>
        <v>0</v>
      </c>
      <c r="BL456" s="15" t="s">
        <v>155</v>
      </c>
      <c r="BM456" s="141" t="s">
        <v>2324</v>
      </c>
    </row>
    <row r="457" spans="2:51" s="12" customFormat="1" ht="12">
      <c r="B457" s="143"/>
      <c r="D457" s="144" t="s">
        <v>157</v>
      </c>
      <c r="E457" s="145" t="s">
        <v>1</v>
      </c>
      <c r="F457" s="146" t="s">
        <v>331</v>
      </c>
      <c r="H457" s="145" t="s">
        <v>1</v>
      </c>
      <c r="L457" s="143"/>
      <c r="M457" s="147"/>
      <c r="N457" s="148"/>
      <c r="O457" s="148"/>
      <c r="P457" s="148"/>
      <c r="Q457" s="148"/>
      <c r="R457" s="148"/>
      <c r="S457" s="148"/>
      <c r="T457" s="149"/>
      <c r="AT457" s="145" t="s">
        <v>157</v>
      </c>
      <c r="AU457" s="145" t="s">
        <v>79</v>
      </c>
      <c r="AV457" s="12" t="s">
        <v>77</v>
      </c>
      <c r="AW457" s="12" t="s">
        <v>27</v>
      </c>
      <c r="AX457" s="12" t="s">
        <v>70</v>
      </c>
      <c r="AY457" s="145" t="s">
        <v>148</v>
      </c>
    </row>
    <row r="458" spans="2:51" s="13" customFormat="1" ht="30.6">
      <c r="B458" s="150"/>
      <c r="D458" s="144" t="s">
        <v>157</v>
      </c>
      <c r="E458" s="151" t="s">
        <v>1</v>
      </c>
      <c r="F458" s="152" t="s">
        <v>2325</v>
      </c>
      <c r="H458" s="153">
        <v>33.8</v>
      </c>
      <c r="L458" s="150"/>
      <c r="M458" s="154"/>
      <c r="N458" s="155"/>
      <c r="O458" s="155"/>
      <c r="P458" s="155"/>
      <c r="Q458" s="155"/>
      <c r="R458" s="155"/>
      <c r="S458" s="155"/>
      <c r="T458" s="156"/>
      <c r="AT458" s="151" t="s">
        <v>157</v>
      </c>
      <c r="AU458" s="151" t="s">
        <v>79</v>
      </c>
      <c r="AV458" s="13" t="s">
        <v>79</v>
      </c>
      <c r="AW458" s="13" t="s">
        <v>27</v>
      </c>
      <c r="AX458" s="13" t="s">
        <v>70</v>
      </c>
      <c r="AY458" s="151" t="s">
        <v>148</v>
      </c>
    </row>
    <row r="459" spans="2:51" s="13" customFormat="1" ht="20.4">
      <c r="B459" s="150"/>
      <c r="D459" s="144" t="s">
        <v>157</v>
      </c>
      <c r="E459" s="151" t="s">
        <v>1</v>
      </c>
      <c r="F459" s="152" t="s">
        <v>2326</v>
      </c>
      <c r="H459" s="153">
        <v>9.66</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51" s="13" customFormat="1" ht="30.6">
      <c r="B460" s="150"/>
      <c r="D460" s="144" t="s">
        <v>157</v>
      </c>
      <c r="E460" s="151" t="s">
        <v>1</v>
      </c>
      <c r="F460" s="152" t="s">
        <v>2327</v>
      </c>
      <c r="H460" s="153">
        <v>7.5</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 customFormat="1" ht="24" customHeight="1">
      <c r="B461" s="130"/>
      <c r="C461" s="157" t="s">
        <v>655</v>
      </c>
      <c r="D461" s="157" t="s">
        <v>80</v>
      </c>
      <c r="E461" s="158" t="s">
        <v>706</v>
      </c>
      <c r="F461" s="159" t="s">
        <v>707</v>
      </c>
      <c r="G461" s="160" t="s">
        <v>153</v>
      </c>
      <c r="H461" s="161">
        <v>54.527</v>
      </c>
      <c r="I461" s="162"/>
      <c r="J461" s="162">
        <f>ROUND(I461*H461,2)</f>
        <v>0</v>
      </c>
      <c r="K461" s="159" t="s">
        <v>320</v>
      </c>
      <c r="L461" s="163"/>
      <c r="M461" s="164" t="s">
        <v>1</v>
      </c>
      <c r="N461" s="165" t="s">
        <v>35</v>
      </c>
      <c r="O461" s="139">
        <v>0</v>
      </c>
      <c r="P461" s="139">
        <f>O461*H461</f>
        <v>0</v>
      </c>
      <c r="Q461" s="139">
        <v>0.0165</v>
      </c>
      <c r="R461" s="139">
        <f>Q461*H461</f>
        <v>0.8996955000000001</v>
      </c>
      <c r="S461" s="139">
        <v>0</v>
      </c>
      <c r="T461" s="140">
        <f>S461*H461</f>
        <v>0</v>
      </c>
      <c r="AR461" s="141" t="s">
        <v>192</v>
      </c>
      <c r="AT461" s="141" t="s">
        <v>80</v>
      </c>
      <c r="AU461" s="141" t="s">
        <v>79</v>
      </c>
      <c r="AY461" s="15" t="s">
        <v>148</v>
      </c>
      <c r="BE461" s="142">
        <f>IF(N461="základní",J461,0)</f>
        <v>0</v>
      </c>
      <c r="BF461" s="142">
        <f>IF(N461="snížená",J461,0)</f>
        <v>0</v>
      </c>
      <c r="BG461" s="142">
        <f>IF(N461="zákl. přenesená",J461,0)</f>
        <v>0</v>
      </c>
      <c r="BH461" s="142">
        <f>IF(N461="sníž. přenesená",J461,0)</f>
        <v>0</v>
      </c>
      <c r="BI461" s="142">
        <f>IF(N461="nulová",J461,0)</f>
        <v>0</v>
      </c>
      <c r="BJ461" s="15" t="s">
        <v>77</v>
      </c>
      <c r="BK461" s="142">
        <f>ROUND(I461*H461,2)</f>
        <v>0</v>
      </c>
      <c r="BL461" s="15" t="s">
        <v>155</v>
      </c>
      <c r="BM461" s="141" t="s">
        <v>2328</v>
      </c>
    </row>
    <row r="462" spans="2:51" s="13" customFormat="1" ht="12">
      <c r="B462" s="150"/>
      <c r="D462" s="144" t="s">
        <v>157</v>
      </c>
      <c r="F462" s="152" t="s">
        <v>2329</v>
      </c>
      <c r="H462" s="153">
        <v>54.527</v>
      </c>
      <c r="L462" s="150"/>
      <c r="M462" s="154"/>
      <c r="N462" s="155"/>
      <c r="O462" s="155"/>
      <c r="P462" s="155"/>
      <c r="Q462" s="155"/>
      <c r="R462" s="155"/>
      <c r="S462" s="155"/>
      <c r="T462" s="156"/>
      <c r="AT462" s="151" t="s">
        <v>157</v>
      </c>
      <c r="AU462" s="151" t="s">
        <v>79</v>
      </c>
      <c r="AV462" s="13" t="s">
        <v>79</v>
      </c>
      <c r="AW462" s="13" t="s">
        <v>3</v>
      </c>
      <c r="AX462" s="13" t="s">
        <v>77</v>
      </c>
      <c r="AY462" s="151" t="s">
        <v>148</v>
      </c>
    </row>
    <row r="463" spans="2:65" s="1" customFormat="1" ht="24" customHeight="1">
      <c r="B463" s="130"/>
      <c r="C463" s="131" t="s">
        <v>661</v>
      </c>
      <c r="D463" s="131" t="s">
        <v>150</v>
      </c>
      <c r="E463" s="132" t="s">
        <v>710</v>
      </c>
      <c r="F463" s="133" t="s">
        <v>711</v>
      </c>
      <c r="G463" s="134" t="s">
        <v>153</v>
      </c>
      <c r="H463" s="135">
        <v>1339.012</v>
      </c>
      <c r="I463" s="136"/>
      <c r="J463" s="136">
        <f>ROUND(I463*H463,2)</f>
        <v>0</v>
      </c>
      <c r="K463" s="133" t="s">
        <v>1</v>
      </c>
      <c r="L463" s="27"/>
      <c r="M463" s="137" t="s">
        <v>1</v>
      </c>
      <c r="N463" s="138" t="s">
        <v>35</v>
      </c>
      <c r="O463" s="139">
        <v>0</v>
      </c>
      <c r="P463" s="139">
        <f>O463*H463</f>
        <v>0</v>
      </c>
      <c r="Q463" s="139">
        <v>0</v>
      </c>
      <c r="R463" s="139">
        <f>Q463*H463</f>
        <v>0</v>
      </c>
      <c r="S463" s="139">
        <v>0</v>
      </c>
      <c r="T463" s="140">
        <f>S463*H463</f>
        <v>0</v>
      </c>
      <c r="AR463" s="141" t="s">
        <v>155</v>
      </c>
      <c r="AT463" s="141" t="s">
        <v>150</v>
      </c>
      <c r="AU463" s="141" t="s">
        <v>79</v>
      </c>
      <c r="AY463" s="15" t="s">
        <v>148</v>
      </c>
      <c r="BE463" s="142">
        <f>IF(N463="základní",J463,0)</f>
        <v>0</v>
      </c>
      <c r="BF463" s="142">
        <f>IF(N463="snížená",J463,0)</f>
        <v>0</v>
      </c>
      <c r="BG463" s="142">
        <f>IF(N463="zákl. přenesená",J463,0)</f>
        <v>0</v>
      </c>
      <c r="BH463" s="142">
        <f>IF(N463="sníž. přenesená",J463,0)</f>
        <v>0</v>
      </c>
      <c r="BI463" s="142">
        <f>IF(N463="nulová",J463,0)</f>
        <v>0</v>
      </c>
      <c r="BJ463" s="15" t="s">
        <v>77</v>
      </c>
      <c r="BK463" s="142">
        <f>ROUND(I463*H463,2)</f>
        <v>0</v>
      </c>
      <c r="BL463" s="15" t="s">
        <v>155</v>
      </c>
      <c r="BM463" s="141" t="s">
        <v>2330</v>
      </c>
    </row>
    <row r="464" spans="2:51" s="12" customFormat="1" ht="12">
      <c r="B464" s="143"/>
      <c r="D464" s="144" t="s">
        <v>157</v>
      </c>
      <c r="E464" s="145" t="s">
        <v>1</v>
      </c>
      <c r="F464" s="146" t="s">
        <v>302</v>
      </c>
      <c r="H464" s="145" t="s">
        <v>1</v>
      </c>
      <c r="L464" s="143"/>
      <c r="M464" s="147"/>
      <c r="N464" s="148"/>
      <c r="O464" s="148"/>
      <c r="P464" s="148"/>
      <c r="Q464" s="148"/>
      <c r="R464" s="148"/>
      <c r="S464" s="148"/>
      <c r="T464" s="149"/>
      <c r="AT464" s="145" t="s">
        <v>157</v>
      </c>
      <c r="AU464" s="145" t="s">
        <v>79</v>
      </c>
      <c r="AV464" s="12" t="s">
        <v>77</v>
      </c>
      <c r="AW464" s="12" t="s">
        <v>27</v>
      </c>
      <c r="AX464" s="12" t="s">
        <v>70</v>
      </c>
      <c r="AY464" s="145" t="s">
        <v>148</v>
      </c>
    </row>
    <row r="465" spans="2:51" s="13" customFormat="1" ht="12">
      <c r="B465" s="150"/>
      <c r="D465" s="144" t="s">
        <v>157</v>
      </c>
      <c r="E465" s="151" t="s">
        <v>1</v>
      </c>
      <c r="F465" s="152" t="s">
        <v>2210</v>
      </c>
      <c r="H465" s="153">
        <v>227.1</v>
      </c>
      <c r="L465" s="150"/>
      <c r="M465" s="154"/>
      <c r="N465" s="155"/>
      <c r="O465" s="155"/>
      <c r="P465" s="155"/>
      <c r="Q465" s="155"/>
      <c r="R465" s="155"/>
      <c r="S465" s="155"/>
      <c r="T465" s="156"/>
      <c r="AT465" s="151" t="s">
        <v>157</v>
      </c>
      <c r="AU465" s="151" t="s">
        <v>79</v>
      </c>
      <c r="AV465" s="13" t="s">
        <v>79</v>
      </c>
      <c r="AW465" s="13" t="s">
        <v>27</v>
      </c>
      <c r="AX465" s="13" t="s">
        <v>70</v>
      </c>
      <c r="AY465" s="151" t="s">
        <v>148</v>
      </c>
    </row>
    <row r="466" spans="2:51" s="13" customFormat="1" ht="12">
      <c r="B466" s="150"/>
      <c r="D466" s="144" t="s">
        <v>157</v>
      </c>
      <c r="E466" s="151" t="s">
        <v>1</v>
      </c>
      <c r="F466" s="152" t="s">
        <v>2211</v>
      </c>
      <c r="H466" s="153">
        <v>249.435</v>
      </c>
      <c r="L466" s="150"/>
      <c r="M466" s="154"/>
      <c r="N466" s="155"/>
      <c r="O466" s="155"/>
      <c r="P466" s="155"/>
      <c r="Q466" s="155"/>
      <c r="R466" s="155"/>
      <c r="S466" s="155"/>
      <c r="T466" s="156"/>
      <c r="AT466" s="151" t="s">
        <v>157</v>
      </c>
      <c r="AU466" s="151" t="s">
        <v>79</v>
      </c>
      <c r="AV466" s="13" t="s">
        <v>79</v>
      </c>
      <c r="AW466" s="13" t="s">
        <v>27</v>
      </c>
      <c r="AX466" s="13" t="s">
        <v>70</v>
      </c>
      <c r="AY466" s="151" t="s">
        <v>148</v>
      </c>
    </row>
    <row r="467" spans="2:51" s="13" customFormat="1" ht="12">
      <c r="B467" s="150"/>
      <c r="D467" s="144" t="s">
        <v>157</v>
      </c>
      <c r="E467" s="151" t="s">
        <v>1</v>
      </c>
      <c r="F467" s="152" t="s">
        <v>2212</v>
      </c>
      <c r="H467" s="153">
        <v>110.751</v>
      </c>
      <c r="L467" s="150"/>
      <c r="M467" s="154"/>
      <c r="N467" s="155"/>
      <c r="O467" s="155"/>
      <c r="P467" s="155"/>
      <c r="Q467" s="155"/>
      <c r="R467" s="155"/>
      <c r="S467" s="155"/>
      <c r="T467" s="156"/>
      <c r="AT467" s="151" t="s">
        <v>157</v>
      </c>
      <c r="AU467" s="151" t="s">
        <v>79</v>
      </c>
      <c r="AV467" s="13" t="s">
        <v>79</v>
      </c>
      <c r="AW467" s="13" t="s">
        <v>27</v>
      </c>
      <c r="AX467" s="13" t="s">
        <v>70</v>
      </c>
      <c r="AY467" s="151" t="s">
        <v>148</v>
      </c>
    </row>
    <row r="468" spans="2:51" s="13" customFormat="1" ht="12">
      <c r="B468" s="150"/>
      <c r="D468" s="144" t="s">
        <v>157</v>
      </c>
      <c r="E468" s="151" t="s">
        <v>1</v>
      </c>
      <c r="F468" s="152" t="s">
        <v>2213</v>
      </c>
      <c r="H468" s="153">
        <v>751.726</v>
      </c>
      <c r="L468" s="150"/>
      <c r="M468" s="154"/>
      <c r="N468" s="155"/>
      <c r="O468" s="155"/>
      <c r="P468" s="155"/>
      <c r="Q468" s="155"/>
      <c r="R468" s="155"/>
      <c r="S468" s="155"/>
      <c r="T468" s="156"/>
      <c r="AT468" s="151" t="s">
        <v>157</v>
      </c>
      <c r="AU468" s="151" t="s">
        <v>79</v>
      </c>
      <c r="AV468" s="13" t="s">
        <v>79</v>
      </c>
      <c r="AW468" s="13" t="s">
        <v>27</v>
      </c>
      <c r="AX468" s="13" t="s">
        <v>70</v>
      </c>
      <c r="AY468" s="151" t="s">
        <v>148</v>
      </c>
    </row>
    <row r="469" spans="2:65" s="1" customFormat="1" ht="16.5" customHeight="1">
      <c r="B469" s="130"/>
      <c r="C469" s="131" t="s">
        <v>667</v>
      </c>
      <c r="D469" s="131" t="s">
        <v>150</v>
      </c>
      <c r="E469" s="132" t="s">
        <v>2331</v>
      </c>
      <c r="F469" s="133" t="s">
        <v>2332</v>
      </c>
      <c r="G469" s="134" t="s">
        <v>458</v>
      </c>
      <c r="H469" s="135">
        <v>244.1</v>
      </c>
      <c r="I469" s="136"/>
      <c r="J469" s="136">
        <f>ROUND(I469*H469,2)</f>
        <v>0</v>
      </c>
      <c r="K469" s="133" t="s">
        <v>154</v>
      </c>
      <c r="L469" s="27"/>
      <c r="M469" s="137" t="s">
        <v>1</v>
      </c>
      <c r="N469" s="138" t="s">
        <v>35</v>
      </c>
      <c r="O469" s="139">
        <v>0.23</v>
      </c>
      <c r="P469" s="139">
        <f>O469*H469</f>
        <v>56.143</v>
      </c>
      <c r="Q469" s="139">
        <v>6E-05</v>
      </c>
      <c r="R469" s="139">
        <f>Q469*H469</f>
        <v>0.014646</v>
      </c>
      <c r="S469" s="139">
        <v>0</v>
      </c>
      <c r="T469" s="140">
        <f>S469*H469</f>
        <v>0</v>
      </c>
      <c r="AR469" s="141" t="s">
        <v>155</v>
      </c>
      <c r="AT469" s="141" t="s">
        <v>150</v>
      </c>
      <c r="AU469" s="141" t="s">
        <v>79</v>
      </c>
      <c r="AY469" s="15" t="s">
        <v>148</v>
      </c>
      <c r="BE469" s="142">
        <f>IF(N469="základní",J469,0)</f>
        <v>0</v>
      </c>
      <c r="BF469" s="142">
        <f>IF(N469="snížená",J469,0)</f>
        <v>0</v>
      </c>
      <c r="BG469" s="142">
        <f>IF(N469="zákl. přenesená",J469,0)</f>
        <v>0</v>
      </c>
      <c r="BH469" s="142">
        <f>IF(N469="sníž. přenesená",J469,0)</f>
        <v>0</v>
      </c>
      <c r="BI469" s="142">
        <f>IF(N469="nulová",J469,0)</f>
        <v>0</v>
      </c>
      <c r="BJ469" s="15" t="s">
        <v>77</v>
      </c>
      <c r="BK469" s="142">
        <f>ROUND(I469*H469,2)</f>
        <v>0</v>
      </c>
      <c r="BL469" s="15" t="s">
        <v>155</v>
      </c>
      <c r="BM469" s="141" t="s">
        <v>2333</v>
      </c>
    </row>
    <row r="470" spans="2:51" s="12" customFormat="1" ht="12">
      <c r="B470" s="143"/>
      <c r="D470" s="144" t="s">
        <v>157</v>
      </c>
      <c r="E470" s="145" t="s">
        <v>1</v>
      </c>
      <c r="F470" s="146" t="s">
        <v>244</v>
      </c>
      <c r="H470" s="145" t="s">
        <v>1</v>
      </c>
      <c r="L470" s="143"/>
      <c r="M470" s="147"/>
      <c r="N470" s="148"/>
      <c r="O470" s="148"/>
      <c r="P470" s="148"/>
      <c r="Q470" s="148"/>
      <c r="R470" s="148"/>
      <c r="S470" s="148"/>
      <c r="T470" s="149"/>
      <c r="AT470" s="145" t="s">
        <v>157</v>
      </c>
      <c r="AU470" s="145" t="s">
        <v>79</v>
      </c>
      <c r="AV470" s="12" t="s">
        <v>77</v>
      </c>
      <c r="AW470" s="12" t="s">
        <v>27</v>
      </c>
      <c r="AX470" s="12" t="s">
        <v>70</v>
      </c>
      <c r="AY470" s="145" t="s">
        <v>148</v>
      </c>
    </row>
    <row r="471" spans="2:51" s="13" customFormat="1" ht="30.6">
      <c r="B471" s="150"/>
      <c r="D471" s="144" t="s">
        <v>157</v>
      </c>
      <c r="E471" s="151" t="s">
        <v>1</v>
      </c>
      <c r="F471" s="152" t="s">
        <v>2334</v>
      </c>
      <c r="H471" s="153">
        <v>117.7</v>
      </c>
      <c r="L471" s="150"/>
      <c r="M471" s="154"/>
      <c r="N471" s="155"/>
      <c r="O471" s="155"/>
      <c r="P471" s="155"/>
      <c r="Q471" s="155"/>
      <c r="R471" s="155"/>
      <c r="S471" s="155"/>
      <c r="T471" s="156"/>
      <c r="AT471" s="151" t="s">
        <v>157</v>
      </c>
      <c r="AU471" s="151" t="s">
        <v>79</v>
      </c>
      <c r="AV471" s="13" t="s">
        <v>79</v>
      </c>
      <c r="AW471" s="13" t="s">
        <v>27</v>
      </c>
      <c r="AX471" s="13" t="s">
        <v>70</v>
      </c>
      <c r="AY471" s="151" t="s">
        <v>148</v>
      </c>
    </row>
    <row r="472" spans="2:51" s="13" customFormat="1" ht="20.4">
      <c r="B472" s="150"/>
      <c r="D472" s="144" t="s">
        <v>157</v>
      </c>
      <c r="E472" s="151" t="s">
        <v>1</v>
      </c>
      <c r="F472" s="152" t="s">
        <v>2335</v>
      </c>
      <c r="H472" s="153">
        <v>126.4</v>
      </c>
      <c r="L472" s="150"/>
      <c r="M472" s="154"/>
      <c r="N472" s="155"/>
      <c r="O472" s="155"/>
      <c r="P472" s="155"/>
      <c r="Q472" s="155"/>
      <c r="R472" s="155"/>
      <c r="S472" s="155"/>
      <c r="T472" s="156"/>
      <c r="AT472" s="151" t="s">
        <v>157</v>
      </c>
      <c r="AU472" s="151" t="s">
        <v>79</v>
      </c>
      <c r="AV472" s="13" t="s">
        <v>79</v>
      </c>
      <c r="AW472" s="13" t="s">
        <v>27</v>
      </c>
      <c r="AX472" s="13" t="s">
        <v>70</v>
      </c>
      <c r="AY472" s="151" t="s">
        <v>148</v>
      </c>
    </row>
    <row r="473" spans="2:65" s="1" customFormat="1" ht="24" customHeight="1">
      <c r="B473" s="130"/>
      <c r="C473" s="157" t="s">
        <v>672</v>
      </c>
      <c r="D473" s="157" t="s">
        <v>80</v>
      </c>
      <c r="E473" s="158" t="s">
        <v>2336</v>
      </c>
      <c r="F473" s="159" t="s">
        <v>2337</v>
      </c>
      <c r="G473" s="160" t="s">
        <v>458</v>
      </c>
      <c r="H473" s="161">
        <v>132.72</v>
      </c>
      <c r="I473" s="162"/>
      <c r="J473" s="162">
        <f>ROUND(I473*H473,2)</f>
        <v>0</v>
      </c>
      <c r="K473" s="159" t="s">
        <v>154</v>
      </c>
      <c r="L473" s="163"/>
      <c r="M473" s="164" t="s">
        <v>1</v>
      </c>
      <c r="N473" s="165" t="s">
        <v>35</v>
      </c>
      <c r="O473" s="139">
        <v>0</v>
      </c>
      <c r="P473" s="139">
        <f>O473*H473</f>
        <v>0</v>
      </c>
      <c r="Q473" s="139">
        <v>0.0005</v>
      </c>
      <c r="R473" s="139">
        <f>Q473*H473</f>
        <v>0.06636</v>
      </c>
      <c r="S473" s="139">
        <v>0</v>
      </c>
      <c r="T473" s="140">
        <f>S473*H473</f>
        <v>0</v>
      </c>
      <c r="AR473" s="141" t="s">
        <v>192</v>
      </c>
      <c r="AT473" s="141" t="s">
        <v>80</v>
      </c>
      <c r="AU473" s="141" t="s">
        <v>79</v>
      </c>
      <c r="AY473" s="15" t="s">
        <v>148</v>
      </c>
      <c r="BE473" s="142">
        <f>IF(N473="základní",J473,0)</f>
        <v>0</v>
      </c>
      <c r="BF473" s="142">
        <f>IF(N473="snížená",J473,0)</f>
        <v>0</v>
      </c>
      <c r="BG473" s="142">
        <f>IF(N473="zákl. přenesená",J473,0)</f>
        <v>0</v>
      </c>
      <c r="BH473" s="142">
        <f>IF(N473="sníž. přenesená",J473,0)</f>
        <v>0</v>
      </c>
      <c r="BI473" s="142">
        <f>IF(N473="nulová",J473,0)</f>
        <v>0</v>
      </c>
      <c r="BJ473" s="15" t="s">
        <v>77</v>
      </c>
      <c r="BK473" s="142">
        <f>ROUND(I473*H473,2)</f>
        <v>0</v>
      </c>
      <c r="BL473" s="15" t="s">
        <v>155</v>
      </c>
      <c r="BM473" s="141" t="s">
        <v>2338</v>
      </c>
    </row>
    <row r="474" spans="2:51" s="12" customFormat="1" ht="12">
      <c r="B474" s="143"/>
      <c r="D474" s="144" t="s">
        <v>157</v>
      </c>
      <c r="E474" s="145" t="s">
        <v>1</v>
      </c>
      <c r="F474" s="146" t="s">
        <v>244</v>
      </c>
      <c r="H474" s="145" t="s">
        <v>1</v>
      </c>
      <c r="L474" s="143"/>
      <c r="M474" s="147"/>
      <c r="N474" s="148"/>
      <c r="O474" s="148"/>
      <c r="P474" s="148"/>
      <c r="Q474" s="148"/>
      <c r="R474" s="148"/>
      <c r="S474" s="148"/>
      <c r="T474" s="149"/>
      <c r="AT474" s="145" t="s">
        <v>157</v>
      </c>
      <c r="AU474" s="145" t="s">
        <v>79</v>
      </c>
      <c r="AV474" s="12" t="s">
        <v>77</v>
      </c>
      <c r="AW474" s="12" t="s">
        <v>27</v>
      </c>
      <c r="AX474" s="12" t="s">
        <v>70</v>
      </c>
      <c r="AY474" s="145" t="s">
        <v>148</v>
      </c>
    </row>
    <row r="475" spans="2:51" s="13" customFormat="1" ht="20.4">
      <c r="B475" s="150"/>
      <c r="D475" s="144" t="s">
        <v>157</v>
      </c>
      <c r="E475" s="151" t="s">
        <v>1</v>
      </c>
      <c r="F475" s="152" t="s">
        <v>2335</v>
      </c>
      <c r="H475" s="153">
        <v>126.4</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51" s="13" customFormat="1" ht="12">
      <c r="B476" s="150"/>
      <c r="D476" s="144" t="s">
        <v>157</v>
      </c>
      <c r="F476" s="152" t="s">
        <v>2339</v>
      </c>
      <c r="H476" s="153">
        <v>132.72</v>
      </c>
      <c r="L476" s="150"/>
      <c r="M476" s="154"/>
      <c r="N476" s="155"/>
      <c r="O476" s="155"/>
      <c r="P476" s="155"/>
      <c r="Q476" s="155"/>
      <c r="R476" s="155"/>
      <c r="S476" s="155"/>
      <c r="T476" s="156"/>
      <c r="AT476" s="151" t="s">
        <v>157</v>
      </c>
      <c r="AU476" s="151" t="s">
        <v>79</v>
      </c>
      <c r="AV476" s="13" t="s">
        <v>79</v>
      </c>
      <c r="AW476" s="13" t="s">
        <v>3</v>
      </c>
      <c r="AX476" s="13" t="s">
        <v>77</v>
      </c>
      <c r="AY476" s="151" t="s">
        <v>148</v>
      </c>
    </row>
    <row r="477" spans="2:65" s="1" customFormat="1" ht="24" customHeight="1">
      <c r="B477" s="130"/>
      <c r="C477" s="157" t="s">
        <v>692</v>
      </c>
      <c r="D477" s="157" t="s">
        <v>80</v>
      </c>
      <c r="E477" s="158" t="s">
        <v>2340</v>
      </c>
      <c r="F477" s="159" t="s">
        <v>2341</v>
      </c>
      <c r="G477" s="160" t="s">
        <v>458</v>
      </c>
      <c r="H477" s="161">
        <v>123.585</v>
      </c>
      <c r="I477" s="162"/>
      <c r="J477" s="162">
        <f>ROUND(I477*H477,2)</f>
        <v>0</v>
      </c>
      <c r="K477" s="159" t="s">
        <v>154</v>
      </c>
      <c r="L477" s="163"/>
      <c r="M477" s="164" t="s">
        <v>1</v>
      </c>
      <c r="N477" s="165" t="s">
        <v>35</v>
      </c>
      <c r="O477" s="139">
        <v>0</v>
      </c>
      <c r="P477" s="139">
        <f>O477*H477</f>
        <v>0</v>
      </c>
      <c r="Q477" s="139">
        <v>0.00072</v>
      </c>
      <c r="R477" s="139">
        <f>Q477*H477</f>
        <v>0.0889812</v>
      </c>
      <c r="S477" s="139">
        <v>0</v>
      </c>
      <c r="T477" s="140">
        <f>S477*H477</f>
        <v>0</v>
      </c>
      <c r="AR477" s="141" t="s">
        <v>192</v>
      </c>
      <c r="AT477" s="141" t="s">
        <v>80</v>
      </c>
      <c r="AU477" s="141" t="s">
        <v>79</v>
      </c>
      <c r="AY477" s="15" t="s">
        <v>148</v>
      </c>
      <c r="BE477" s="142">
        <f>IF(N477="základní",J477,0)</f>
        <v>0</v>
      </c>
      <c r="BF477" s="142">
        <f>IF(N477="snížená",J477,0)</f>
        <v>0</v>
      </c>
      <c r="BG477" s="142">
        <f>IF(N477="zákl. přenesená",J477,0)</f>
        <v>0</v>
      </c>
      <c r="BH477" s="142">
        <f>IF(N477="sníž. přenesená",J477,0)</f>
        <v>0</v>
      </c>
      <c r="BI477" s="142">
        <f>IF(N477="nulová",J477,0)</f>
        <v>0</v>
      </c>
      <c r="BJ477" s="15" t="s">
        <v>77</v>
      </c>
      <c r="BK477" s="142">
        <f>ROUND(I477*H477,2)</f>
        <v>0</v>
      </c>
      <c r="BL477" s="15" t="s">
        <v>155</v>
      </c>
      <c r="BM477" s="141" t="s">
        <v>2342</v>
      </c>
    </row>
    <row r="478" spans="2:51" s="12" customFormat="1" ht="12">
      <c r="B478" s="143"/>
      <c r="D478" s="144" t="s">
        <v>157</v>
      </c>
      <c r="E478" s="145" t="s">
        <v>1</v>
      </c>
      <c r="F478" s="146" t="s">
        <v>244</v>
      </c>
      <c r="H478" s="145" t="s">
        <v>1</v>
      </c>
      <c r="L478" s="143"/>
      <c r="M478" s="147"/>
      <c r="N478" s="148"/>
      <c r="O478" s="148"/>
      <c r="P478" s="148"/>
      <c r="Q478" s="148"/>
      <c r="R478" s="148"/>
      <c r="S478" s="148"/>
      <c r="T478" s="149"/>
      <c r="AT478" s="145" t="s">
        <v>157</v>
      </c>
      <c r="AU478" s="145" t="s">
        <v>79</v>
      </c>
      <c r="AV478" s="12" t="s">
        <v>77</v>
      </c>
      <c r="AW478" s="12" t="s">
        <v>27</v>
      </c>
      <c r="AX478" s="12" t="s">
        <v>70</v>
      </c>
      <c r="AY478" s="145" t="s">
        <v>148</v>
      </c>
    </row>
    <row r="479" spans="2:51" s="13" customFormat="1" ht="30.6">
      <c r="B479" s="150"/>
      <c r="D479" s="144" t="s">
        <v>157</v>
      </c>
      <c r="E479" s="151" t="s">
        <v>1</v>
      </c>
      <c r="F479" s="152" t="s">
        <v>2334</v>
      </c>
      <c r="H479" s="153">
        <v>117.7</v>
      </c>
      <c r="L479" s="150"/>
      <c r="M479" s="154"/>
      <c r="N479" s="155"/>
      <c r="O479" s="155"/>
      <c r="P479" s="155"/>
      <c r="Q479" s="155"/>
      <c r="R479" s="155"/>
      <c r="S479" s="155"/>
      <c r="T479" s="156"/>
      <c r="AT479" s="151" t="s">
        <v>157</v>
      </c>
      <c r="AU479" s="151" t="s">
        <v>79</v>
      </c>
      <c r="AV479" s="13" t="s">
        <v>79</v>
      </c>
      <c r="AW479" s="13" t="s">
        <v>27</v>
      </c>
      <c r="AX479" s="13" t="s">
        <v>70</v>
      </c>
      <c r="AY479" s="151" t="s">
        <v>148</v>
      </c>
    </row>
    <row r="480" spans="2:51" s="13" customFormat="1" ht="12">
      <c r="B480" s="150"/>
      <c r="D480" s="144" t="s">
        <v>157</v>
      </c>
      <c r="F480" s="152" t="s">
        <v>2343</v>
      </c>
      <c r="H480" s="153">
        <v>123.585</v>
      </c>
      <c r="L480" s="150"/>
      <c r="M480" s="154"/>
      <c r="N480" s="155"/>
      <c r="O480" s="155"/>
      <c r="P480" s="155"/>
      <c r="Q480" s="155"/>
      <c r="R480" s="155"/>
      <c r="S480" s="155"/>
      <c r="T480" s="156"/>
      <c r="AT480" s="151" t="s">
        <v>157</v>
      </c>
      <c r="AU480" s="151" t="s">
        <v>79</v>
      </c>
      <c r="AV480" s="13" t="s">
        <v>79</v>
      </c>
      <c r="AW480" s="13" t="s">
        <v>3</v>
      </c>
      <c r="AX480" s="13" t="s">
        <v>77</v>
      </c>
      <c r="AY480" s="151" t="s">
        <v>148</v>
      </c>
    </row>
    <row r="481" spans="2:65" s="1" customFormat="1" ht="24" customHeight="1">
      <c r="B481" s="130"/>
      <c r="C481" s="131" t="s">
        <v>697</v>
      </c>
      <c r="D481" s="131" t="s">
        <v>150</v>
      </c>
      <c r="E481" s="132" t="s">
        <v>713</v>
      </c>
      <c r="F481" s="133" t="s">
        <v>714</v>
      </c>
      <c r="G481" s="134" t="s">
        <v>153</v>
      </c>
      <c r="H481" s="135">
        <v>1001.161</v>
      </c>
      <c r="I481" s="136"/>
      <c r="J481" s="136">
        <f>ROUND(I481*H481,2)</f>
        <v>0</v>
      </c>
      <c r="K481" s="133" t="s">
        <v>154</v>
      </c>
      <c r="L481" s="27"/>
      <c r="M481" s="137" t="s">
        <v>1</v>
      </c>
      <c r="N481" s="138" t="s">
        <v>35</v>
      </c>
      <c r="O481" s="139">
        <v>0.077</v>
      </c>
      <c r="P481" s="139">
        <f>O481*H481</f>
        <v>77.08939699999999</v>
      </c>
      <c r="Q481" s="139">
        <v>0.00382</v>
      </c>
      <c r="R481" s="139">
        <f>Q481*H481</f>
        <v>3.8244350199999997</v>
      </c>
      <c r="S481" s="139">
        <v>0</v>
      </c>
      <c r="T481" s="140">
        <f>S481*H481</f>
        <v>0</v>
      </c>
      <c r="AR481" s="141" t="s">
        <v>155</v>
      </c>
      <c r="AT481" s="141" t="s">
        <v>150</v>
      </c>
      <c r="AU481" s="141" t="s">
        <v>79</v>
      </c>
      <c r="AY481" s="15" t="s">
        <v>148</v>
      </c>
      <c r="BE481" s="142">
        <f>IF(N481="základní",J481,0)</f>
        <v>0</v>
      </c>
      <c r="BF481" s="142">
        <f>IF(N481="snížená",J481,0)</f>
        <v>0</v>
      </c>
      <c r="BG481" s="142">
        <f>IF(N481="zákl. přenesená",J481,0)</f>
        <v>0</v>
      </c>
      <c r="BH481" s="142">
        <f>IF(N481="sníž. přenesená",J481,0)</f>
        <v>0</v>
      </c>
      <c r="BI481" s="142">
        <f>IF(N481="nulová",J481,0)</f>
        <v>0</v>
      </c>
      <c r="BJ481" s="15" t="s">
        <v>77</v>
      </c>
      <c r="BK481" s="142">
        <f>ROUND(I481*H481,2)</f>
        <v>0</v>
      </c>
      <c r="BL481" s="15" t="s">
        <v>155</v>
      </c>
      <c r="BM481" s="141" t="s">
        <v>2344</v>
      </c>
    </row>
    <row r="482" spans="2:51" s="13" customFormat="1" ht="12">
      <c r="B482" s="150"/>
      <c r="D482" s="144" t="s">
        <v>157</v>
      </c>
      <c r="E482" s="151" t="s">
        <v>1</v>
      </c>
      <c r="F482" s="152" t="s">
        <v>2211</v>
      </c>
      <c r="H482" s="153">
        <v>249.435</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51" s="13" customFormat="1" ht="12">
      <c r="B483" s="150"/>
      <c r="D483" s="144" t="s">
        <v>157</v>
      </c>
      <c r="E483" s="151" t="s">
        <v>1</v>
      </c>
      <c r="F483" s="152" t="s">
        <v>2213</v>
      </c>
      <c r="H483" s="153">
        <v>751.726</v>
      </c>
      <c r="L483" s="150"/>
      <c r="M483" s="154"/>
      <c r="N483" s="155"/>
      <c r="O483" s="155"/>
      <c r="P483" s="155"/>
      <c r="Q483" s="155"/>
      <c r="R483" s="155"/>
      <c r="S483" s="155"/>
      <c r="T483" s="156"/>
      <c r="AT483" s="151" t="s">
        <v>157</v>
      </c>
      <c r="AU483" s="151" t="s">
        <v>79</v>
      </c>
      <c r="AV483" s="13" t="s">
        <v>79</v>
      </c>
      <c r="AW483" s="13" t="s">
        <v>27</v>
      </c>
      <c r="AX483" s="13" t="s">
        <v>70</v>
      </c>
      <c r="AY483" s="151" t="s">
        <v>148</v>
      </c>
    </row>
    <row r="484" spans="2:65" s="1" customFormat="1" ht="24" customHeight="1">
      <c r="B484" s="130"/>
      <c r="C484" s="131" t="s">
        <v>705</v>
      </c>
      <c r="D484" s="131" t="s">
        <v>150</v>
      </c>
      <c r="E484" s="132" t="s">
        <v>717</v>
      </c>
      <c r="F484" s="133" t="s">
        <v>718</v>
      </c>
      <c r="G484" s="134" t="s">
        <v>153</v>
      </c>
      <c r="H484" s="135">
        <v>263.326</v>
      </c>
      <c r="I484" s="136"/>
      <c r="J484" s="136">
        <f>ROUND(I484*H484,2)</f>
        <v>0</v>
      </c>
      <c r="K484" s="133" t="s">
        <v>154</v>
      </c>
      <c r="L484" s="27"/>
      <c r="M484" s="137" t="s">
        <v>1</v>
      </c>
      <c r="N484" s="138" t="s">
        <v>35</v>
      </c>
      <c r="O484" s="139">
        <v>0.294</v>
      </c>
      <c r="P484" s="139">
        <f>O484*H484</f>
        <v>77.417844</v>
      </c>
      <c r="Q484" s="139">
        <v>0.00368</v>
      </c>
      <c r="R484" s="139">
        <f>Q484*H484</f>
        <v>0.9690396800000001</v>
      </c>
      <c r="S484" s="139">
        <v>0</v>
      </c>
      <c r="T484" s="140">
        <f>S484*H484</f>
        <v>0</v>
      </c>
      <c r="AR484" s="141" t="s">
        <v>155</v>
      </c>
      <c r="AT484" s="141" t="s">
        <v>150</v>
      </c>
      <c r="AU484" s="141" t="s">
        <v>79</v>
      </c>
      <c r="AY484" s="15" t="s">
        <v>148</v>
      </c>
      <c r="BE484" s="142">
        <f>IF(N484="základní",J484,0)</f>
        <v>0</v>
      </c>
      <c r="BF484" s="142">
        <f>IF(N484="snížená",J484,0)</f>
        <v>0</v>
      </c>
      <c r="BG484" s="142">
        <f>IF(N484="zákl. přenesená",J484,0)</f>
        <v>0</v>
      </c>
      <c r="BH484" s="142">
        <f>IF(N484="sníž. přenesená",J484,0)</f>
        <v>0</v>
      </c>
      <c r="BI484" s="142">
        <f>IF(N484="nulová",J484,0)</f>
        <v>0</v>
      </c>
      <c r="BJ484" s="15" t="s">
        <v>77</v>
      </c>
      <c r="BK484" s="142">
        <f>ROUND(I484*H484,2)</f>
        <v>0</v>
      </c>
      <c r="BL484" s="15" t="s">
        <v>155</v>
      </c>
      <c r="BM484" s="141" t="s">
        <v>2345</v>
      </c>
    </row>
    <row r="485" spans="2:51" s="12" customFormat="1" ht="12">
      <c r="B485" s="143"/>
      <c r="D485" s="144" t="s">
        <v>157</v>
      </c>
      <c r="E485" s="145" t="s">
        <v>1</v>
      </c>
      <c r="F485" s="146" t="s">
        <v>648</v>
      </c>
      <c r="H485" s="145" t="s">
        <v>1</v>
      </c>
      <c r="L485" s="143"/>
      <c r="M485" s="147"/>
      <c r="N485" s="148"/>
      <c r="O485" s="148"/>
      <c r="P485" s="148"/>
      <c r="Q485" s="148"/>
      <c r="R485" s="148"/>
      <c r="S485" s="148"/>
      <c r="T485" s="149"/>
      <c r="AT485" s="145" t="s">
        <v>157</v>
      </c>
      <c r="AU485" s="145" t="s">
        <v>79</v>
      </c>
      <c r="AV485" s="12" t="s">
        <v>77</v>
      </c>
      <c r="AW485" s="12" t="s">
        <v>27</v>
      </c>
      <c r="AX485" s="12" t="s">
        <v>70</v>
      </c>
      <c r="AY485" s="145" t="s">
        <v>148</v>
      </c>
    </row>
    <row r="486" spans="2:51" s="13" customFormat="1" ht="20.4">
      <c r="B486" s="150"/>
      <c r="D486" s="144" t="s">
        <v>157</v>
      </c>
      <c r="E486" s="151" t="s">
        <v>1</v>
      </c>
      <c r="F486" s="152" t="s">
        <v>2297</v>
      </c>
      <c r="H486" s="153">
        <v>100.385</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51" s="13" customFormat="1" ht="12">
      <c r="B487" s="150"/>
      <c r="D487" s="144" t="s">
        <v>157</v>
      </c>
      <c r="E487" s="151" t="s">
        <v>1</v>
      </c>
      <c r="F487" s="152" t="s">
        <v>2298</v>
      </c>
      <c r="H487" s="153">
        <v>18.5</v>
      </c>
      <c r="L487" s="150"/>
      <c r="M487" s="154"/>
      <c r="N487" s="155"/>
      <c r="O487" s="155"/>
      <c r="P487" s="155"/>
      <c r="Q487" s="155"/>
      <c r="R487" s="155"/>
      <c r="S487" s="155"/>
      <c r="T487" s="156"/>
      <c r="AT487" s="151" t="s">
        <v>157</v>
      </c>
      <c r="AU487" s="151" t="s">
        <v>79</v>
      </c>
      <c r="AV487" s="13" t="s">
        <v>79</v>
      </c>
      <c r="AW487" s="13" t="s">
        <v>27</v>
      </c>
      <c r="AX487" s="13" t="s">
        <v>70</v>
      </c>
      <c r="AY487" s="151" t="s">
        <v>148</v>
      </c>
    </row>
    <row r="488" spans="2:51" s="13" customFormat="1" ht="20.4">
      <c r="B488" s="150"/>
      <c r="D488" s="144" t="s">
        <v>157</v>
      </c>
      <c r="E488" s="151" t="s">
        <v>1</v>
      </c>
      <c r="F488" s="152" t="s">
        <v>2299</v>
      </c>
      <c r="H488" s="153">
        <v>114.85</v>
      </c>
      <c r="L488" s="150"/>
      <c r="M488" s="154"/>
      <c r="N488" s="155"/>
      <c r="O488" s="155"/>
      <c r="P488" s="155"/>
      <c r="Q488" s="155"/>
      <c r="R488" s="155"/>
      <c r="S488" s="155"/>
      <c r="T488" s="156"/>
      <c r="AT488" s="151" t="s">
        <v>157</v>
      </c>
      <c r="AU488" s="151" t="s">
        <v>79</v>
      </c>
      <c r="AV488" s="13" t="s">
        <v>79</v>
      </c>
      <c r="AW488" s="13" t="s">
        <v>27</v>
      </c>
      <c r="AX488" s="13" t="s">
        <v>70</v>
      </c>
      <c r="AY488" s="151" t="s">
        <v>148</v>
      </c>
    </row>
    <row r="489" spans="2:51" s="13" customFormat="1" ht="12">
      <c r="B489" s="150"/>
      <c r="D489" s="144" t="s">
        <v>157</v>
      </c>
      <c r="E489" s="151" t="s">
        <v>1</v>
      </c>
      <c r="F489" s="152" t="s">
        <v>2300</v>
      </c>
      <c r="H489" s="153">
        <v>31</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51" s="13" customFormat="1" ht="20.4">
      <c r="B490" s="150"/>
      <c r="D490" s="144" t="s">
        <v>157</v>
      </c>
      <c r="E490" s="151" t="s">
        <v>1</v>
      </c>
      <c r="F490" s="152" t="s">
        <v>2301</v>
      </c>
      <c r="H490" s="153">
        <v>-15.3</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51" s="13" customFormat="1" ht="30.6">
      <c r="B491" s="150"/>
      <c r="D491" s="144" t="s">
        <v>157</v>
      </c>
      <c r="E491" s="151" t="s">
        <v>1</v>
      </c>
      <c r="F491" s="152" t="s">
        <v>2346</v>
      </c>
      <c r="H491" s="153">
        <v>6.367</v>
      </c>
      <c r="L491" s="150"/>
      <c r="M491" s="154"/>
      <c r="N491" s="155"/>
      <c r="O491" s="155"/>
      <c r="P491" s="155"/>
      <c r="Q491" s="155"/>
      <c r="R491" s="155"/>
      <c r="S491" s="155"/>
      <c r="T491" s="156"/>
      <c r="AT491" s="151" t="s">
        <v>157</v>
      </c>
      <c r="AU491" s="151" t="s">
        <v>79</v>
      </c>
      <c r="AV491" s="13" t="s">
        <v>79</v>
      </c>
      <c r="AW491" s="13" t="s">
        <v>27</v>
      </c>
      <c r="AX491" s="13" t="s">
        <v>70</v>
      </c>
      <c r="AY491" s="151" t="s">
        <v>148</v>
      </c>
    </row>
    <row r="492" spans="2:51" s="13" customFormat="1" ht="12">
      <c r="B492" s="150"/>
      <c r="D492" s="144" t="s">
        <v>157</v>
      </c>
      <c r="E492" s="151" t="s">
        <v>1</v>
      </c>
      <c r="F492" s="152" t="s">
        <v>2347</v>
      </c>
      <c r="H492" s="153">
        <v>7.524</v>
      </c>
      <c r="L492" s="150"/>
      <c r="M492" s="154"/>
      <c r="N492" s="155"/>
      <c r="O492" s="155"/>
      <c r="P492" s="155"/>
      <c r="Q492" s="155"/>
      <c r="R492" s="155"/>
      <c r="S492" s="155"/>
      <c r="T492" s="156"/>
      <c r="AT492" s="151" t="s">
        <v>157</v>
      </c>
      <c r="AU492" s="151" t="s">
        <v>79</v>
      </c>
      <c r="AV492" s="13" t="s">
        <v>79</v>
      </c>
      <c r="AW492" s="13" t="s">
        <v>27</v>
      </c>
      <c r="AX492" s="13" t="s">
        <v>70</v>
      </c>
      <c r="AY492" s="151" t="s">
        <v>148</v>
      </c>
    </row>
    <row r="493" spans="2:65" s="1" customFormat="1" ht="24" customHeight="1">
      <c r="B493" s="130"/>
      <c r="C493" s="131" t="s">
        <v>280</v>
      </c>
      <c r="D493" s="131" t="s">
        <v>150</v>
      </c>
      <c r="E493" s="132" t="s">
        <v>728</v>
      </c>
      <c r="F493" s="133" t="s">
        <v>729</v>
      </c>
      <c r="G493" s="134" t="s">
        <v>153</v>
      </c>
      <c r="H493" s="135">
        <v>875.471</v>
      </c>
      <c r="I493" s="136"/>
      <c r="J493" s="136">
        <f>ROUND(I493*H493,2)</f>
        <v>0</v>
      </c>
      <c r="K493" s="133" t="s">
        <v>154</v>
      </c>
      <c r="L493" s="27"/>
      <c r="M493" s="137" t="s">
        <v>1</v>
      </c>
      <c r="N493" s="138" t="s">
        <v>35</v>
      </c>
      <c r="O493" s="139">
        <v>0.245</v>
      </c>
      <c r="P493" s="139">
        <f>O493*H493</f>
        <v>214.490395</v>
      </c>
      <c r="Q493" s="139">
        <v>0.00268</v>
      </c>
      <c r="R493" s="139">
        <f>Q493*H493</f>
        <v>2.34626228</v>
      </c>
      <c r="S493" s="139">
        <v>0</v>
      </c>
      <c r="T493" s="140">
        <f>S493*H493</f>
        <v>0</v>
      </c>
      <c r="AR493" s="141" t="s">
        <v>155</v>
      </c>
      <c r="AT493" s="141" t="s">
        <v>150</v>
      </c>
      <c r="AU493" s="141" t="s">
        <v>79</v>
      </c>
      <c r="AY493" s="15" t="s">
        <v>148</v>
      </c>
      <c r="BE493" s="142">
        <f>IF(N493="základní",J493,0)</f>
        <v>0</v>
      </c>
      <c r="BF493" s="142">
        <f>IF(N493="snížená",J493,0)</f>
        <v>0</v>
      </c>
      <c r="BG493" s="142">
        <f>IF(N493="zákl. přenesená",J493,0)</f>
        <v>0</v>
      </c>
      <c r="BH493" s="142">
        <f>IF(N493="sníž. přenesená",J493,0)</f>
        <v>0</v>
      </c>
      <c r="BI493" s="142">
        <f>IF(N493="nulová",J493,0)</f>
        <v>0</v>
      </c>
      <c r="BJ493" s="15" t="s">
        <v>77</v>
      </c>
      <c r="BK493" s="142">
        <f>ROUND(I493*H493,2)</f>
        <v>0</v>
      </c>
      <c r="BL493" s="15" t="s">
        <v>155</v>
      </c>
      <c r="BM493" s="141" t="s">
        <v>2348</v>
      </c>
    </row>
    <row r="494" spans="2:51" s="12" customFormat="1" ht="12">
      <c r="B494" s="143"/>
      <c r="D494" s="144" t="s">
        <v>157</v>
      </c>
      <c r="E494" s="145" t="s">
        <v>1</v>
      </c>
      <c r="F494" s="146" t="s">
        <v>665</v>
      </c>
      <c r="H494" s="145" t="s">
        <v>1</v>
      </c>
      <c r="L494" s="143"/>
      <c r="M494" s="147"/>
      <c r="N494" s="148"/>
      <c r="O494" s="148"/>
      <c r="P494" s="148"/>
      <c r="Q494" s="148"/>
      <c r="R494" s="148"/>
      <c r="S494" s="148"/>
      <c r="T494" s="149"/>
      <c r="AT494" s="145" t="s">
        <v>157</v>
      </c>
      <c r="AU494" s="145" t="s">
        <v>79</v>
      </c>
      <c r="AV494" s="12" t="s">
        <v>77</v>
      </c>
      <c r="AW494" s="12" t="s">
        <v>27</v>
      </c>
      <c r="AX494" s="12" t="s">
        <v>70</v>
      </c>
      <c r="AY494" s="145" t="s">
        <v>148</v>
      </c>
    </row>
    <row r="495" spans="2:51" s="13" customFormat="1" ht="20.4">
      <c r="B495" s="150"/>
      <c r="D495" s="144" t="s">
        <v>157</v>
      </c>
      <c r="E495" s="151" t="s">
        <v>1</v>
      </c>
      <c r="F495" s="152" t="s">
        <v>2309</v>
      </c>
      <c r="H495" s="153">
        <v>26.991</v>
      </c>
      <c r="L495" s="150"/>
      <c r="M495" s="154"/>
      <c r="N495" s="155"/>
      <c r="O495" s="155"/>
      <c r="P495" s="155"/>
      <c r="Q495" s="155"/>
      <c r="R495" s="155"/>
      <c r="S495" s="155"/>
      <c r="T495" s="156"/>
      <c r="AT495" s="151" t="s">
        <v>157</v>
      </c>
      <c r="AU495" s="151" t="s">
        <v>79</v>
      </c>
      <c r="AV495" s="13" t="s">
        <v>79</v>
      </c>
      <c r="AW495" s="13" t="s">
        <v>27</v>
      </c>
      <c r="AX495" s="13" t="s">
        <v>70</v>
      </c>
      <c r="AY495" s="151" t="s">
        <v>148</v>
      </c>
    </row>
    <row r="496" spans="2:51" s="12" customFormat="1" ht="12">
      <c r="B496" s="143"/>
      <c r="D496" s="144" t="s">
        <v>157</v>
      </c>
      <c r="E496" s="145" t="s">
        <v>1</v>
      </c>
      <c r="F496" s="146" t="s">
        <v>677</v>
      </c>
      <c r="H496" s="145" t="s">
        <v>1</v>
      </c>
      <c r="L496" s="143"/>
      <c r="M496" s="147"/>
      <c r="N496" s="148"/>
      <c r="O496" s="148"/>
      <c r="P496" s="148"/>
      <c r="Q496" s="148"/>
      <c r="R496" s="148"/>
      <c r="S496" s="148"/>
      <c r="T496" s="149"/>
      <c r="AT496" s="145" t="s">
        <v>157</v>
      </c>
      <c r="AU496" s="145" t="s">
        <v>79</v>
      </c>
      <c r="AV496" s="12" t="s">
        <v>77</v>
      </c>
      <c r="AW496" s="12" t="s">
        <v>27</v>
      </c>
      <c r="AX496" s="12" t="s">
        <v>70</v>
      </c>
      <c r="AY496" s="145" t="s">
        <v>148</v>
      </c>
    </row>
    <row r="497" spans="2:51" s="13" customFormat="1" ht="20.4">
      <c r="B497" s="150"/>
      <c r="D497" s="144" t="s">
        <v>157</v>
      </c>
      <c r="E497" s="151" t="s">
        <v>1</v>
      </c>
      <c r="F497" s="152" t="s">
        <v>2310</v>
      </c>
      <c r="H497" s="153">
        <v>840.56</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ht="20.4">
      <c r="B498" s="150"/>
      <c r="D498" s="144" t="s">
        <v>157</v>
      </c>
      <c r="E498" s="151" t="s">
        <v>1</v>
      </c>
      <c r="F498" s="152" t="s">
        <v>2311</v>
      </c>
      <c r="H498" s="153">
        <v>-38.94</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2" customFormat="1" ht="12">
      <c r="B499" s="143"/>
      <c r="D499" s="144" t="s">
        <v>157</v>
      </c>
      <c r="E499" s="145" t="s">
        <v>1</v>
      </c>
      <c r="F499" s="146" t="s">
        <v>681</v>
      </c>
      <c r="H499" s="145" t="s">
        <v>1</v>
      </c>
      <c r="L499" s="143"/>
      <c r="M499" s="147"/>
      <c r="N499" s="148"/>
      <c r="O499" s="148"/>
      <c r="P499" s="148"/>
      <c r="Q499" s="148"/>
      <c r="R499" s="148"/>
      <c r="S499" s="148"/>
      <c r="T499" s="149"/>
      <c r="AT499" s="145" t="s">
        <v>157</v>
      </c>
      <c r="AU499" s="145" t="s">
        <v>79</v>
      </c>
      <c r="AV499" s="12" t="s">
        <v>77</v>
      </c>
      <c r="AW499" s="12" t="s">
        <v>27</v>
      </c>
      <c r="AX499" s="12" t="s">
        <v>70</v>
      </c>
      <c r="AY499" s="145" t="s">
        <v>148</v>
      </c>
    </row>
    <row r="500" spans="2:51" s="12" customFormat="1" ht="12">
      <c r="B500" s="143"/>
      <c r="D500" s="144" t="s">
        <v>157</v>
      </c>
      <c r="E500" s="145" t="s">
        <v>1</v>
      </c>
      <c r="F500" s="146" t="s">
        <v>339</v>
      </c>
      <c r="H500" s="145" t="s">
        <v>1</v>
      </c>
      <c r="L500" s="143"/>
      <c r="M500" s="147"/>
      <c r="N500" s="148"/>
      <c r="O500" s="148"/>
      <c r="P500" s="148"/>
      <c r="Q500" s="148"/>
      <c r="R500" s="148"/>
      <c r="S500" s="148"/>
      <c r="T500" s="149"/>
      <c r="AT500" s="145" t="s">
        <v>157</v>
      </c>
      <c r="AU500" s="145" t="s">
        <v>79</v>
      </c>
      <c r="AV500" s="12" t="s">
        <v>77</v>
      </c>
      <c r="AW500" s="12" t="s">
        <v>27</v>
      </c>
      <c r="AX500" s="12" t="s">
        <v>70</v>
      </c>
      <c r="AY500" s="145" t="s">
        <v>148</v>
      </c>
    </row>
    <row r="501" spans="2:51" s="13" customFormat="1" ht="12">
      <c r="B501" s="150"/>
      <c r="D501" s="144" t="s">
        <v>157</v>
      </c>
      <c r="E501" s="151" t="s">
        <v>1</v>
      </c>
      <c r="F501" s="152" t="s">
        <v>2349</v>
      </c>
      <c r="H501" s="153">
        <v>-2.582</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3" customFormat="1" ht="12">
      <c r="B502" s="150"/>
      <c r="D502" s="144" t="s">
        <v>157</v>
      </c>
      <c r="E502" s="151" t="s">
        <v>1</v>
      </c>
      <c r="F502" s="152" t="s">
        <v>2350</v>
      </c>
      <c r="H502" s="153">
        <v>-3.685</v>
      </c>
      <c r="L502" s="150"/>
      <c r="M502" s="154"/>
      <c r="N502" s="155"/>
      <c r="O502" s="155"/>
      <c r="P502" s="155"/>
      <c r="Q502" s="155"/>
      <c r="R502" s="155"/>
      <c r="S502" s="155"/>
      <c r="T502" s="156"/>
      <c r="AT502" s="151" t="s">
        <v>157</v>
      </c>
      <c r="AU502" s="151" t="s">
        <v>79</v>
      </c>
      <c r="AV502" s="13" t="s">
        <v>79</v>
      </c>
      <c r="AW502" s="13" t="s">
        <v>27</v>
      </c>
      <c r="AX502" s="13" t="s">
        <v>70</v>
      </c>
      <c r="AY502" s="151" t="s">
        <v>148</v>
      </c>
    </row>
    <row r="503" spans="2:51" s="13" customFormat="1" ht="12">
      <c r="B503" s="150"/>
      <c r="D503" s="144" t="s">
        <v>157</v>
      </c>
      <c r="E503" s="151" t="s">
        <v>1</v>
      </c>
      <c r="F503" s="152" t="s">
        <v>2351</v>
      </c>
      <c r="H503" s="153">
        <v>-12.536</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ht="12">
      <c r="B504" s="150"/>
      <c r="D504" s="144" t="s">
        <v>157</v>
      </c>
      <c r="E504" s="151" t="s">
        <v>1</v>
      </c>
      <c r="F504" s="152" t="s">
        <v>2352</v>
      </c>
      <c r="H504" s="153">
        <v>-1.718</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ht="12">
      <c r="B505" s="150"/>
      <c r="D505" s="144" t="s">
        <v>157</v>
      </c>
      <c r="E505" s="151" t="s">
        <v>1</v>
      </c>
      <c r="F505" s="152" t="s">
        <v>2353</v>
      </c>
      <c r="H505" s="153">
        <v>0.107</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2" customFormat="1" ht="12">
      <c r="B506" s="143"/>
      <c r="D506" s="144" t="s">
        <v>157</v>
      </c>
      <c r="E506" s="145" t="s">
        <v>1</v>
      </c>
      <c r="F506" s="146" t="s">
        <v>347</v>
      </c>
      <c r="H506" s="145" t="s">
        <v>1</v>
      </c>
      <c r="L506" s="143"/>
      <c r="M506" s="147"/>
      <c r="N506" s="148"/>
      <c r="O506" s="148"/>
      <c r="P506" s="148"/>
      <c r="Q506" s="148"/>
      <c r="R506" s="148"/>
      <c r="S506" s="148"/>
      <c r="T506" s="149"/>
      <c r="AT506" s="145" t="s">
        <v>157</v>
      </c>
      <c r="AU506" s="145" t="s">
        <v>79</v>
      </c>
      <c r="AV506" s="12" t="s">
        <v>77</v>
      </c>
      <c r="AW506" s="12" t="s">
        <v>27</v>
      </c>
      <c r="AX506" s="12" t="s">
        <v>70</v>
      </c>
      <c r="AY506" s="145" t="s">
        <v>148</v>
      </c>
    </row>
    <row r="507" spans="2:51" s="13" customFormat="1" ht="12">
      <c r="B507" s="150"/>
      <c r="D507" s="144" t="s">
        <v>157</v>
      </c>
      <c r="E507" s="151" t="s">
        <v>1</v>
      </c>
      <c r="F507" s="152" t="s">
        <v>2354</v>
      </c>
      <c r="H507" s="153">
        <v>-2.614</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3" customFormat="1" ht="12">
      <c r="B508" s="150"/>
      <c r="D508" s="144" t="s">
        <v>157</v>
      </c>
      <c r="E508" s="151" t="s">
        <v>1</v>
      </c>
      <c r="F508" s="152" t="s">
        <v>2355</v>
      </c>
      <c r="H508" s="153">
        <v>-3.733</v>
      </c>
      <c r="L508" s="150"/>
      <c r="M508" s="154"/>
      <c r="N508" s="155"/>
      <c r="O508" s="155"/>
      <c r="P508" s="155"/>
      <c r="Q508" s="155"/>
      <c r="R508" s="155"/>
      <c r="S508" s="155"/>
      <c r="T508" s="156"/>
      <c r="AT508" s="151" t="s">
        <v>157</v>
      </c>
      <c r="AU508" s="151" t="s">
        <v>79</v>
      </c>
      <c r="AV508" s="13" t="s">
        <v>79</v>
      </c>
      <c r="AW508" s="13" t="s">
        <v>27</v>
      </c>
      <c r="AX508" s="13" t="s">
        <v>70</v>
      </c>
      <c r="AY508" s="151" t="s">
        <v>148</v>
      </c>
    </row>
    <row r="509" spans="2:51" s="13" customFormat="1" ht="12">
      <c r="B509" s="150"/>
      <c r="D509" s="144" t="s">
        <v>157</v>
      </c>
      <c r="E509" s="151" t="s">
        <v>1</v>
      </c>
      <c r="F509" s="152" t="s">
        <v>2356</v>
      </c>
      <c r="H509" s="153">
        <v>-5.441</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ht="12">
      <c r="B510" s="150"/>
      <c r="D510" s="144" t="s">
        <v>157</v>
      </c>
      <c r="E510" s="151" t="s">
        <v>1</v>
      </c>
      <c r="F510" s="152" t="s">
        <v>2352</v>
      </c>
      <c r="H510" s="153">
        <v>-1.718</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51" s="13" customFormat="1" ht="12">
      <c r="B511" s="150"/>
      <c r="D511" s="144" t="s">
        <v>157</v>
      </c>
      <c r="E511" s="151" t="s">
        <v>1</v>
      </c>
      <c r="F511" s="152" t="s">
        <v>2351</v>
      </c>
      <c r="H511" s="153">
        <v>-12.536</v>
      </c>
      <c r="L511" s="150"/>
      <c r="M511" s="154"/>
      <c r="N511" s="155"/>
      <c r="O511" s="155"/>
      <c r="P511" s="155"/>
      <c r="Q511" s="155"/>
      <c r="R511" s="155"/>
      <c r="S511" s="155"/>
      <c r="T511" s="156"/>
      <c r="AT511" s="151" t="s">
        <v>157</v>
      </c>
      <c r="AU511" s="151" t="s">
        <v>79</v>
      </c>
      <c r="AV511" s="13" t="s">
        <v>79</v>
      </c>
      <c r="AW511" s="13" t="s">
        <v>27</v>
      </c>
      <c r="AX511" s="13" t="s">
        <v>70</v>
      </c>
      <c r="AY511" s="151" t="s">
        <v>148</v>
      </c>
    </row>
    <row r="512" spans="2:51" s="13" customFormat="1" ht="20.4">
      <c r="B512" s="150"/>
      <c r="D512" s="144" t="s">
        <v>157</v>
      </c>
      <c r="E512" s="151" t="s">
        <v>1</v>
      </c>
      <c r="F512" s="152" t="s">
        <v>2357</v>
      </c>
      <c r="H512" s="153">
        <v>-1.507</v>
      </c>
      <c r="L512" s="150"/>
      <c r="M512" s="154"/>
      <c r="N512" s="155"/>
      <c r="O512" s="155"/>
      <c r="P512" s="155"/>
      <c r="Q512" s="155"/>
      <c r="R512" s="155"/>
      <c r="S512" s="155"/>
      <c r="T512" s="156"/>
      <c r="AT512" s="151" t="s">
        <v>157</v>
      </c>
      <c r="AU512" s="151" t="s">
        <v>79</v>
      </c>
      <c r="AV512" s="13" t="s">
        <v>79</v>
      </c>
      <c r="AW512" s="13" t="s">
        <v>27</v>
      </c>
      <c r="AX512" s="13" t="s">
        <v>70</v>
      </c>
      <c r="AY512" s="151" t="s">
        <v>148</v>
      </c>
    </row>
    <row r="513" spans="2:51" s="13" customFormat="1" ht="12">
      <c r="B513" s="150"/>
      <c r="D513" s="144" t="s">
        <v>157</v>
      </c>
      <c r="E513" s="151" t="s">
        <v>1</v>
      </c>
      <c r="F513" s="152" t="s">
        <v>2321</v>
      </c>
      <c r="H513" s="153">
        <v>25</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51" s="13" customFormat="1" ht="30.6">
      <c r="B514" s="150"/>
      <c r="D514" s="144" t="s">
        <v>157</v>
      </c>
      <c r="E514" s="151" t="s">
        <v>1</v>
      </c>
      <c r="F514" s="152" t="s">
        <v>2215</v>
      </c>
      <c r="H514" s="153">
        <v>69.823</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65" s="1" customFormat="1" ht="24" customHeight="1">
      <c r="B515" s="130"/>
      <c r="C515" s="131" t="s">
        <v>352</v>
      </c>
      <c r="D515" s="131" t="s">
        <v>150</v>
      </c>
      <c r="E515" s="132" t="s">
        <v>742</v>
      </c>
      <c r="F515" s="133" t="s">
        <v>743</v>
      </c>
      <c r="G515" s="134" t="s">
        <v>153</v>
      </c>
      <c r="H515" s="135">
        <v>75.21</v>
      </c>
      <c r="I515" s="136"/>
      <c r="J515" s="136">
        <f>ROUND(I515*H515,2)</f>
        <v>0</v>
      </c>
      <c r="K515" s="133" t="s">
        <v>154</v>
      </c>
      <c r="L515" s="27"/>
      <c r="M515" s="137" t="s">
        <v>1</v>
      </c>
      <c r="N515" s="138" t="s">
        <v>35</v>
      </c>
      <c r="O515" s="139">
        <v>0.38</v>
      </c>
      <c r="P515" s="139">
        <f>O515*H515</f>
        <v>28.5798</v>
      </c>
      <c r="Q515" s="139">
        <v>0</v>
      </c>
      <c r="R515" s="139">
        <f>Q515*H515</f>
        <v>0</v>
      </c>
      <c r="S515" s="139">
        <v>0</v>
      </c>
      <c r="T515" s="140">
        <f>S515*H515</f>
        <v>0</v>
      </c>
      <c r="AR515" s="141" t="s">
        <v>155</v>
      </c>
      <c r="AT515" s="141" t="s">
        <v>150</v>
      </c>
      <c r="AU515" s="141" t="s">
        <v>79</v>
      </c>
      <c r="AY515" s="15" t="s">
        <v>148</v>
      </c>
      <c r="BE515" s="142">
        <f>IF(N515="základní",J515,0)</f>
        <v>0</v>
      </c>
      <c r="BF515" s="142">
        <f>IF(N515="snížená",J515,0)</f>
        <v>0</v>
      </c>
      <c r="BG515" s="142">
        <f>IF(N515="zákl. přenesená",J515,0)</f>
        <v>0</v>
      </c>
      <c r="BH515" s="142">
        <f>IF(N515="sníž. přenesená",J515,0)</f>
        <v>0</v>
      </c>
      <c r="BI515" s="142">
        <f>IF(N515="nulová",J515,0)</f>
        <v>0</v>
      </c>
      <c r="BJ515" s="15" t="s">
        <v>77</v>
      </c>
      <c r="BK515" s="142">
        <f>ROUND(I515*H515,2)</f>
        <v>0</v>
      </c>
      <c r="BL515" s="15" t="s">
        <v>155</v>
      </c>
      <c r="BM515" s="141" t="s">
        <v>2358</v>
      </c>
    </row>
    <row r="516" spans="2:51" s="12" customFormat="1" ht="12">
      <c r="B516" s="143"/>
      <c r="D516" s="144" t="s">
        <v>157</v>
      </c>
      <c r="E516" s="145" t="s">
        <v>1</v>
      </c>
      <c r="F516" s="146" t="s">
        <v>745</v>
      </c>
      <c r="H516" s="145" t="s">
        <v>1</v>
      </c>
      <c r="L516" s="143"/>
      <c r="M516" s="147"/>
      <c r="N516" s="148"/>
      <c r="O516" s="148"/>
      <c r="P516" s="148"/>
      <c r="Q516" s="148"/>
      <c r="R516" s="148"/>
      <c r="S516" s="148"/>
      <c r="T516" s="149"/>
      <c r="AT516" s="145" t="s">
        <v>157</v>
      </c>
      <c r="AU516" s="145" t="s">
        <v>79</v>
      </c>
      <c r="AV516" s="12" t="s">
        <v>77</v>
      </c>
      <c r="AW516" s="12" t="s">
        <v>27</v>
      </c>
      <c r="AX516" s="12" t="s">
        <v>70</v>
      </c>
      <c r="AY516" s="145" t="s">
        <v>148</v>
      </c>
    </row>
    <row r="517" spans="2:51" s="13" customFormat="1" ht="12">
      <c r="B517" s="150"/>
      <c r="D517" s="144" t="s">
        <v>157</v>
      </c>
      <c r="E517" s="151" t="s">
        <v>1</v>
      </c>
      <c r="F517" s="152" t="s">
        <v>2359</v>
      </c>
      <c r="H517" s="153">
        <v>29.37</v>
      </c>
      <c r="L517" s="150"/>
      <c r="M517" s="154"/>
      <c r="N517" s="155"/>
      <c r="O517" s="155"/>
      <c r="P517" s="155"/>
      <c r="Q517" s="155"/>
      <c r="R517" s="155"/>
      <c r="S517" s="155"/>
      <c r="T517" s="156"/>
      <c r="AT517" s="151" t="s">
        <v>157</v>
      </c>
      <c r="AU517" s="151" t="s">
        <v>79</v>
      </c>
      <c r="AV517" s="13" t="s">
        <v>79</v>
      </c>
      <c r="AW517" s="13" t="s">
        <v>27</v>
      </c>
      <c r="AX517" s="13" t="s">
        <v>70</v>
      </c>
      <c r="AY517" s="151" t="s">
        <v>148</v>
      </c>
    </row>
    <row r="518" spans="2:51" s="13" customFormat="1" ht="12">
      <c r="B518" s="150"/>
      <c r="D518" s="144" t="s">
        <v>157</v>
      </c>
      <c r="E518" s="151" t="s">
        <v>1</v>
      </c>
      <c r="F518" s="152" t="s">
        <v>2360</v>
      </c>
      <c r="H518" s="153">
        <v>8.25</v>
      </c>
      <c r="L518" s="150"/>
      <c r="M518" s="154"/>
      <c r="N518" s="155"/>
      <c r="O518" s="155"/>
      <c r="P518" s="155"/>
      <c r="Q518" s="155"/>
      <c r="R518" s="155"/>
      <c r="S518" s="155"/>
      <c r="T518" s="156"/>
      <c r="AT518" s="151" t="s">
        <v>157</v>
      </c>
      <c r="AU518" s="151" t="s">
        <v>79</v>
      </c>
      <c r="AV518" s="13" t="s">
        <v>79</v>
      </c>
      <c r="AW518" s="13" t="s">
        <v>27</v>
      </c>
      <c r="AX518" s="13" t="s">
        <v>70</v>
      </c>
      <c r="AY518" s="151" t="s">
        <v>148</v>
      </c>
    </row>
    <row r="519" spans="2:51" s="13" customFormat="1" ht="12">
      <c r="B519" s="150"/>
      <c r="D519" s="144" t="s">
        <v>157</v>
      </c>
      <c r="E519" s="151" t="s">
        <v>1</v>
      </c>
      <c r="F519" s="152" t="s">
        <v>2361</v>
      </c>
      <c r="H519" s="153">
        <v>29.34</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51" s="13" customFormat="1" ht="12">
      <c r="B520" s="150"/>
      <c r="D520" s="144" t="s">
        <v>157</v>
      </c>
      <c r="E520" s="151" t="s">
        <v>1</v>
      </c>
      <c r="F520" s="152" t="s">
        <v>2362</v>
      </c>
      <c r="H520" s="153">
        <v>8.25</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65" s="1" customFormat="1" ht="24" customHeight="1">
      <c r="B521" s="130"/>
      <c r="C521" s="131" t="s">
        <v>716</v>
      </c>
      <c r="D521" s="131" t="s">
        <v>150</v>
      </c>
      <c r="E521" s="132" t="s">
        <v>751</v>
      </c>
      <c r="F521" s="133" t="s">
        <v>752</v>
      </c>
      <c r="G521" s="134" t="s">
        <v>153</v>
      </c>
      <c r="H521" s="135">
        <v>272.53</v>
      </c>
      <c r="I521" s="136"/>
      <c r="J521" s="136">
        <f>ROUND(I521*H521,2)</f>
        <v>0</v>
      </c>
      <c r="K521" s="133" t="s">
        <v>154</v>
      </c>
      <c r="L521" s="27"/>
      <c r="M521" s="137" t="s">
        <v>1</v>
      </c>
      <c r="N521" s="138" t="s">
        <v>35</v>
      </c>
      <c r="O521" s="139">
        <v>0.06</v>
      </c>
      <c r="P521" s="139">
        <f>O521*H521</f>
        <v>16.351799999999997</v>
      </c>
      <c r="Q521" s="139">
        <v>0.00012</v>
      </c>
      <c r="R521" s="139">
        <f>Q521*H521</f>
        <v>0.0327036</v>
      </c>
      <c r="S521" s="139">
        <v>0</v>
      </c>
      <c r="T521" s="140">
        <f>S521*H521</f>
        <v>0</v>
      </c>
      <c r="AR521" s="141" t="s">
        <v>155</v>
      </c>
      <c r="AT521" s="141" t="s">
        <v>150</v>
      </c>
      <c r="AU521" s="141" t="s">
        <v>79</v>
      </c>
      <c r="AY521" s="15" t="s">
        <v>148</v>
      </c>
      <c r="BE521" s="142">
        <f>IF(N521="základní",J521,0)</f>
        <v>0</v>
      </c>
      <c r="BF521" s="142">
        <f>IF(N521="snížená",J521,0)</f>
        <v>0</v>
      </c>
      <c r="BG521" s="142">
        <f>IF(N521="zákl. přenesená",J521,0)</f>
        <v>0</v>
      </c>
      <c r="BH521" s="142">
        <f>IF(N521="sníž. přenesená",J521,0)</f>
        <v>0</v>
      </c>
      <c r="BI521" s="142">
        <f>IF(N521="nulová",J521,0)</f>
        <v>0</v>
      </c>
      <c r="BJ521" s="15" t="s">
        <v>77</v>
      </c>
      <c r="BK521" s="142">
        <f>ROUND(I521*H521,2)</f>
        <v>0</v>
      </c>
      <c r="BL521" s="15" t="s">
        <v>155</v>
      </c>
      <c r="BM521" s="141" t="s">
        <v>2363</v>
      </c>
    </row>
    <row r="522" spans="2:51" s="12" customFormat="1" ht="12">
      <c r="B522" s="143"/>
      <c r="D522" s="144" t="s">
        <v>157</v>
      </c>
      <c r="E522" s="145" t="s">
        <v>1</v>
      </c>
      <c r="F522" s="146" t="s">
        <v>158</v>
      </c>
      <c r="H522" s="145" t="s">
        <v>1</v>
      </c>
      <c r="L522" s="143"/>
      <c r="M522" s="147"/>
      <c r="N522" s="148"/>
      <c r="O522" s="148"/>
      <c r="P522" s="148"/>
      <c r="Q522" s="148"/>
      <c r="R522" s="148"/>
      <c r="S522" s="148"/>
      <c r="T522" s="149"/>
      <c r="AT522" s="145" t="s">
        <v>157</v>
      </c>
      <c r="AU522" s="145" t="s">
        <v>79</v>
      </c>
      <c r="AV522" s="12" t="s">
        <v>77</v>
      </c>
      <c r="AW522" s="12" t="s">
        <v>27</v>
      </c>
      <c r="AX522" s="12" t="s">
        <v>70</v>
      </c>
      <c r="AY522" s="145" t="s">
        <v>148</v>
      </c>
    </row>
    <row r="523" spans="2:51" s="13" customFormat="1" ht="20.4">
      <c r="B523" s="150"/>
      <c r="D523" s="144" t="s">
        <v>157</v>
      </c>
      <c r="E523" s="151" t="s">
        <v>1</v>
      </c>
      <c r="F523" s="152" t="s">
        <v>2364</v>
      </c>
      <c r="H523" s="153">
        <v>15.3</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51" s="12" customFormat="1" ht="12">
      <c r="B524" s="143"/>
      <c r="D524" s="144" t="s">
        <v>157</v>
      </c>
      <c r="E524" s="145" t="s">
        <v>1</v>
      </c>
      <c r="F524" s="146" t="s">
        <v>244</v>
      </c>
      <c r="H524" s="145" t="s">
        <v>1</v>
      </c>
      <c r="L524" s="143"/>
      <c r="M524" s="147"/>
      <c r="N524" s="148"/>
      <c r="O524" s="148"/>
      <c r="P524" s="148"/>
      <c r="Q524" s="148"/>
      <c r="R524" s="148"/>
      <c r="S524" s="148"/>
      <c r="T524" s="149"/>
      <c r="AT524" s="145" t="s">
        <v>157</v>
      </c>
      <c r="AU524" s="145" t="s">
        <v>79</v>
      </c>
      <c r="AV524" s="12" t="s">
        <v>77</v>
      </c>
      <c r="AW524" s="12" t="s">
        <v>27</v>
      </c>
      <c r="AX524" s="12" t="s">
        <v>70</v>
      </c>
      <c r="AY524" s="145" t="s">
        <v>148</v>
      </c>
    </row>
    <row r="525" spans="2:51" s="13" customFormat="1" ht="12">
      <c r="B525" s="150"/>
      <c r="D525" s="144" t="s">
        <v>157</v>
      </c>
      <c r="E525" s="151" t="s">
        <v>1</v>
      </c>
      <c r="F525" s="152" t="s">
        <v>2365</v>
      </c>
      <c r="H525" s="153">
        <v>11.928</v>
      </c>
      <c r="L525" s="150"/>
      <c r="M525" s="154"/>
      <c r="N525" s="155"/>
      <c r="O525" s="155"/>
      <c r="P525" s="155"/>
      <c r="Q525" s="155"/>
      <c r="R525" s="155"/>
      <c r="S525" s="155"/>
      <c r="T525" s="156"/>
      <c r="AT525" s="151" t="s">
        <v>157</v>
      </c>
      <c r="AU525" s="151" t="s">
        <v>79</v>
      </c>
      <c r="AV525" s="13" t="s">
        <v>79</v>
      </c>
      <c r="AW525" s="13" t="s">
        <v>27</v>
      </c>
      <c r="AX525" s="13" t="s">
        <v>70</v>
      </c>
      <c r="AY525" s="151" t="s">
        <v>148</v>
      </c>
    </row>
    <row r="526" spans="2:51" s="13" customFormat="1" ht="12">
      <c r="B526" s="150"/>
      <c r="D526" s="144" t="s">
        <v>157</v>
      </c>
      <c r="E526" s="151" t="s">
        <v>1</v>
      </c>
      <c r="F526" s="152" t="s">
        <v>2366</v>
      </c>
      <c r="H526" s="153">
        <v>8.266</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51" s="13" customFormat="1" ht="12">
      <c r="B527" s="150"/>
      <c r="D527" s="144" t="s">
        <v>157</v>
      </c>
      <c r="E527" s="151" t="s">
        <v>1</v>
      </c>
      <c r="F527" s="152" t="s">
        <v>2367</v>
      </c>
      <c r="H527" s="153">
        <v>20.02</v>
      </c>
      <c r="L527" s="150"/>
      <c r="M527" s="154"/>
      <c r="N527" s="155"/>
      <c r="O527" s="155"/>
      <c r="P527" s="155"/>
      <c r="Q527" s="155"/>
      <c r="R527" s="155"/>
      <c r="S527" s="155"/>
      <c r="T527" s="156"/>
      <c r="AT527" s="151" t="s">
        <v>157</v>
      </c>
      <c r="AU527" s="151" t="s">
        <v>79</v>
      </c>
      <c r="AV527" s="13" t="s">
        <v>79</v>
      </c>
      <c r="AW527" s="13" t="s">
        <v>27</v>
      </c>
      <c r="AX527" s="13" t="s">
        <v>70</v>
      </c>
      <c r="AY527" s="151" t="s">
        <v>148</v>
      </c>
    </row>
    <row r="528" spans="2:51" s="13" customFormat="1" ht="12">
      <c r="B528" s="150"/>
      <c r="D528" s="144" t="s">
        <v>157</v>
      </c>
      <c r="E528" s="151" t="s">
        <v>1</v>
      </c>
      <c r="F528" s="152" t="s">
        <v>2368</v>
      </c>
      <c r="H528" s="153">
        <v>3.518</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51" s="13" customFormat="1" ht="12">
      <c r="B529" s="150"/>
      <c r="D529" s="144" t="s">
        <v>157</v>
      </c>
      <c r="E529" s="151" t="s">
        <v>1</v>
      </c>
      <c r="F529" s="152" t="s">
        <v>2369</v>
      </c>
      <c r="H529" s="153">
        <v>0.936</v>
      </c>
      <c r="L529" s="150"/>
      <c r="M529" s="154"/>
      <c r="N529" s="155"/>
      <c r="O529" s="155"/>
      <c r="P529" s="155"/>
      <c r="Q529" s="155"/>
      <c r="R529" s="155"/>
      <c r="S529" s="155"/>
      <c r="T529" s="156"/>
      <c r="AT529" s="151" t="s">
        <v>157</v>
      </c>
      <c r="AU529" s="151" t="s">
        <v>79</v>
      </c>
      <c r="AV529" s="13" t="s">
        <v>79</v>
      </c>
      <c r="AW529" s="13" t="s">
        <v>27</v>
      </c>
      <c r="AX529" s="13" t="s">
        <v>70</v>
      </c>
      <c r="AY529" s="151" t="s">
        <v>148</v>
      </c>
    </row>
    <row r="530" spans="2:51" s="12" customFormat="1" ht="12">
      <c r="B530" s="143"/>
      <c r="D530" s="144" t="s">
        <v>157</v>
      </c>
      <c r="E530" s="145" t="s">
        <v>1</v>
      </c>
      <c r="F530" s="146" t="s">
        <v>347</v>
      </c>
      <c r="H530" s="145" t="s">
        <v>1</v>
      </c>
      <c r="L530" s="143"/>
      <c r="M530" s="147"/>
      <c r="N530" s="148"/>
      <c r="O530" s="148"/>
      <c r="P530" s="148"/>
      <c r="Q530" s="148"/>
      <c r="R530" s="148"/>
      <c r="S530" s="148"/>
      <c r="T530" s="149"/>
      <c r="AT530" s="145" t="s">
        <v>157</v>
      </c>
      <c r="AU530" s="145" t="s">
        <v>79</v>
      </c>
      <c r="AV530" s="12" t="s">
        <v>77</v>
      </c>
      <c r="AW530" s="12" t="s">
        <v>27</v>
      </c>
      <c r="AX530" s="12" t="s">
        <v>70</v>
      </c>
      <c r="AY530" s="145" t="s">
        <v>148</v>
      </c>
    </row>
    <row r="531" spans="2:51" s="13" customFormat="1" ht="12">
      <c r="B531" s="150"/>
      <c r="D531" s="144" t="s">
        <v>157</v>
      </c>
      <c r="E531" s="151" t="s">
        <v>1</v>
      </c>
      <c r="F531" s="152" t="s">
        <v>2370</v>
      </c>
      <c r="H531" s="153">
        <v>12.012</v>
      </c>
      <c r="L531" s="150"/>
      <c r="M531" s="154"/>
      <c r="N531" s="155"/>
      <c r="O531" s="155"/>
      <c r="P531" s="155"/>
      <c r="Q531" s="155"/>
      <c r="R531" s="155"/>
      <c r="S531" s="155"/>
      <c r="T531" s="156"/>
      <c r="AT531" s="151" t="s">
        <v>157</v>
      </c>
      <c r="AU531" s="151" t="s">
        <v>79</v>
      </c>
      <c r="AV531" s="13" t="s">
        <v>79</v>
      </c>
      <c r="AW531" s="13" t="s">
        <v>27</v>
      </c>
      <c r="AX531" s="13" t="s">
        <v>70</v>
      </c>
      <c r="AY531" s="151" t="s">
        <v>148</v>
      </c>
    </row>
    <row r="532" spans="2:51" s="13" customFormat="1" ht="12">
      <c r="B532" s="150"/>
      <c r="D532" s="144" t="s">
        <v>157</v>
      </c>
      <c r="E532" s="151" t="s">
        <v>1</v>
      </c>
      <c r="F532" s="152" t="s">
        <v>2371</v>
      </c>
      <c r="H532" s="153">
        <v>8.339</v>
      </c>
      <c r="L532" s="150"/>
      <c r="M532" s="154"/>
      <c r="N532" s="155"/>
      <c r="O532" s="155"/>
      <c r="P532" s="155"/>
      <c r="Q532" s="155"/>
      <c r="R532" s="155"/>
      <c r="S532" s="155"/>
      <c r="T532" s="156"/>
      <c r="AT532" s="151" t="s">
        <v>157</v>
      </c>
      <c r="AU532" s="151" t="s">
        <v>79</v>
      </c>
      <c r="AV532" s="13" t="s">
        <v>79</v>
      </c>
      <c r="AW532" s="13" t="s">
        <v>27</v>
      </c>
      <c r="AX532" s="13" t="s">
        <v>70</v>
      </c>
      <c r="AY532" s="151" t="s">
        <v>148</v>
      </c>
    </row>
    <row r="533" spans="2:51" s="13" customFormat="1" ht="12">
      <c r="B533" s="150"/>
      <c r="D533" s="144" t="s">
        <v>157</v>
      </c>
      <c r="E533" s="151" t="s">
        <v>1</v>
      </c>
      <c r="F533" s="152" t="s">
        <v>2372</v>
      </c>
      <c r="H533" s="153">
        <v>10.578</v>
      </c>
      <c r="L533" s="150"/>
      <c r="M533" s="154"/>
      <c r="N533" s="155"/>
      <c r="O533" s="155"/>
      <c r="P533" s="155"/>
      <c r="Q533" s="155"/>
      <c r="R533" s="155"/>
      <c r="S533" s="155"/>
      <c r="T533" s="156"/>
      <c r="AT533" s="151" t="s">
        <v>157</v>
      </c>
      <c r="AU533" s="151" t="s">
        <v>79</v>
      </c>
      <c r="AV533" s="13" t="s">
        <v>79</v>
      </c>
      <c r="AW533" s="13" t="s">
        <v>27</v>
      </c>
      <c r="AX533" s="13" t="s">
        <v>70</v>
      </c>
      <c r="AY533" s="151" t="s">
        <v>148</v>
      </c>
    </row>
    <row r="534" spans="2:51" s="13" customFormat="1" ht="12">
      <c r="B534" s="150"/>
      <c r="D534" s="144" t="s">
        <v>157</v>
      </c>
      <c r="E534" s="151" t="s">
        <v>1</v>
      </c>
      <c r="F534" s="152" t="s">
        <v>2368</v>
      </c>
      <c r="H534" s="153">
        <v>3.518</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51" s="13" customFormat="1" ht="12">
      <c r="B535" s="150"/>
      <c r="D535" s="144" t="s">
        <v>157</v>
      </c>
      <c r="E535" s="151" t="s">
        <v>1</v>
      </c>
      <c r="F535" s="152" t="s">
        <v>2367</v>
      </c>
      <c r="H535" s="153">
        <v>20.02</v>
      </c>
      <c r="L535" s="150"/>
      <c r="M535" s="154"/>
      <c r="N535" s="155"/>
      <c r="O535" s="155"/>
      <c r="P535" s="155"/>
      <c r="Q535" s="155"/>
      <c r="R535" s="155"/>
      <c r="S535" s="155"/>
      <c r="T535" s="156"/>
      <c r="AT535" s="151" t="s">
        <v>157</v>
      </c>
      <c r="AU535" s="151" t="s">
        <v>79</v>
      </c>
      <c r="AV535" s="13" t="s">
        <v>79</v>
      </c>
      <c r="AW535" s="13" t="s">
        <v>27</v>
      </c>
      <c r="AX535" s="13" t="s">
        <v>70</v>
      </c>
      <c r="AY535" s="151" t="s">
        <v>148</v>
      </c>
    </row>
    <row r="536" spans="2:51" s="13" customFormat="1" ht="12">
      <c r="B536" s="150"/>
      <c r="D536" s="144" t="s">
        <v>157</v>
      </c>
      <c r="E536" s="151" t="s">
        <v>1</v>
      </c>
      <c r="F536" s="152" t="s">
        <v>2373</v>
      </c>
      <c r="H536" s="153">
        <v>2.75</v>
      </c>
      <c r="L536" s="150"/>
      <c r="M536" s="154"/>
      <c r="N536" s="155"/>
      <c r="O536" s="155"/>
      <c r="P536" s="155"/>
      <c r="Q536" s="155"/>
      <c r="R536" s="155"/>
      <c r="S536" s="155"/>
      <c r="T536" s="156"/>
      <c r="AT536" s="151" t="s">
        <v>157</v>
      </c>
      <c r="AU536" s="151" t="s">
        <v>79</v>
      </c>
      <c r="AV536" s="13" t="s">
        <v>79</v>
      </c>
      <c r="AW536" s="13" t="s">
        <v>27</v>
      </c>
      <c r="AX536" s="13" t="s">
        <v>70</v>
      </c>
      <c r="AY536" s="151" t="s">
        <v>148</v>
      </c>
    </row>
    <row r="537" spans="2:51" s="13" customFormat="1" ht="12">
      <c r="B537" s="150"/>
      <c r="D537" s="144" t="s">
        <v>157</v>
      </c>
      <c r="E537" s="151" t="s">
        <v>1</v>
      </c>
      <c r="F537" s="152" t="s">
        <v>2374</v>
      </c>
      <c r="H537" s="153">
        <v>19.08</v>
      </c>
      <c r="L537" s="150"/>
      <c r="M537" s="154"/>
      <c r="N537" s="155"/>
      <c r="O537" s="155"/>
      <c r="P537" s="155"/>
      <c r="Q537" s="155"/>
      <c r="R537" s="155"/>
      <c r="S537" s="155"/>
      <c r="T537" s="156"/>
      <c r="AT537" s="151" t="s">
        <v>157</v>
      </c>
      <c r="AU537" s="151" t="s">
        <v>79</v>
      </c>
      <c r="AV537" s="13" t="s">
        <v>79</v>
      </c>
      <c r="AW537" s="13" t="s">
        <v>27</v>
      </c>
      <c r="AX537" s="13" t="s">
        <v>70</v>
      </c>
      <c r="AY537" s="151" t="s">
        <v>148</v>
      </c>
    </row>
    <row r="538" spans="2:51" s="13" customFormat="1" ht="12">
      <c r="B538" s="150"/>
      <c r="D538" s="144" t="s">
        <v>157</v>
      </c>
      <c r="F538" s="152" t="s">
        <v>2375</v>
      </c>
      <c r="H538" s="153">
        <v>272.53</v>
      </c>
      <c r="L538" s="150"/>
      <c r="M538" s="154"/>
      <c r="N538" s="155"/>
      <c r="O538" s="155"/>
      <c r="P538" s="155"/>
      <c r="Q538" s="155"/>
      <c r="R538" s="155"/>
      <c r="S538" s="155"/>
      <c r="T538" s="156"/>
      <c r="AT538" s="151" t="s">
        <v>157</v>
      </c>
      <c r="AU538" s="151" t="s">
        <v>79</v>
      </c>
      <c r="AV538" s="13" t="s">
        <v>79</v>
      </c>
      <c r="AW538" s="13" t="s">
        <v>3</v>
      </c>
      <c r="AX538" s="13" t="s">
        <v>77</v>
      </c>
      <c r="AY538" s="151" t="s">
        <v>148</v>
      </c>
    </row>
    <row r="539" spans="2:65" s="1" customFormat="1" ht="24" customHeight="1">
      <c r="B539" s="130"/>
      <c r="C539" s="131" t="s">
        <v>727</v>
      </c>
      <c r="D539" s="131" t="s">
        <v>150</v>
      </c>
      <c r="E539" s="132" t="s">
        <v>769</v>
      </c>
      <c r="F539" s="133" t="s">
        <v>770</v>
      </c>
      <c r="G539" s="134" t="s">
        <v>458</v>
      </c>
      <c r="H539" s="135">
        <v>428.35</v>
      </c>
      <c r="I539" s="136"/>
      <c r="J539" s="136">
        <f>ROUND(I539*H539,2)</f>
        <v>0</v>
      </c>
      <c r="K539" s="133" t="s">
        <v>154</v>
      </c>
      <c r="L539" s="27"/>
      <c r="M539" s="137" t="s">
        <v>1</v>
      </c>
      <c r="N539" s="138" t="s">
        <v>35</v>
      </c>
      <c r="O539" s="139">
        <v>0.075</v>
      </c>
      <c r="P539" s="139">
        <f>O539*H539</f>
        <v>32.12625</v>
      </c>
      <c r="Q539" s="139">
        <v>0</v>
      </c>
      <c r="R539" s="139">
        <f>Q539*H539</f>
        <v>0</v>
      </c>
      <c r="S539" s="139">
        <v>0</v>
      </c>
      <c r="T539" s="140">
        <f>S539*H539</f>
        <v>0</v>
      </c>
      <c r="AR539" s="141" t="s">
        <v>155</v>
      </c>
      <c r="AT539" s="141" t="s">
        <v>150</v>
      </c>
      <c r="AU539" s="141" t="s">
        <v>79</v>
      </c>
      <c r="AY539" s="15" t="s">
        <v>148</v>
      </c>
      <c r="BE539" s="142">
        <f>IF(N539="základní",J539,0)</f>
        <v>0</v>
      </c>
      <c r="BF539" s="142">
        <f>IF(N539="snížená",J539,0)</f>
        <v>0</v>
      </c>
      <c r="BG539" s="142">
        <f>IF(N539="zákl. přenesená",J539,0)</f>
        <v>0</v>
      </c>
      <c r="BH539" s="142">
        <f>IF(N539="sníž. přenesená",J539,0)</f>
        <v>0</v>
      </c>
      <c r="BI539" s="142">
        <f>IF(N539="nulová",J539,0)</f>
        <v>0</v>
      </c>
      <c r="BJ539" s="15" t="s">
        <v>77</v>
      </c>
      <c r="BK539" s="142">
        <f>ROUND(I539*H539,2)</f>
        <v>0</v>
      </c>
      <c r="BL539" s="15" t="s">
        <v>155</v>
      </c>
      <c r="BM539" s="141" t="s">
        <v>2376</v>
      </c>
    </row>
    <row r="540" spans="2:51" s="13" customFormat="1" ht="20.4">
      <c r="B540" s="150"/>
      <c r="D540" s="144" t="s">
        <v>157</v>
      </c>
      <c r="E540" s="151" t="s">
        <v>1</v>
      </c>
      <c r="F540" s="152" t="s">
        <v>2250</v>
      </c>
      <c r="H540" s="153">
        <v>126.95</v>
      </c>
      <c r="L540" s="150"/>
      <c r="M540" s="154"/>
      <c r="N540" s="155"/>
      <c r="O540" s="155"/>
      <c r="P540" s="155"/>
      <c r="Q540" s="155"/>
      <c r="R540" s="155"/>
      <c r="S540" s="155"/>
      <c r="T540" s="156"/>
      <c r="AT540" s="151" t="s">
        <v>157</v>
      </c>
      <c r="AU540" s="151" t="s">
        <v>79</v>
      </c>
      <c r="AV540" s="13" t="s">
        <v>79</v>
      </c>
      <c r="AW540" s="13" t="s">
        <v>27</v>
      </c>
      <c r="AX540" s="13" t="s">
        <v>70</v>
      </c>
      <c r="AY540" s="151" t="s">
        <v>148</v>
      </c>
    </row>
    <row r="541" spans="2:51" s="13" customFormat="1" ht="30.6">
      <c r="B541" s="150"/>
      <c r="D541" s="144" t="s">
        <v>157</v>
      </c>
      <c r="E541" s="151" t="s">
        <v>1</v>
      </c>
      <c r="F541" s="152" t="s">
        <v>2377</v>
      </c>
      <c r="H541" s="153">
        <v>134.4</v>
      </c>
      <c r="L541" s="150"/>
      <c r="M541" s="154"/>
      <c r="N541" s="155"/>
      <c r="O541" s="155"/>
      <c r="P541" s="155"/>
      <c r="Q541" s="155"/>
      <c r="R541" s="155"/>
      <c r="S541" s="155"/>
      <c r="T541" s="156"/>
      <c r="AT541" s="151" t="s">
        <v>157</v>
      </c>
      <c r="AU541" s="151" t="s">
        <v>79</v>
      </c>
      <c r="AV541" s="13" t="s">
        <v>79</v>
      </c>
      <c r="AW541" s="13" t="s">
        <v>27</v>
      </c>
      <c r="AX541" s="13" t="s">
        <v>70</v>
      </c>
      <c r="AY541" s="151" t="s">
        <v>148</v>
      </c>
    </row>
    <row r="542" spans="2:51" s="13" customFormat="1" ht="20.4">
      <c r="B542" s="150"/>
      <c r="D542" s="144" t="s">
        <v>157</v>
      </c>
      <c r="E542" s="151" t="s">
        <v>1</v>
      </c>
      <c r="F542" s="152" t="s">
        <v>2378</v>
      </c>
      <c r="H542" s="153">
        <v>13.4</v>
      </c>
      <c r="L542" s="150"/>
      <c r="M542" s="154"/>
      <c r="N542" s="155"/>
      <c r="O542" s="155"/>
      <c r="P542" s="155"/>
      <c r="Q542" s="155"/>
      <c r="R542" s="155"/>
      <c r="S542" s="155"/>
      <c r="T542" s="156"/>
      <c r="AT542" s="151" t="s">
        <v>157</v>
      </c>
      <c r="AU542" s="151" t="s">
        <v>79</v>
      </c>
      <c r="AV542" s="13" t="s">
        <v>79</v>
      </c>
      <c r="AW542" s="13" t="s">
        <v>27</v>
      </c>
      <c r="AX542" s="13" t="s">
        <v>70</v>
      </c>
      <c r="AY542" s="151" t="s">
        <v>148</v>
      </c>
    </row>
    <row r="543" spans="2:51" s="13" customFormat="1" ht="30.6">
      <c r="B543" s="150"/>
      <c r="D543" s="144" t="s">
        <v>157</v>
      </c>
      <c r="E543" s="151" t="s">
        <v>1</v>
      </c>
      <c r="F543" s="152" t="s">
        <v>2379</v>
      </c>
      <c r="H543" s="153">
        <v>153.6</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63" s="11" customFormat="1" ht="22.8" customHeight="1">
      <c r="B544" s="118"/>
      <c r="D544" s="119" t="s">
        <v>69</v>
      </c>
      <c r="E544" s="128" t="s">
        <v>716</v>
      </c>
      <c r="F544" s="128" t="s">
        <v>776</v>
      </c>
      <c r="J544" s="129">
        <f>BK544</f>
        <v>0</v>
      </c>
      <c r="L544" s="118"/>
      <c r="M544" s="122"/>
      <c r="N544" s="123"/>
      <c r="O544" s="123"/>
      <c r="P544" s="124">
        <f>SUM(P545:P575)</f>
        <v>190.730401</v>
      </c>
      <c r="Q544" s="123"/>
      <c r="R544" s="124">
        <f>SUM(R545:R575)</f>
        <v>59.19302037999999</v>
      </c>
      <c r="S544" s="123"/>
      <c r="T544" s="125">
        <f>SUM(T545:T575)</f>
        <v>0</v>
      </c>
      <c r="AR544" s="119" t="s">
        <v>77</v>
      </c>
      <c r="AT544" s="126" t="s">
        <v>69</v>
      </c>
      <c r="AU544" s="126" t="s">
        <v>77</v>
      </c>
      <c r="AY544" s="119" t="s">
        <v>148</v>
      </c>
      <c r="BK544" s="127">
        <f>SUM(BK545:BK575)</f>
        <v>0</v>
      </c>
    </row>
    <row r="545" spans="2:65" s="1" customFormat="1" ht="16.5" customHeight="1">
      <c r="B545" s="130"/>
      <c r="C545" s="131" t="s">
        <v>741</v>
      </c>
      <c r="D545" s="131" t="s">
        <v>150</v>
      </c>
      <c r="E545" s="132" t="s">
        <v>778</v>
      </c>
      <c r="F545" s="133" t="s">
        <v>779</v>
      </c>
      <c r="G545" s="134" t="s">
        <v>162</v>
      </c>
      <c r="H545" s="135">
        <v>21.774</v>
      </c>
      <c r="I545" s="136"/>
      <c r="J545" s="136">
        <f>ROUND(I545*H545,2)</f>
        <v>0</v>
      </c>
      <c r="K545" s="133" t="s">
        <v>320</v>
      </c>
      <c r="L545" s="27"/>
      <c r="M545" s="137" t="s">
        <v>1</v>
      </c>
      <c r="N545" s="138" t="s">
        <v>35</v>
      </c>
      <c r="O545" s="139">
        <v>3.213</v>
      </c>
      <c r="P545" s="139">
        <f>O545*H545</f>
        <v>69.959862</v>
      </c>
      <c r="Q545" s="139">
        <v>2.25634</v>
      </c>
      <c r="R545" s="139">
        <f>Q545*H545</f>
        <v>49.129547159999994</v>
      </c>
      <c r="S545" s="139">
        <v>0</v>
      </c>
      <c r="T545" s="140">
        <f>S545*H545</f>
        <v>0</v>
      </c>
      <c r="AR545" s="141" t="s">
        <v>155</v>
      </c>
      <c r="AT545" s="141" t="s">
        <v>150</v>
      </c>
      <c r="AU545" s="141" t="s">
        <v>79</v>
      </c>
      <c r="AY545" s="15" t="s">
        <v>148</v>
      </c>
      <c r="BE545" s="142">
        <f>IF(N545="základní",J545,0)</f>
        <v>0</v>
      </c>
      <c r="BF545" s="142">
        <f>IF(N545="snížená",J545,0)</f>
        <v>0</v>
      </c>
      <c r="BG545" s="142">
        <f>IF(N545="zákl. přenesená",J545,0)</f>
        <v>0</v>
      </c>
      <c r="BH545" s="142">
        <f>IF(N545="sníž. přenesená",J545,0)</f>
        <v>0</v>
      </c>
      <c r="BI545" s="142">
        <f>IF(N545="nulová",J545,0)</f>
        <v>0</v>
      </c>
      <c r="BJ545" s="15" t="s">
        <v>77</v>
      </c>
      <c r="BK545" s="142">
        <f>ROUND(I545*H545,2)</f>
        <v>0</v>
      </c>
      <c r="BL545" s="15" t="s">
        <v>155</v>
      </c>
      <c r="BM545" s="141" t="s">
        <v>2380</v>
      </c>
    </row>
    <row r="546" spans="2:51" s="13" customFormat="1" ht="20.4">
      <c r="B546" s="150"/>
      <c r="D546" s="144" t="s">
        <v>157</v>
      </c>
      <c r="E546" s="151" t="s">
        <v>1</v>
      </c>
      <c r="F546" s="152" t="s">
        <v>2381</v>
      </c>
      <c r="H546" s="153">
        <v>21.774</v>
      </c>
      <c r="L546" s="150"/>
      <c r="M546" s="154"/>
      <c r="N546" s="155"/>
      <c r="O546" s="155"/>
      <c r="P546" s="155"/>
      <c r="Q546" s="155"/>
      <c r="R546" s="155"/>
      <c r="S546" s="155"/>
      <c r="T546" s="156"/>
      <c r="AT546" s="151" t="s">
        <v>157</v>
      </c>
      <c r="AU546" s="151" t="s">
        <v>79</v>
      </c>
      <c r="AV546" s="13" t="s">
        <v>79</v>
      </c>
      <c r="AW546" s="13" t="s">
        <v>27</v>
      </c>
      <c r="AX546" s="13" t="s">
        <v>70</v>
      </c>
      <c r="AY546" s="151" t="s">
        <v>148</v>
      </c>
    </row>
    <row r="547" spans="2:65" s="1" customFormat="1" ht="24" customHeight="1">
      <c r="B547" s="130"/>
      <c r="C547" s="131" t="s">
        <v>750</v>
      </c>
      <c r="D547" s="131" t="s">
        <v>150</v>
      </c>
      <c r="E547" s="132" t="s">
        <v>783</v>
      </c>
      <c r="F547" s="133" t="s">
        <v>784</v>
      </c>
      <c r="G547" s="134" t="s">
        <v>162</v>
      </c>
      <c r="H547" s="135">
        <v>2.722</v>
      </c>
      <c r="I547" s="136"/>
      <c r="J547" s="136">
        <f>ROUND(I547*H547,2)</f>
        <v>0</v>
      </c>
      <c r="K547" s="133" t="s">
        <v>320</v>
      </c>
      <c r="L547" s="27"/>
      <c r="M547" s="137" t="s">
        <v>1</v>
      </c>
      <c r="N547" s="138" t="s">
        <v>35</v>
      </c>
      <c r="O547" s="139">
        <v>5.33</v>
      </c>
      <c r="P547" s="139">
        <f>O547*H547</f>
        <v>14.50826</v>
      </c>
      <c r="Q547" s="139">
        <v>2.25634</v>
      </c>
      <c r="R547" s="139">
        <f>Q547*H547</f>
        <v>6.141757479999999</v>
      </c>
      <c r="S547" s="139">
        <v>0</v>
      </c>
      <c r="T547" s="140">
        <f>S547*H547</f>
        <v>0</v>
      </c>
      <c r="AR547" s="141" t="s">
        <v>155</v>
      </c>
      <c r="AT547" s="141" t="s">
        <v>150</v>
      </c>
      <c r="AU547" s="141" t="s">
        <v>79</v>
      </c>
      <c r="AY547" s="15" t="s">
        <v>148</v>
      </c>
      <c r="BE547" s="142">
        <f>IF(N547="základní",J547,0)</f>
        <v>0</v>
      </c>
      <c r="BF547" s="142">
        <f>IF(N547="snížená",J547,0)</f>
        <v>0</v>
      </c>
      <c r="BG547" s="142">
        <f>IF(N547="zákl. přenesená",J547,0)</f>
        <v>0</v>
      </c>
      <c r="BH547" s="142">
        <f>IF(N547="sníž. přenesená",J547,0)</f>
        <v>0</v>
      </c>
      <c r="BI547" s="142">
        <f>IF(N547="nulová",J547,0)</f>
        <v>0</v>
      </c>
      <c r="BJ547" s="15" t="s">
        <v>77</v>
      </c>
      <c r="BK547" s="142">
        <f>ROUND(I547*H547,2)</f>
        <v>0</v>
      </c>
      <c r="BL547" s="15" t="s">
        <v>155</v>
      </c>
      <c r="BM547" s="141" t="s">
        <v>2382</v>
      </c>
    </row>
    <row r="548" spans="2:51" s="13" customFormat="1" ht="20.4">
      <c r="B548" s="150"/>
      <c r="D548" s="144" t="s">
        <v>157</v>
      </c>
      <c r="E548" s="151" t="s">
        <v>1</v>
      </c>
      <c r="F548" s="152" t="s">
        <v>2383</v>
      </c>
      <c r="H548" s="153">
        <v>2.722</v>
      </c>
      <c r="L548" s="150"/>
      <c r="M548" s="154"/>
      <c r="N548" s="155"/>
      <c r="O548" s="155"/>
      <c r="P548" s="155"/>
      <c r="Q548" s="155"/>
      <c r="R548" s="155"/>
      <c r="S548" s="155"/>
      <c r="T548" s="156"/>
      <c r="AT548" s="151" t="s">
        <v>157</v>
      </c>
      <c r="AU548" s="151" t="s">
        <v>79</v>
      </c>
      <c r="AV548" s="13" t="s">
        <v>79</v>
      </c>
      <c r="AW548" s="13" t="s">
        <v>27</v>
      </c>
      <c r="AX548" s="13" t="s">
        <v>70</v>
      </c>
      <c r="AY548" s="151" t="s">
        <v>148</v>
      </c>
    </row>
    <row r="549" spans="2:65" s="1" customFormat="1" ht="24" customHeight="1">
      <c r="B549" s="130"/>
      <c r="C549" s="131" t="s">
        <v>768</v>
      </c>
      <c r="D549" s="131" t="s">
        <v>150</v>
      </c>
      <c r="E549" s="132" t="s">
        <v>788</v>
      </c>
      <c r="F549" s="133" t="s">
        <v>789</v>
      </c>
      <c r="G549" s="134" t="s">
        <v>162</v>
      </c>
      <c r="H549" s="135">
        <v>21.774</v>
      </c>
      <c r="I549" s="136"/>
      <c r="J549" s="136">
        <f>ROUND(I549*H549,2)</f>
        <v>0</v>
      </c>
      <c r="K549" s="133" t="s">
        <v>320</v>
      </c>
      <c r="L549" s="27"/>
      <c r="M549" s="137" t="s">
        <v>1</v>
      </c>
      <c r="N549" s="138" t="s">
        <v>35</v>
      </c>
      <c r="O549" s="139">
        <v>2.7</v>
      </c>
      <c r="P549" s="139">
        <f>O549*H549</f>
        <v>58.78980000000001</v>
      </c>
      <c r="Q549" s="139">
        <v>0</v>
      </c>
      <c r="R549" s="139">
        <f>Q549*H549</f>
        <v>0</v>
      </c>
      <c r="S549" s="139">
        <v>0</v>
      </c>
      <c r="T549" s="140">
        <f>S549*H549</f>
        <v>0</v>
      </c>
      <c r="AR549" s="141" t="s">
        <v>155</v>
      </c>
      <c r="AT549" s="141" t="s">
        <v>150</v>
      </c>
      <c r="AU549" s="141" t="s">
        <v>79</v>
      </c>
      <c r="AY549" s="15" t="s">
        <v>148</v>
      </c>
      <c r="BE549" s="142">
        <f>IF(N549="základní",J549,0)</f>
        <v>0</v>
      </c>
      <c r="BF549" s="142">
        <f>IF(N549="snížená",J549,0)</f>
        <v>0</v>
      </c>
      <c r="BG549" s="142">
        <f>IF(N549="zákl. přenesená",J549,0)</f>
        <v>0</v>
      </c>
      <c r="BH549" s="142">
        <f>IF(N549="sníž. přenesená",J549,0)</f>
        <v>0</v>
      </c>
      <c r="BI549" s="142">
        <f>IF(N549="nulová",J549,0)</f>
        <v>0</v>
      </c>
      <c r="BJ549" s="15" t="s">
        <v>77</v>
      </c>
      <c r="BK549" s="142">
        <f>ROUND(I549*H549,2)</f>
        <v>0</v>
      </c>
      <c r="BL549" s="15" t="s">
        <v>155</v>
      </c>
      <c r="BM549" s="141" t="s">
        <v>2384</v>
      </c>
    </row>
    <row r="550" spans="2:51" s="13" customFormat="1" ht="20.4">
      <c r="B550" s="150"/>
      <c r="D550" s="144" t="s">
        <v>157</v>
      </c>
      <c r="E550" s="151" t="s">
        <v>1</v>
      </c>
      <c r="F550" s="152" t="s">
        <v>2381</v>
      </c>
      <c r="H550" s="153">
        <v>21.774</v>
      </c>
      <c r="L550" s="150"/>
      <c r="M550" s="154"/>
      <c r="N550" s="155"/>
      <c r="O550" s="155"/>
      <c r="P550" s="155"/>
      <c r="Q550" s="155"/>
      <c r="R550" s="155"/>
      <c r="S550" s="155"/>
      <c r="T550" s="156"/>
      <c r="AT550" s="151" t="s">
        <v>157</v>
      </c>
      <c r="AU550" s="151" t="s">
        <v>79</v>
      </c>
      <c r="AV550" s="13" t="s">
        <v>79</v>
      </c>
      <c r="AW550" s="13" t="s">
        <v>27</v>
      </c>
      <c r="AX550" s="13" t="s">
        <v>70</v>
      </c>
      <c r="AY550" s="151" t="s">
        <v>148</v>
      </c>
    </row>
    <row r="551" spans="2:65" s="1" customFormat="1" ht="24" customHeight="1">
      <c r="B551" s="130"/>
      <c r="C551" s="131" t="s">
        <v>777</v>
      </c>
      <c r="D551" s="131" t="s">
        <v>150</v>
      </c>
      <c r="E551" s="132" t="s">
        <v>792</v>
      </c>
      <c r="F551" s="133" t="s">
        <v>793</v>
      </c>
      <c r="G551" s="134" t="s">
        <v>162</v>
      </c>
      <c r="H551" s="135">
        <v>21.774</v>
      </c>
      <c r="I551" s="136"/>
      <c r="J551" s="136">
        <f>ROUND(I551*H551,2)</f>
        <v>0</v>
      </c>
      <c r="K551" s="133" t="s">
        <v>320</v>
      </c>
      <c r="L551" s="27"/>
      <c r="M551" s="137" t="s">
        <v>1</v>
      </c>
      <c r="N551" s="138" t="s">
        <v>35</v>
      </c>
      <c r="O551" s="139">
        <v>0.82</v>
      </c>
      <c r="P551" s="139">
        <f>O551*H551</f>
        <v>17.85468</v>
      </c>
      <c r="Q551" s="139">
        <v>0</v>
      </c>
      <c r="R551" s="139">
        <f>Q551*H551</f>
        <v>0</v>
      </c>
      <c r="S551" s="139">
        <v>0</v>
      </c>
      <c r="T551" s="140">
        <f>S551*H551</f>
        <v>0</v>
      </c>
      <c r="AR551" s="141" t="s">
        <v>155</v>
      </c>
      <c r="AT551" s="141" t="s">
        <v>150</v>
      </c>
      <c r="AU551" s="141" t="s">
        <v>79</v>
      </c>
      <c r="AY551" s="15" t="s">
        <v>148</v>
      </c>
      <c r="BE551" s="142">
        <f>IF(N551="základní",J551,0)</f>
        <v>0</v>
      </c>
      <c r="BF551" s="142">
        <f>IF(N551="snížená",J551,0)</f>
        <v>0</v>
      </c>
      <c r="BG551" s="142">
        <f>IF(N551="zákl. přenesená",J551,0)</f>
        <v>0</v>
      </c>
      <c r="BH551" s="142">
        <f>IF(N551="sníž. přenesená",J551,0)</f>
        <v>0</v>
      </c>
      <c r="BI551" s="142">
        <f>IF(N551="nulová",J551,0)</f>
        <v>0</v>
      </c>
      <c r="BJ551" s="15" t="s">
        <v>77</v>
      </c>
      <c r="BK551" s="142">
        <f>ROUND(I551*H551,2)</f>
        <v>0</v>
      </c>
      <c r="BL551" s="15" t="s">
        <v>155</v>
      </c>
      <c r="BM551" s="141" t="s">
        <v>2385</v>
      </c>
    </row>
    <row r="552" spans="2:51" s="13" customFormat="1" ht="20.4">
      <c r="B552" s="150"/>
      <c r="D552" s="144" t="s">
        <v>157</v>
      </c>
      <c r="E552" s="151" t="s">
        <v>1</v>
      </c>
      <c r="F552" s="152" t="s">
        <v>2381</v>
      </c>
      <c r="H552" s="153">
        <v>21.774</v>
      </c>
      <c r="L552" s="150"/>
      <c r="M552" s="154"/>
      <c r="N552" s="155"/>
      <c r="O552" s="155"/>
      <c r="P552" s="155"/>
      <c r="Q552" s="155"/>
      <c r="R552" s="155"/>
      <c r="S552" s="155"/>
      <c r="T552" s="156"/>
      <c r="AT552" s="151" t="s">
        <v>157</v>
      </c>
      <c r="AU552" s="151" t="s">
        <v>79</v>
      </c>
      <c r="AV552" s="13" t="s">
        <v>79</v>
      </c>
      <c r="AW552" s="13" t="s">
        <v>27</v>
      </c>
      <c r="AX552" s="13" t="s">
        <v>70</v>
      </c>
      <c r="AY552" s="151" t="s">
        <v>148</v>
      </c>
    </row>
    <row r="553" spans="2:65" s="1" customFormat="1" ht="16.5" customHeight="1">
      <c r="B553" s="130"/>
      <c r="C553" s="131" t="s">
        <v>782</v>
      </c>
      <c r="D553" s="131" t="s">
        <v>150</v>
      </c>
      <c r="E553" s="132" t="s">
        <v>796</v>
      </c>
      <c r="F553" s="133" t="s">
        <v>797</v>
      </c>
      <c r="G553" s="134" t="s">
        <v>203</v>
      </c>
      <c r="H553" s="135">
        <v>0.429</v>
      </c>
      <c r="I553" s="136"/>
      <c r="J553" s="136">
        <f>ROUND(I553*H553,2)</f>
        <v>0</v>
      </c>
      <c r="K553" s="133" t="s">
        <v>320</v>
      </c>
      <c r="L553" s="27"/>
      <c r="M553" s="137" t="s">
        <v>1</v>
      </c>
      <c r="N553" s="138" t="s">
        <v>35</v>
      </c>
      <c r="O553" s="139">
        <v>15.231</v>
      </c>
      <c r="P553" s="139">
        <f>O553*H553</f>
        <v>6.534098999999999</v>
      </c>
      <c r="Q553" s="139">
        <v>1.05306</v>
      </c>
      <c r="R553" s="139">
        <f>Q553*H553</f>
        <v>0.45176274000000005</v>
      </c>
      <c r="S553" s="139">
        <v>0</v>
      </c>
      <c r="T553" s="140">
        <f>S553*H553</f>
        <v>0</v>
      </c>
      <c r="AR553" s="141" t="s">
        <v>155</v>
      </c>
      <c r="AT553" s="141" t="s">
        <v>150</v>
      </c>
      <c r="AU553" s="141" t="s">
        <v>79</v>
      </c>
      <c r="AY553" s="15" t="s">
        <v>148</v>
      </c>
      <c r="BE553" s="142">
        <f>IF(N553="základní",J553,0)</f>
        <v>0</v>
      </c>
      <c r="BF553" s="142">
        <f>IF(N553="snížená",J553,0)</f>
        <v>0</v>
      </c>
      <c r="BG553" s="142">
        <f>IF(N553="zákl. přenesená",J553,0)</f>
        <v>0</v>
      </c>
      <c r="BH553" s="142">
        <f>IF(N553="sníž. přenesená",J553,0)</f>
        <v>0</v>
      </c>
      <c r="BI553" s="142">
        <f>IF(N553="nulová",J553,0)</f>
        <v>0</v>
      </c>
      <c r="BJ553" s="15" t="s">
        <v>77</v>
      </c>
      <c r="BK553" s="142">
        <f>ROUND(I553*H553,2)</f>
        <v>0</v>
      </c>
      <c r="BL553" s="15" t="s">
        <v>155</v>
      </c>
      <c r="BM553" s="141" t="s">
        <v>2386</v>
      </c>
    </row>
    <row r="554" spans="2:51" s="13" customFormat="1" ht="20.4">
      <c r="B554" s="150"/>
      <c r="D554" s="144" t="s">
        <v>157</v>
      </c>
      <c r="E554" s="151" t="s">
        <v>1</v>
      </c>
      <c r="F554" s="152" t="s">
        <v>2387</v>
      </c>
      <c r="H554" s="153">
        <v>0.429</v>
      </c>
      <c r="L554" s="150"/>
      <c r="M554" s="154"/>
      <c r="N554" s="155"/>
      <c r="O554" s="155"/>
      <c r="P554" s="155"/>
      <c r="Q554" s="155"/>
      <c r="R554" s="155"/>
      <c r="S554" s="155"/>
      <c r="T554" s="156"/>
      <c r="AT554" s="151" t="s">
        <v>157</v>
      </c>
      <c r="AU554" s="151" t="s">
        <v>79</v>
      </c>
      <c r="AV554" s="13" t="s">
        <v>79</v>
      </c>
      <c r="AW554" s="13" t="s">
        <v>27</v>
      </c>
      <c r="AX554" s="13" t="s">
        <v>70</v>
      </c>
      <c r="AY554" s="151" t="s">
        <v>148</v>
      </c>
    </row>
    <row r="555" spans="2:65" s="1" customFormat="1" ht="24" customHeight="1">
      <c r="B555" s="130"/>
      <c r="C555" s="131" t="s">
        <v>787</v>
      </c>
      <c r="D555" s="131" t="s">
        <v>150</v>
      </c>
      <c r="E555" s="132" t="s">
        <v>801</v>
      </c>
      <c r="F555" s="133" t="s">
        <v>802</v>
      </c>
      <c r="G555" s="134" t="s">
        <v>153</v>
      </c>
      <c r="H555" s="135">
        <v>35.025</v>
      </c>
      <c r="I555" s="136"/>
      <c r="J555" s="136">
        <f>ROUND(I555*H555,2)</f>
        <v>0</v>
      </c>
      <c r="K555" s="133" t="s">
        <v>320</v>
      </c>
      <c r="L555" s="27"/>
      <c r="M555" s="137" t="s">
        <v>1</v>
      </c>
      <c r="N555" s="138" t="s">
        <v>35</v>
      </c>
      <c r="O555" s="139">
        <v>0.412</v>
      </c>
      <c r="P555" s="139">
        <f>O555*H555</f>
        <v>14.430299999999999</v>
      </c>
      <c r="Q555" s="139">
        <v>0.09868</v>
      </c>
      <c r="R555" s="139">
        <f>Q555*H555</f>
        <v>3.456267</v>
      </c>
      <c r="S555" s="139">
        <v>0</v>
      </c>
      <c r="T555" s="140">
        <f>S555*H555</f>
        <v>0</v>
      </c>
      <c r="AR555" s="141" t="s">
        <v>155</v>
      </c>
      <c r="AT555" s="141" t="s">
        <v>150</v>
      </c>
      <c r="AU555" s="141" t="s">
        <v>79</v>
      </c>
      <c r="AY555" s="15" t="s">
        <v>148</v>
      </c>
      <c r="BE555" s="142">
        <f>IF(N555="základní",J555,0)</f>
        <v>0</v>
      </c>
      <c r="BF555" s="142">
        <f>IF(N555="snížená",J555,0)</f>
        <v>0</v>
      </c>
      <c r="BG555" s="142">
        <f>IF(N555="zákl. přenesená",J555,0)</f>
        <v>0</v>
      </c>
      <c r="BH555" s="142">
        <f>IF(N555="sníž. přenesená",J555,0)</f>
        <v>0</v>
      </c>
      <c r="BI555" s="142">
        <f>IF(N555="nulová",J555,0)</f>
        <v>0</v>
      </c>
      <c r="BJ555" s="15" t="s">
        <v>77</v>
      </c>
      <c r="BK555" s="142">
        <f>ROUND(I555*H555,2)</f>
        <v>0</v>
      </c>
      <c r="BL555" s="15" t="s">
        <v>155</v>
      </c>
      <c r="BM555" s="141" t="s">
        <v>2388</v>
      </c>
    </row>
    <row r="556" spans="2:51" s="12" customFormat="1" ht="12">
      <c r="B556" s="143"/>
      <c r="D556" s="144" t="s">
        <v>157</v>
      </c>
      <c r="E556" s="145" t="s">
        <v>1</v>
      </c>
      <c r="F556" s="146" t="s">
        <v>804</v>
      </c>
      <c r="H556" s="145" t="s">
        <v>1</v>
      </c>
      <c r="L556" s="143"/>
      <c r="M556" s="147"/>
      <c r="N556" s="148"/>
      <c r="O556" s="148"/>
      <c r="P556" s="148"/>
      <c r="Q556" s="148"/>
      <c r="R556" s="148"/>
      <c r="S556" s="148"/>
      <c r="T556" s="149"/>
      <c r="AT556" s="145" t="s">
        <v>157</v>
      </c>
      <c r="AU556" s="145" t="s">
        <v>79</v>
      </c>
      <c r="AV556" s="12" t="s">
        <v>77</v>
      </c>
      <c r="AW556" s="12" t="s">
        <v>27</v>
      </c>
      <c r="AX556" s="12" t="s">
        <v>70</v>
      </c>
      <c r="AY556" s="145" t="s">
        <v>148</v>
      </c>
    </row>
    <row r="557" spans="2:51" s="12" customFormat="1" ht="12">
      <c r="B557" s="143"/>
      <c r="D557" s="144" t="s">
        <v>157</v>
      </c>
      <c r="E557" s="145" t="s">
        <v>1</v>
      </c>
      <c r="F557" s="146" t="s">
        <v>339</v>
      </c>
      <c r="H557" s="145" t="s">
        <v>1</v>
      </c>
      <c r="L557" s="143"/>
      <c r="M557" s="147"/>
      <c r="N557" s="148"/>
      <c r="O557" s="148"/>
      <c r="P557" s="148"/>
      <c r="Q557" s="148"/>
      <c r="R557" s="148"/>
      <c r="S557" s="148"/>
      <c r="T557" s="149"/>
      <c r="AT557" s="145" t="s">
        <v>157</v>
      </c>
      <c r="AU557" s="145" t="s">
        <v>79</v>
      </c>
      <c r="AV557" s="12" t="s">
        <v>77</v>
      </c>
      <c r="AW557" s="12" t="s">
        <v>27</v>
      </c>
      <c r="AX557" s="12" t="s">
        <v>70</v>
      </c>
      <c r="AY557" s="145" t="s">
        <v>148</v>
      </c>
    </row>
    <row r="558" spans="2:51" s="13" customFormat="1" ht="12">
      <c r="B558" s="150"/>
      <c r="D558" s="144" t="s">
        <v>157</v>
      </c>
      <c r="E558" s="151" t="s">
        <v>1</v>
      </c>
      <c r="F558" s="152" t="s">
        <v>2389</v>
      </c>
      <c r="H558" s="153">
        <v>4.032</v>
      </c>
      <c r="L558" s="150"/>
      <c r="M558" s="154"/>
      <c r="N558" s="155"/>
      <c r="O558" s="155"/>
      <c r="P558" s="155"/>
      <c r="Q558" s="155"/>
      <c r="R558" s="155"/>
      <c r="S558" s="155"/>
      <c r="T558" s="156"/>
      <c r="AT558" s="151" t="s">
        <v>157</v>
      </c>
      <c r="AU558" s="151" t="s">
        <v>79</v>
      </c>
      <c r="AV558" s="13" t="s">
        <v>79</v>
      </c>
      <c r="AW558" s="13" t="s">
        <v>27</v>
      </c>
      <c r="AX558" s="13" t="s">
        <v>70</v>
      </c>
      <c r="AY558" s="151" t="s">
        <v>148</v>
      </c>
    </row>
    <row r="559" spans="2:51" s="13" customFormat="1" ht="12">
      <c r="B559" s="150"/>
      <c r="D559" s="144" t="s">
        <v>157</v>
      </c>
      <c r="E559" s="151" t="s">
        <v>1</v>
      </c>
      <c r="F559" s="152" t="s">
        <v>2390</v>
      </c>
      <c r="H559" s="153">
        <v>3.542</v>
      </c>
      <c r="L559" s="150"/>
      <c r="M559" s="154"/>
      <c r="N559" s="155"/>
      <c r="O559" s="155"/>
      <c r="P559" s="155"/>
      <c r="Q559" s="155"/>
      <c r="R559" s="155"/>
      <c r="S559" s="155"/>
      <c r="T559" s="156"/>
      <c r="AT559" s="151" t="s">
        <v>157</v>
      </c>
      <c r="AU559" s="151" t="s">
        <v>79</v>
      </c>
      <c r="AV559" s="13" t="s">
        <v>79</v>
      </c>
      <c r="AW559" s="13" t="s">
        <v>27</v>
      </c>
      <c r="AX559" s="13" t="s">
        <v>70</v>
      </c>
      <c r="AY559" s="151" t="s">
        <v>148</v>
      </c>
    </row>
    <row r="560" spans="2:51" s="13" customFormat="1" ht="12">
      <c r="B560" s="150"/>
      <c r="D560" s="144" t="s">
        <v>157</v>
      </c>
      <c r="E560" s="151" t="s">
        <v>1</v>
      </c>
      <c r="F560" s="152" t="s">
        <v>2391</v>
      </c>
      <c r="H560" s="153">
        <v>6.72</v>
      </c>
      <c r="L560" s="150"/>
      <c r="M560" s="154"/>
      <c r="N560" s="155"/>
      <c r="O560" s="155"/>
      <c r="P560" s="155"/>
      <c r="Q560" s="155"/>
      <c r="R560" s="155"/>
      <c r="S560" s="155"/>
      <c r="T560" s="156"/>
      <c r="AT560" s="151" t="s">
        <v>157</v>
      </c>
      <c r="AU560" s="151" t="s">
        <v>79</v>
      </c>
      <c r="AV560" s="13" t="s">
        <v>79</v>
      </c>
      <c r="AW560" s="13" t="s">
        <v>27</v>
      </c>
      <c r="AX560" s="13" t="s">
        <v>70</v>
      </c>
      <c r="AY560" s="151" t="s">
        <v>148</v>
      </c>
    </row>
    <row r="561" spans="2:51" s="13" customFormat="1" ht="12">
      <c r="B561" s="150"/>
      <c r="D561" s="144" t="s">
        <v>157</v>
      </c>
      <c r="E561" s="151" t="s">
        <v>1</v>
      </c>
      <c r="F561" s="152" t="s">
        <v>2392</v>
      </c>
      <c r="H561" s="153">
        <v>1.181</v>
      </c>
      <c r="L561" s="150"/>
      <c r="M561" s="154"/>
      <c r="N561" s="155"/>
      <c r="O561" s="155"/>
      <c r="P561" s="155"/>
      <c r="Q561" s="155"/>
      <c r="R561" s="155"/>
      <c r="S561" s="155"/>
      <c r="T561" s="156"/>
      <c r="AT561" s="151" t="s">
        <v>157</v>
      </c>
      <c r="AU561" s="151" t="s">
        <v>79</v>
      </c>
      <c r="AV561" s="13" t="s">
        <v>79</v>
      </c>
      <c r="AW561" s="13" t="s">
        <v>27</v>
      </c>
      <c r="AX561" s="13" t="s">
        <v>70</v>
      </c>
      <c r="AY561" s="151" t="s">
        <v>148</v>
      </c>
    </row>
    <row r="562" spans="2:51" s="13" customFormat="1" ht="12">
      <c r="B562" s="150"/>
      <c r="D562" s="144" t="s">
        <v>157</v>
      </c>
      <c r="E562" s="151" t="s">
        <v>1</v>
      </c>
      <c r="F562" s="152" t="s">
        <v>2393</v>
      </c>
      <c r="H562" s="153">
        <v>1.123</v>
      </c>
      <c r="L562" s="150"/>
      <c r="M562" s="154"/>
      <c r="N562" s="155"/>
      <c r="O562" s="155"/>
      <c r="P562" s="155"/>
      <c r="Q562" s="155"/>
      <c r="R562" s="155"/>
      <c r="S562" s="155"/>
      <c r="T562" s="156"/>
      <c r="AT562" s="151" t="s">
        <v>157</v>
      </c>
      <c r="AU562" s="151" t="s">
        <v>79</v>
      </c>
      <c r="AV562" s="13" t="s">
        <v>79</v>
      </c>
      <c r="AW562" s="13" t="s">
        <v>27</v>
      </c>
      <c r="AX562" s="13" t="s">
        <v>70</v>
      </c>
      <c r="AY562" s="151" t="s">
        <v>148</v>
      </c>
    </row>
    <row r="563" spans="2:51" s="12" customFormat="1" ht="12">
      <c r="B563" s="143"/>
      <c r="D563" s="144" t="s">
        <v>157</v>
      </c>
      <c r="E563" s="145" t="s">
        <v>1</v>
      </c>
      <c r="F563" s="146" t="s">
        <v>347</v>
      </c>
      <c r="H563" s="145" t="s">
        <v>1</v>
      </c>
      <c r="L563" s="143"/>
      <c r="M563" s="147"/>
      <c r="N563" s="148"/>
      <c r="O563" s="148"/>
      <c r="P563" s="148"/>
      <c r="Q563" s="148"/>
      <c r="R563" s="148"/>
      <c r="S563" s="148"/>
      <c r="T563" s="149"/>
      <c r="AT563" s="145" t="s">
        <v>157</v>
      </c>
      <c r="AU563" s="145" t="s">
        <v>79</v>
      </c>
      <c r="AV563" s="12" t="s">
        <v>77</v>
      </c>
      <c r="AW563" s="12" t="s">
        <v>27</v>
      </c>
      <c r="AX563" s="12" t="s">
        <v>70</v>
      </c>
      <c r="AY563" s="145" t="s">
        <v>148</v>
      </c>
    </row>
    <row r="564" spans="2:51" s="13" customFormat="1" ht="12">
      <c r="B564" s="150"/>
      <c r="D564" s="144" t="s">
        <v>157</v>
      </c>
      <c r="E564" s="151" t="s">
        <v>1</v>
      </c>
      <c r="F564" s="152" t="s">
        <v>2389</v>
      </c>
      <c r="H564" s="153">
        <v>4.032</v>
      </c>
      <c r="L564" s="150"/>
      <c r="M564" s="154"/>
      <c r="N564" s="155"/>
      <c r="O564" s="155"/>
      <c r="P564" s="155"/>
      <c r="Q564" s="155"/>
      <c r="R564" s="155"/>
      <c r="S564" s="155"/>
      <c r="T564" s="156"/>
      <c r="AT564" s="151" t="s">
        <v>157</v>
      </c>
      <c r="AU564" s="151" t="s">
        <v>79</v>
      </c>
      <c r="AV564" s="13" t="s">
        <v>79</v>
      </c>
      <c r="AW564" s="13" t="s">
        <v>27</v>
      </c>
      <c r="AX564" s="13" t="s">
        <v>70</v>
      </c>
      <c r="AY564" s="151" t="s">
        <v>148</v>
      </c>
    </row>
    <row r="565" spans="2:51" s="13" customFormat="1" ht="12">
      <c r="B565" s="150"/>
      <c r="D565" s="144" t="s">
        <v>157</v>
      </c>
      <c r="E565" s="151" t="s">
        <v>1</v>
      </c>
      <c r="F565" s="152" t="s">
        <v>2390</v>
      </c>
      <c r="H565" s="153">
        <v>3.542</v>
      </c>
      <c r="L565" s="150"/>
      <c r="M565" s="154"/>
      <c r="N565" s="155"/>
      <c r="O565" s="155"/>
      <c r="P565" s="155"/>
      <c r="Q565" s="155"/>
      <c r="R565" s="155"/>
      <c r="S565" s="155"/>
      <c r="T565" s="156"/>
      <c r="AT565" s="151" t="s">
        <v>157</v>
      </c>
      <c r="AU565" s="151" t="s">
        <v>79</v>
      </c>
      <c r="AV565" s="13" t="s">
        <v>79</v>
      </c>
      <c r="AW565" s="13" t="s">
        <v>27</v>
      </c>
      <c r="AX565" s="13" t="s">
        <v>70</v>
      </c>
      <c r="AY565" s="151" t="s">
        <v>148</v>
      </c>
    </row>
    <row r="566" spans="2:51" s="13" customFormat="1" ht="12">
      <c r="B566" s="150"/>
      <c r="D566" s="144" t="s">
        <v>157</v>
      </c>
      <c r="E566" s="151" t="s">
        <v>1</v>
      </c>
      <c r="F566" s="152" t="s">
        <v>2394</v>
      </c>
      <c r="H566" s="153">
        <v>2.952</v>
      </c>
      <c r="L566" s="150"/>
      <c r="M566" s="154"/>
      <c r="N566" s="155"/>
      <c r="O566" s="155"/>
      <c r="P566" s="155"/>
      <c r="Q566" s="155"/>
      <c r="R566" s="155"/>
      <c r="S566" s="155"/>
      <c r="T566" s="156"/>
      <c r="AT566" s="151" t="s">
        <v>157</v>
      </c>
      <c r="AU566" s="151" t="s">
        <v>79</v>
      </c>
      <c r="AV566" s="13" t="s">
        <v>79</v>
      </c>
      <c r="AW566" s="13" t="s">
        <v>27</v>
      </c>
      <c r="AX566" s="13" t="s">
        <v>70</v>
      </c>
      <c r="AY566" s="151" t="s">
        <v>148</v>
      </c>
    </row>
    <row r="567" spans="2:51" s="13" customFormat="1" ht="12">
      <c r="B567" s="150"/>
      <c r="D567" s="144" t="s">
        <v>157</v>
      </c>
      <c r="E567" s="151" t="s">
        <v>1</v>
      </c>
      <c r="F567" s="152" t="s">
        <v>2392</v>
      </c>
      <c r="H567" s="153">
        <v>1.181</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51" s="13" customFormat="1" ht="12">
      <c r="B568" s="150"/>
      <c r="D568" s="144" t="s">
        <v>157</v>
      </c>
      <c r="E568" s="151" t="s">
        <v>1</v>
      </c>
      <c r="F568" s="152" t="s">
        <v>2391</v>
      </c>
      <c r="H568" s="153">
        <v>6.72</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65" s="1" customFormat="1" ht="24" customHeight="1">
      <c r="B569" s="130"/>
      <c r="C569" s="131" t="s">
        <v>791</v>
      </c>
      <c r="D569" s="131" t="s">
        <v>150</v>
      </c>
      <c r="E569" s="132" t="s">
        <v>821</v>
      </c>
      <c r="F569" s="133" t="s">
        <v>822</v>
      </c>
      <c r="G569" s="134" t="s">
        <v>458</v>
      </c>
      <c r="H569" s="135">
        <v>184.6</v>
      </c>
      <c r="I569" s="136"/>
      <c r="J569" s="136">
        <f>ROUND(I569*H569,2)</f>
        <v>0</v>
      </c>
      <c r="K569" s="133" t="s">
        <v>320</v>
      </c>
      <c r="L569" s="27"/>
      <c r="M569" s="137" t="s">
        <v>1</v>
      </c>
      <c r="N569" s="138" t="s">
        <v>35</v>
      </c>
      <c r="O569" s="139">
        <v>0.035</v>
      </c>
      <c r="P569" s="139">
        <f>O569*H569</f>
        <v>6.461</v>
      </c>
      <c r="Q569" s="139">
        <v>6E-05</v>
      </c>
      <c r="R569" s="139">
        <f>Q569*H569</f>
        <v>0.011076</v>
      </c>
      <c r="S569" s="139">
        <v>0</v>
      </c>
      <c r="T569" s="140">
        <f>S569*H569</f>
        <v>0</v>
      </c>
      <c r="AR569" s="141" t="s">
        <v>155</v>
      </c>
      <c r="AT569" s="141" t="s">
        <v>150</v>
      </c>
      <c r="AU569" s="141" t="s">
        <v>79</v>
      </c>
      <c r="AY569" s="15" t="s">
        <v>148</v>
      </c>
      <c r="BE569" s="142">
        <f>IF(N569="základní",J569,0)</f>
        <v>0</v>
      </c>
      <c r="BF569" s="142">
        <f>IF(N569="snížená",J569,0)</f>
        <v>0</v>
      </c>
      <c r="BG569" s="142">
        <f>IF(N569="zákl. přenesená",J569,0)</f>
        <v>0</v>
      </c>
      <c r="BH569" s="142">
        <f>IF(N569="sníž. přenesená",J569,0)</f>
        <v>0</v>
      </c>
      <c r="BI569" s="142">
        <f>IF(N569="nulová",J569,0)</f>
        <v>0</v>
      </c>
      <c r="BJ569" s="15" t="s">
        <v>77</v>
      </c>
      <c r="BK569" s="142">
        <f>ROUND(I569*H569,2)</f>
        <v>0</v>
      </c>
      <c r="BL569" s="15" t="s">
        <v>155</v>
      </c>
      <c r="BM569" s="141" t="s">
        <v>2395</v>
      </c>
    </row>
    <row r="570" spans="2:51" s="12" customFormat="1" ht="12">
      <c r="B570" s="143"/>
      <c r="D570" s="144" t="s">
        <v>157</v>
      </c>
      <c r="E570" s="145" t="s">
        <v>1</v>
      </c>
      <c r="F570" s="146" t="s">
        <v>665</v>
      </c>
      <c r="H570" s="145" t="s">
        <v>1</v>
      </c>
      <c r="L570" s="143"/>
      <c r="M570" s="147"/>
      <c r="N570" s="148"/>
      <c r="O570" s="148"/>
      <c r="P570" s="148"/>
      <c r="Q570" s="148"/>
      <c r="R570" s="148"/>
      <c r="S570" s="148"/>
      <c r="T570" s="149"/>
      <c r="AT570" s="145" t="s">
        <v>157</v>
      </c>
      <c r="AU570" s="145" t="s">
        <v>79</v>
      </c>
      <c r="AV570" s="12" t="s">
        <v>77</v>
      </c>
      <c r="AW570" s="12" t="s">
        <v>27</v>
      </c>
      <c r="AX570" s="12" t="s">
        <v>70</v>
      </c>
      <c r="AY570" s="145" t="s">
        <v>148</v>
      </c>
    </row>
    <row r="571" spans="2:51" s="13" customFormat="1" ht="30.6">
      <c r="B571" s="150"/>
      <c r="D571" s="144" t="s">
        <v>157</v>
      </c>
      <c r="E571" s="151" t="s">
        <v>1</v>
      </c>
      <c r="F571" s="152" t="s">
        <v>2396</v>
      </c>
      <c r="H571" s="153">
        <v>127.3</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51" s="13" customFormat="1" ht="30.6">
      <c r="B572" s="150"/>
      <c r="D572" s="144" t="s">
        <v>157</v>
      </c>
      <c r="E572" s="151" t="s">
        <v>1</v>
      </c>
      <c r="F572" s="152" t="s">
        <v>2397</v>
      </c>
      <c r="H572" s="153">
        <v>44.9</v>
      </c>
      <c r="L572" s="150"/>
      <c r="M572" s="154"/>
      <c r="N572" s="155"/>
      <c r="O572" s="155"/>
      <c r="P572" s="155"/>
      <c r="Q572" s="155"/>
      <c r="R572" s="155"/>
      <c r="S572" s="155"/>
      <c r="T572" s="156"/>
      <c r="AT572" s="151" t="s">
        <v>157</v>
      </c>
      <c r="AU572" s="151" t="s">
        <v>79</v>
      </c>
      <c r="AV572" s="13" t="s">
        <v>79</v>
      </c>
      <c r="AW572" s="13" t="s">
        <v>27</v>
      </c>
      <c r="AX572" s="13" t="s">
        <v>70</v>
      </c>
      <c r="AY572" s="151" t="s">
        <v>148</v>
      </c>
    </row>
    <row r="573" spans="2:51" s="13" customFormat="1" ht="12">
      <c r="B573" s="150"/>
      <c r="D573" s="144" t="s">
        <v>157</v>
      </c>
      <c r="E573" s="151" t="s">
        <v>1</v>
      </c>
      <c r="F573" s="152" t="s">
        <v>2398</v>
      </c>
      <c r="H573" s="153">
        <v>12.4</v>
      </c>
      <c r="L573" s="150"/>
      <c r="M573" s="154"/>
      <c r="N573" s="155"/>
      <c r="O573" s="155"/>
      <c r="P573" s="155"/>
      <c r="Q573" s="155"/>
      <c r="R573" s="155"/>
      <c r="S573" s="155"/>
      <c r="T573" s="156"/>
      <c r="AT573" s="151" t="s">
        <v>157</v>
      </c>
      <c r="AU573" s="151" t="s">
        <v>79</v>
      </c>
      <c r="AV573" s="13" t="s">
        <v>79</v>
      </c>
      <c r="AW573" s="13" t="s">
        <v>27</v>
      </c>
      <c r="AX573" s="13" t="s">
        <v>70</v>
      </c>
      <c r="AY573" s="151" t="s">
        <v>148</v>
      </c>
    </row>
    <row r="574" spans="2:65" s="1" customFormat="1" ht="24" customHeight="1">
      <c r="B574" s="130"/>
      <c r="C574" s="131" t="s">
        <v>795</v>
      </c>
      <c r="D574" s="131" t="s">
        <v>150</v>
      </c>
      <c r="E574" s="132" t="s">
        <v>828</v>
      </c>
      <c r="F574" s="133" t="s">
        <v>829</v>
      </c>
      <c r="G574" s="134" t="s">
        <v>458</v>
      </c>
      <c r="H574" s="135">
        <v>52.2</v>
      </c>
      <c r="I574" s="136"/>
      <c r="J574" s="136">
        <f>ROUND(I574*H574,2)</f>
        <v>0</v>
      </c>
      <c r="K574" s="133" t="s">
        <v>320</v>
      </c>
      <c r="L574" s="27"/>
      <c r="M574" s="137" t="s">
        <v>1</v>
      </c>
      <c r="N574" s="138" t="s">
        <v>35</v>
      </c>
      <c r="O574" s="139">
        <v>0.042</v>
      </c>
      <c r="P574" s="139">
        <f>O574*H574</f>
        <v>2.1924</v>
      </c>
      <c r="Q574" s="139">
        <v>5E-05</v>
      </c>
      <c r="R574" s="139">
        <f>Q574*H574</f>
        <v>0.0026100000000000003</v>
      </c>
      <c r="S574" s="139">
        <v>0</v>
      </c>
      <c r="T574" s="140">
        <f>S574*H574</f>
        <v>0</v>
      </c>
      <c r="AR574" s="141" t="s">
        <v>155</v>
      </c>
      <c r="AT574" s="141" t="s">
        <v>150</v>
      </c>
      <c r="AU574" s="141" t="s">
        <v>79</v>
      </c>
      <c r="AY574" s="15" t="s">
        <v>148</v>
      </c>
      <c r="BE574" s="142">
        <f>IF(N574="základní",J574,0)</f>
        <v>0</v>
      </c>
      <c r="BF574" s="142">
        <f>IF(N574="snížená",J574,0)</f>
        <v>0</v>
      </c>
      <c r="BG574" s="142">
        <f>IF(N574="zákl. přenesená",J574,0)</f>
        <v>0</v>
      </c>
      <c r="BH574" s="142">
        <f>IF(N574="sníž. přenesená",J574,0)</f>
        <v>0</v>
      </c>
      <c r="BI574" s="142">
        <f>IF(N574="nulová",J574,0)</f>
        <v>0</v>
      </c>
      <c r="BJ574" s="15" t="s">
        <v>77</v>
      </c>
      <c r="BK574" s="142">
        <f>ROUND(I574*H574,2)</f>
        <v>0</v>
      </c>
      <c r="BL574" s="15" t="s">
        <v>155</v>
      </c>
      <c r="BM574" s="141" t="s">
        <v>2399</v>
      </c>
    </row>
    <row r="575" spans="2:51" s="13" customFormat="1" ht="12">
      <c r="B575" s="150"/>
      <c r="D575" s="144" t="s">
        <v>157</v>
      </c>
      <c r="E575" s="151" t="s">
        <v>1</v>
      </c>
      <c r="F575" s="152" t="s">
        <v>2400</v>
      </c>
      <c r="H575" s="153">
        <v>52.2</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63" s="11" customFormat="1" ht="22.8" customHeight="1">
      <c r="B576" s="118"/>
      <c r="D576" s="119" t="s">
        <v>69</v>
      </c>
      <c r="E576" s="128" t="s">
        <v>727</v>
      </c>
      <c r="F576" s="128" t="s">
        <v>841</v>
      </c>
      <c r="J576" s="129">
        <f>BK576</f>
        <v>0</v>
      </c>
      <c r="L576" s="118"/>
      <c r="M576" s="122"/>
      <c r="N576" s="123"/>
      <c r="O576" s="123"/>
      <c r="P576" s="124">
        <f>SUM(P577:P585)</f>
        <v>64.75</v>
      </c>
      <c r="Q576" s="123"/>
      <c r="R576" s="124">
        <f>SUM(R577:R585)</f>
        <v>4.6018300000000005</v>
      </c>
      <c r="S576" s="123"/>
      <c r="T576" s="125">
        <f>SUM(T577:T585)</f>
        <v>0</v>
      </c>
      <c r="AR576" s="119" t="s">
        <v>77</v>
      </c>
      <c r="AT576" s="126" t="s">
        <v>69</v>
      </c>
      <c r="AU576" s="126" t="s">
        <v>77</v>
      </c>
      <c r="AY576" s="119" t="s">
        <v>148</v>
      </c>
      <c r="BK576" s="127">
        <f>SUM(BK577:BK585)</f>
        <v>0</v>
      </c>
    </row>
    <row r="577" spans="2:65" s="1" customFormat="1" ht="24" customHeight="1">
      <c r="B577" s="130"/>
      <c r="C577" s="131" t="s">
        <v>800</v>
      </c>
      <c r="D577" s="131" t="s">
        <v>150</v>
      </c>
      <c r="E577" s="132" t="s">
        <v>843</v>
      </c>
      <c r="F577" s="133" t="s">
        <v>844</v>
      </c>
      <c r="G577" s="134" t="s">
        <v>319</v>
      </c>
      <c r="H577" s="135">
        <v>10</v>
      </c>
      <c r="I577" s="136"/>
      <c r="J577" s="136">
        <f>ROUND(I577*H577,2)</f>
        <v>0</v>
      </c>
      <c r="K577" s="133" t="s">
        <v>154</v>
      </c>
      <c r="L577" s="27"/>
      <c r="M577" s="137" t="s">
        <v>1</v>
      </c>
      <c r="N577" s="138" t="s">
        <v>35</v>
      </c>
      <c r="O577" s="139">
        <v>6.475</v>
      </c>
      <c r="P577" s="139">
        <f>O577*H577</f>
        <v>64.75</v>
      </c>
      <c r="Q577" s="139">
        <v>0.4417</v>
      </c>
      <c r="R577" s="139">
        <f>Q577*H577</f>
        <v>4.417</v>
      </c>
      <c r="S577" s="139">
        <v>0</v>
      </c>
      <c r="T577" s="140">
        <f>S577*H577</f>
        <v>0</v>
      </c>
      <c r="AR577" s="141" t="s">
        <v>155</v>
      </c>
      <c r="AT577" s="141" t="s">
        <v>150</v>
      </c>
      <c r="AU577" s="141" t="s">
        <v>79</v>
      </c>
      <c r="AY577" s="15" t="s">
        <v>148</v>
      </c>
      <c r="BE577" s="142">
        <f>IF(N577="základní",J577,0)</f>
        <v>0</v>
      </c>
      <c r="BF577" s="142">
        <f>IF(N577="snížená",J577,0)</f>
        <v>0</v>
      </c>
      <c r="BG577" s="142">
        <f>IF(N577="zákl. přenesená",J577,0)</f>
        <v>0</v>
      </c>
      <c r="BH577" s="142">
        <f>IF(N577="sníž. přenesená",J577,0)</f>
        <v>0</v>
      </c>
      <c r="BI577" s="142">
        <f>IF(N577="nulová",J577,0)</f>
        <v>0</v>
      </c>
      <c r="BJ577" s="15" t="s">
        <v>77</v>
      </c>
      <c r="BK577" s="142">
        <f>ROUND(I577*H577,2)</f>
        <v>0</v>
      </c>
      <c r="BL577" s="15" t="s">
        <v>155</v>
      </c>
      <c r="BM577" s="141" t="s">
        <v>2401</v>
      </c>
    </row>
    <row r="578" spans="2:51" s="13" customFormat="1" ht="12">
      <c r="B578" s="150"/>
      <c r="D578" s="144" t="s">
        <v>157</v>
      </c>
      <c r="E578" s="151" t="s">
        <v>1</v>
      </c>
      <c r="F578" s="152" t="s">
        <v>2151</v>
      </c>
      <c r="H578" s="153">
        <v>6</v>
      </c>
      <c r="L578" s="150"/>
      <c r="M578" s="154"/>
      <c r="N578" s="155"/>
      <c r="O578" s="155"/>
      <c r="P578" s="155"/>
      <c r="Q578" s="155"/>
      <c r="R578" s="155"/>
      <c r="S578" s="155"/>
      <c r="T578" s="156"/>
      <c r="AT578" s="151" t="s">
        <v>157</v>
      </c>
      <c r="AU578" s="151" t="s">
        <v>79</v>
      </c>
      <c r="AV578" s="13" t="s">
        <v>79</v>
      </c>
      <c r="AW578" s="13" t="s">
        <v>27</v>
      </c>
      <c r="AX578" s="13" t="s">
        <v>70</v>
      </c>
      <c r="AY578" s="151" t="s">
        <v>148</v>
      </c>
    </row>
    <row r="579" spans="2:51" s="13" customFormat="1" ht="12">
      <c r="B579" s="150"/>
      <c r="D579" s="144" t="s">
        <v>157</v>
      </c>
      <c r="E579" s="151" t="s">
        <v>1</v>
      </c>
      <c r="F579" s="152" t="s">
        <v>2402</v>
      </c>
      <c r="H579" s="153">
        <v>4</v>
      </c>
      <c r="L579" s="150"/>
      <c r="M579" s="154"/>
      <c r="N579" s="155"/>
      <c r="O579" s="155"/>
      <c r="P579" s="155"/>
      <c r="Q579" s="155"/>
      <c r="R579" s="155"/>
      <c r="S579" s="155"/>
      <c r="T579" s="156"/>
      <c r="AT579" s="151" t="s">
        <v>157</v>
      </c>
      <c r="AU579" s="151" t="s">
        <v>79</v>
      </c>
      <c r="AV579" s="13" t="s">
        <v>79</v>
      </c>
      <c r="AW579" s="13" t="s">
        <v>27</v>
      </c>
      <c r="AX579" s="13" t="s">
        <v>70</v>
      </c>
      <c r="AY579" s="151" t="s">
        <v>148</v>
      </c>
    </row>
    <row r="580" spans="2:65" s="1" customFormat="1" ht="16.5" customHeight="1">
      <c r="B580" s="130"/>
      <c r="C580" s="157" t="s">
        <v>815</v>
      </c>
      <c r="D580" s="157" t="s">
        <v>80</v>
      </c>
      <c r="E580" s="158" t="s">
        <v>2403</v>
      </c>
      <c r="F580" s="159" t="s">
        <v>849</v>
      </c>
      <c r="G580" s="160" t="s">
        <v>319</v>
      </c>
      <c r="H580" s="161">
        <v>6</v>
      </c>
      <c r="I580" s="162"/>
      <c r="J580" s="162">
        <f>ROUND(I580*H580,2)</f>
        <v>0</v>
      </c>
      <c r="K580" s="159" t="s">
        <v>1</v>
      </c>
      <c r="L580" s="163"/>
      <c r="M580" s="164" t="s">
        <v>1</v>
      </c>
      <c r="N580" s="165" t="s">
        <v>35</v>
      </c>
      <c r="O580" s="139">
        <v>0</v>
      </c>
      <c r="P580" s="139">
        <f>O580*H580</f>
        <v>0</v>
      </c>
      <c r="Q580" s="139">
        <v>0.01802</v>
      </c>
      <c r="R580" s="139">
        <f>Q580*H580</f>
        <v>0.10812000000000001</v>
      </c>
      <c r="S580" s="139">
        <v>0</v>
      </c>
      <c r="T580" s="140">
        <f>S580*H580</f>
        <v>0</v>
      </c>
      <c r="AR580" s="141" t="s">
        <v>192</v>
      </c>
      <c r="AT580" s="141" t="s">
        <v>80</v>
      </c>
      <c r="AU580" s="141" t="s">
        <v>79</v>
      </c>
      <c r="AY580" s="15" t="s">
        <v>148</v>
      </c>
      <c r="BE580" s="142">
        <f>IF(N580="základní",J580,0)</f>
        <v>0</v>
      </c>
      <c r="BF580" s="142">
        <f>IF(N580="snížená",J580,0)</f>
        <v>0</v>
      </c>
      <c r="BG580" s="142">
        <f>IF(N580="zákl. přenesená",J580,0)</f>
        <v>0</v>
      </c>
      <c r="BH580" s="142">
        <f>IF(N580="sníž. přenesená",J580,0)</f>
        <v>0</v>
      </c>
      <c r="BI580" s="142">
        <f>IF(N580="nulová",J580,0)</f>
        <v>0</v>
      </c>
      <c r="BJ580" s="15" t="s">
        <v>77</v>
      </c>
      <c r="BK580" s="142">
        <f>ROUND(I580*H580,2)</f>
        <v>0</v>
      </c>
      <c r="BL580" s="15" t="s">
        <v>155</v>
      </c>
      <c r="BM580" s="141" t="s">
        <v>2404</v>
      </c>
    </row>
    <row r="581" spans="2:51" s="13" customFormat="1" ht="12">
      <c r="B581" s="150"/>
      <c r="D581" s="144" t="s">
        <v>157</v>
      </c>
      <c r="E581" s="151" t="s">
        <v>1</v>
      </c>
      <c r="F581" s="152" t="s">
        <v>2151</v>
      </c>
      <c r="H581" s="153">
        <v>6</v>
      </c>
      <c r="L581" s="150"/>
      <c r="M581" s="154"/>
      <c r="N581" s="155"/>
      <c r="O581" s="155"/>
      <c r="P581" s="155"/>
      <c r="Q581" s="155"/>
      <c r="R581" s="155"/>
      <c r="S581" s="155"/>
      <c r="T581" s="156"/>
      <c r="AT581" s="151" t="s">
        <v>157</v>
      </c>
      <c r="AU581" s="151" t="s">
        <v>79</v>
      </c>
      <c r="AV581" s="13" t="s">
        <v>79</v>
      </c>
      <c r="AW581" s="13" t="s">
        <v>27</v>
      </c>
      <c r="AX581" s="13" t="s">
        <v>70</v>
      </c>
      <c r="AY581" s="151" t="s">
        <v>148</v>
      </c>
    </row>
    <row r="582" spans="2:65" s="1" customFormat="1" ht="16.5" customHeight="1">
      <c r="B582" s="130"/>
      <c r="C582" s="157" t="s">
        <v>820</v>
      </c>
      <c r="D582" s="157" t="s">
        <v>80</v>
      </c>
      <c r="E582" s="158" t="s">
        <v>2405</v>
      </c>
      <c r="F582" s="159" t="s">
        <v>853</v>
      </c>
      <c r="G582" s="160" t="s">
        <v>319</v>
      </c>
      <c r="H582" s="161">
        <v>3</v>
      </c>
      <c r="I582" s="162"/>
      <c r="J582" s="162">
        <f>ROUND(I582*H582,2)</f>
        <v>0</v>
      </c>
      <c r="K582" s="159" t="s">
        <v>1</v>
      </c>
      <c r="L582" s="163"/>
      <c r="M582" s="164" t="s">
        <v>1</v>
      </c>
      <c r="N582" s="165" t="s">
        <v>35</v>
      </c>
      <c r="O582" s="139">
        <v>0</v>
      </c>
      <c r="P582" s="139">
        <f>O582*H582</f>
        <v>0</v>
      </c>
      <c r="Q582" s="139">
        <v>0.01847</v>
      </c>
      <c r="R582" s="139">
        <f>Q582*H582</f>
        <v>0.05541</v>
      </c>
      <c r="S582" s="139">
        <v>0</v>
      </c>
      <c r="T582" s="140">
        <f>S582*H582</f>
        <v>0</v>
      </c>
      <c r="AR582" s="141" t="s">
        <v>192</v>
      </c>
      <c r="AT582" s="141" t="s">
        <v>80</v>
      </c>
      <c r="AU582" s="141" t="s">
        <v>79</v>
      </c>
      <c r="AY582" s="15" t="s">
        <v>148</v>
      </c>
      <c r="BE582" s="142">
        <f>IF(N582="základní",J582,0)</f>
        <v>0</v>
      </c>
      <c r="BF582" s="142">
        <f>IF(N582="snížená",J582,0)</f>
        <v>0</v>
      </c>
      <c r="BG582" s="142">
        <f>IF(N582="zákl. přenesená",J582,0)</f>
        <v>0</v>
      </c>
      <c r="BH582" s="142">
        <f>IF(N582="sníž. přenesená",J582,0)</f>
        <v>0</v>
      </c>
      <c r="BI582" s="142">
        <f>IF(N582="nulová",J582,0)</f>
        <v>0</v>
      </c>
      <c r="BJ582" s="15" t="s">
        <v>77</v>
      </c>
      <c r="BK582" s="142">
        <f>ROUND(I582*H582,2)</f>
        <v>0</v>
      </c>
      <c r="BL582" s="15" t="s">
        <v>155</v>
      </c>
      <c r="BM582" s="141" t="s">
        <v>2406</v>
      </c>
    </row>
    <row r="583" spans="2:51" s="13" customFormat="1" ht="12">
      <c r="B583" s="150"/>
      <c r="D583" s="144" t="s">
        <v>157</v>
      </c>
      <c r="E583" s="151" t="s">
        <v>1</v>
      </c>
      <c r="F583" s="152" t="s">
        <v>2407</v>
      </c>
      <c r="H583" s="153">
        <v>3</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65" s="1" customFormat="1" ht="24" customHeight="1">
      <c r="B584" s="130"/>
      <c r="C584" s="157" t="s">
        <v>827</v>
      </c>
      <c r="D584" s="157" t="s">
        <v>80</v>
      </c>
      <c r="E584" s="158" t="s">
        <v>2408</v>
      </c>
      <c r="F584" s="159" t="s">
        <v>858</v>
      </c>
      <c r="G584" s="160" t="s">
        <v>319</v>
      </c>
      <c r="H584" s="161">
        <v>1</v>
      </c>
      <c r="I584" s="162"/>
      <c r="J584" s="162">
        <f>ROUND(I584*H584,2)</f>
        <v>0</v>
      </c>
      <c r="K584" s="159" t="s">
        <v>1</v>
      </c>
      <c r="L584" s="163"/>
      <c r="M584" s="164" t="s">
        <v>1</v>
      </c>
      <c r="N584" s="165" t="s">
        <v>35</v>
      </c>
      <c r="O584" s="139">
        <v>0</v>
      </c>
      <c r="P584" s="139">
        <f>O584*H584</f>
        <v>0</v>
      </c>
      <c r="Q584" s="139">
        <v>0.0213</v>
      </c>
      <c r="R584" s="139">
        <f>Q584*H584</f>
        <v>0.0213</v>
      </c>
      <c r="S584" s="139">
        <v>0</v>
      </c>
      <c r="T584" s="140">
        <f>S584*H584</f>
        <v>0</v>
      </c>
      <c r="AR584" s="141" t="s">
        <v>192</v>
      </c>
      <c r="AT584" s="141" t="s">
        <v>80</v>
      </c>
      <c r="AU584" s="141" t="s">
        <v>79</v>
      </c>
      <c r="AY584" s="15" t="s">
        <v>148</v>
      </c>
      <c r="BE584" s="142">
        <f>IF(N584="základní",J584,0)</f>
        <v>0</v>
      </c>
      <c r="BF584" s="142">
        <f>IF(N584="snížená",J584,0)</f>
        <v>0</v>
      </c>
      <c r="BG584" s="142">
        <f>IF(N584="zákl. přenesená",J584,0)</f>
        <v>0</v>
      </c>
      <c r="BH584" s="142">
        <f>IF(N584="sníž. přenesená",J584,0)</f>
        <v>0</v>
      </c>
      <c r="BI584" s="142">
        <f>IF(N584="nulová",J584,0)</f>
        <v>0</v>
      </c>
      <c r="BJ584" s="15" t="s">
        <v>77</v>
      </c>
      <c r="BK584" s="142">
        <f>ROUND(I584*H584,2)</f>
        <v>0</v>
      </c>
      <c r="BL584" s="15" t="s">
        <v>155</v>
      </c>
      <c r="BM584" s="141" t="s">
        <v>2409</v>
      </c>
    </row>
    <row r="585" spans="2:51" s="13" customFormat="1" ht="12">
      <c r="B585" s="150"/>
      <c r="D585" s="144" t="s">
        <v>157</v>
      </c>
      <c r="E585" s="151" t="s">
        <v>1</v>
      </c>
      <c r="F585" s="152" t="s">
        <v>261</v>
      </c>
      <c r="H585" s="153">
        <v>1</v>
      </c>
      <c r="L585" s="150"/>
      <c r="M585" s="154"/>
      <c r="N585" s="155"/>
      <c r="O585" s="155"/>
      <c r="P585" s="155"/>
      <c r="Q585" s="155"/>
      <c r="R585" s="155"/>
      <c r="S585" s="155"/>
      <c r="T585" s="156"/>
      <c r="AT585" s="151" t="s">
        <v>157</v>
      </c>
      <c r="AU585" s="151" t="s">
        <v>79</v>
      </c>
      <c r="AV585" s="13" t="s">
        <v>79</v>
      </c>
      <c r="AW585" s="13" t="s">
        <v>27</v>
      </c>
      <c r="AX585" s="13" t="s">
        <v>70</v>
      </c>
      <c r="AY585" s="151" t="s">
        <v>148</v>
      </c>
    </row>
    <row r="586" spans="2:63" s="11" customFormat="1" ht="22.8" customHeight="1">
      <c r="B586" s="118"/>
      <c r="D586" s="119" t="s">
        <v>69</v>
      </c>
      <c r="E586" s="128" t="s">
        <v>196</v>
      </c>
      <c r="F586" s="128" t="s">
        <v>860</v>
      </c>
      <c r="J586" s="129">
        <f>BK586</f>
        <v>0</v>
      </c>
      <c r="L586" s="118"/>
      <c r="M586" s="122"/>
      <c r="N586" s="123"/>
      <c r="O586" s="123"/>
      <c r="P586" s="124">
        <f>SUM(P587:P612)</f>
        <v>417.835832</v>
      </c>
      <c r="Q586" s="123"/>
      <c r="R586" s="124">
        <f>SUM(R587:R612)</f>
        <v>4.34831316</v>
      </c>
      <c r="S586" s="123"/>
      <c r="T586" s="125">
        <f>SUM(T587:T612)</f>
        <v>29.444025</v>
      </c>
      <c r="AR586" s="119" t="s">
        <v>77</v>
      </c>
      <c r="AT586" s="126" t="s">
        <v>69</v>
      </c>
      <c r="AU586" s="126" t="s">
        <v>77</v>
      </c>
      <c r="AY586" s="119" t="s">
        <v>148</v>
      </c>
      <c r="BK586" s="127">
        <f>SUM(BK587:BK612)</f>
        <v>0</v>
      </c>
    </row>
    <row r="587" spans="2:65" s="1" customFormat="1" ht="24" customHeight="1">
      <c r="B587" s="130"/>
      <c r="C587" s="131" t="s">
        <v>832</v>
      </c>
      <c r="D587" s="131" t="s">
        <v>150</v>
      </c>
      <c r="E587" s="132" t="s">
        <v>2410</v>
      </c>
      <c r="F587" s="133" t="s">
        <v>2411</v>
      </c>
      <c r="G587" s="134" t="s">
        <v>458</v>
      </c>
      <c r="H587" s="135">
        <v>23</v>
      </c>
      <c r="I587" s="136"/>
      <c r="J587" s="136">
        <f>ROUND(I587*H587,2)</f>
        <v>0</v>
      </c>
      <c r="K587" s="133" t="s">
        <v>320</v>
      </c>
      <c r="L587" s="27"/>
      <c r="M587" s="137" t="s">
        <v>1</v>
      </c>
      <c r="N587" s="138" t="s">
        <v>35</v>
      </c>
      <c r="O587" s="139">
        <v>0.216</v>
      </c>
      <c r="P587" s="139">
        <f>O587*H587</f>
        <v>4.968</v>
      </c>
      <c r="Q587" s="139">
        <v>0.1295</v>
      </c>
      <c r="R587" s="139">
        <f>Q587*H587</f>
        <v>2.9785</v>
      </c>
      <c r="S587" s="139">
        <v>0</v>
      </c>
      <c r="T587" s="140">
        <f>S587*H587</f>
        <v>0</v>
      </c>
      <c r="AR587" s="141" t="s">
        <v>155</v>
      </c>
      <c r="AT587" s="141" t="s">
        <v>150</v>
      </c>
      <c r="AU587" s="141" t="s">
        <v>79</v>
      </c>
      <c r="AY587" s="15" t="s">
        <v>148</v>
      </c>
      <c r="BE587" s="142">
        <f>IF(N587="základní",J587,0)</f>
        <v>0</v>
      </c>
      <c r="BF587" s="142">
        <f>IF(N587="snížená",J587,0)</f>
        <v>0</v>
      </c>
      <c r="BG587" s="142">
        <f>IF(N587="zákl. přenesená",J587,0)</f>
        <v>0</v>
      </c>
      <c r="BH587" s="142">
        <f>IF(N587="sníž. přenesená",J587,0)</f>
        <v>0</v>
      </c>
      <c r="BI587" s="142">
        <f>IF(N587="nulová",J587,0)</f>
        <v>0</v>
      </c>
      <c r="BJ587" s="15" t="s">
        <v>77</v>
      </c>
      <c r="BK587" s="142">
        <f>ROUND(I587*H587,2)</f>
        <v>0</v>
      </c>
      <c r="BL587" s="15" t="s">
        <v>155</v>
      </c>
      <c r="BM587" s="141" t="s">
        <v>2412</v>
      </c>
    </row>
    <row r="588" spans="2:51" s="12" customFormat="1" ht="12">
      <c r="B588" s="143"/>
      <c r="D588" s="144" t="s">
        <v>157</v>
      </c>
      <c r="E588" s="145" t="s">
        <v>1</v>
      </c>
      <c r="F588" s="146" t="s">
        <v>244</v>
      </c>
      <c r="H588" s="145" t="s">
        <v>1</v>
      </c>
      <c r="L588" s="143"/>
      <c r="M588" s="147"/>
      <c r="N588" s="148"/>
      <c r="O588" s="148"/>
      <c r="P588" s="148"/>
      <c r="Q588" s="148"/>
      <c r="R588" s="148"/>
      <c r="S588" s="148"/>
      <c r="T588" s="149"/>
      <c r="AT588" s="145" t="s">
        <v>157</v>
      </c>
      <c r="AU588" s="145" t="s">
        <v>79</v>
      </c>
      <c r="AV588" s="12" t="s">
        <v>77</v>
      </c>
      <c r="AW588" s="12" t="s">
        <v>27</v>
      </c>
      <c r="AX588" s="12" t="s">
        <v>70</v>
      </c>
      <c r="AY588" s="145" t="s">
        <v>148</v>
      </c>
    </row>
    <row r="589" spans="2:51" s="13" customFormat="1" ht="12">
      <c r="B589" s="150"/>
      <c r="D589" s="144" t="s">
        <v>157</v>
      </c>
      <c r="E589" s="151" t="s">
        <v>1</v>
      </c>
      <c r="F589" s="152" t="s">
        <v>2413</v>
      </c>
      <c r="H589" s="153">
        <v>23</v>
      </c>
      <c r="L589" s="150"/>
      <c r="M589" s="154"/>
      <c r="N589" s="155"/>
      <c r="O589" s="155"/>
      <c r="P589" s="155"/>
      <c r="Q589" s="155"/>
      <c r="R589" s="155"/>
      <c r="S589" s="155"/>
      <c r="T589" s="156"/>
      <c r="AT589" s="151" t="s">
        <v>157</v>
      </c>
      <c r="AU589" s="151" t="s">
        <v>79</v>
      </c>
      <c r="AV589" s="13" t="s">
        <v>79</v>
      </c>
      <c r="AW589" s="13" t="s">
        <v>27</v>
      </c>
      <c r="AX589" s="13" t="s">
        <v>70</v>
      </c>
      <c r="AY589" s="151" t="s">
        <v>148</v>
      </c>
    </row>
    <row r="590" spans="2:65" s="1" customFormat="1" ht="24" customHeight="1">
      <c r="B590" s="130"/>
      <c r="C590" s="157" t="s">
        <v>836</v>
      </c>
      <c r="D590" s="157" t="s">
        <v>80</v>
      </c>
      <c r="E590" s="158" t="s">
        <v>2414</v>
      </c>
      <c r="F590" s="159" t="s">
        <v>2415</v>
      </c>
      <c r="G590" s="160" t="s">
        <v>319</v>
      </c>
      <c r="H590" s="161">
        <v>23</v>
      </c>
      <c r="I590" s="162"/>
      <c r="J590" s="162">
        <f>ROUND(I590*H590,2)</f>
        <v>0</v>
      </c>
      <c r="K590" s="159" t="s">
        <v>320</v>
      </c>
      <c r="L590" s="163"/>
      <c r="M590" s="164" t="s">
        <v>1</v>
      </c>
      <c r="N590" s="165" t="s">
        <v>35</v>
      </c>
      <c r="O590" s="139">
        <v>0</v>
      </c>
      <c r="P590" s="139">
        <f>O590*H590</f>
        <v>0</v>
      </c>
      <c r="Q590" s="139">
        <v>0.058</v>
      </c>
      <c r="R590" s="139">
        <f>Q590*H590</f>
        <v>1.334</v>
      </c>
      <c r="S590" s="139">
        <v>0</v>
      </c>
      <c r="T590" s="140">
        <f>S590*H590</f>
        <v>0</v>
      </c>
      <c r="AR590" s="141" t="s">
        <v>192</v>
      </c>
      <c r="AT590" s="141" t="s">
        <v>80</v>
      </c>
      <c r="AU590" s="141" t="s">
        <v>79</v>
      </c>
      <c r="AY590" s="15" t="s">
        <v>148</v>
      </c>
      <c r="BE590" s="142">
        <f>IF(N590="základní",J590,0)</f>
        <v>0</v>
      </c>
      <c r="BF590" s="142">
        <f>IF(N590="snížená",J590,0)</f>
        <v>0</v>
      </c>
      <c r="BG590" s="142">
        <f>IF(N590="zákl. přenesená",J590,0)</f>
        <v>0</v>
      </c>
      <c r="BH590" s="142">
        <f>IF(N590="sníž. přenesená",J590,0)</f>
        <v>0</v>
      </c>
      <c r="BI590" s="142">
        <f>IF(N590="nulová",J590,0)</f>
        <v>0</v>
      </c>
      <c r="BJ590" s="15" t="s">
        <v>77</v>
      </c>
      <c r="BK590" s="142">
        <f>ROUND(I590*H590,2)</f>
        <v>0</v>
      </c>
      <c r="BL590" s="15" t="s">
        <v>155</v>
      </c>
      <c r="BM590" s="141" t="s">
        <v>2416</v>
      </c>
    </row>
    <row r="591" spans="2:65" s="1" customFormat="1" ht="24" customHeight="1">
      <c r="B591" s="130"/>
      <c r="C591" s="131" t="s">
        <v>842</v>
      </c>
      <c r="D591" s="131" t="s">
        <v>150</v>
      </c>
      <c r="E591" s="132" t="s">
        <v>2417</v>
      </c>
      <c r="F591" s="133" t="s">
        <v>2418</v>
      </c>
      <c r="G591" s="134" t="s">
        <v>458</v>
      </c>
      <c r="H591" s="135">
        <v>23</v>
      </c>
      <c r="I591" s="136"/>
      <c r="J591" s="136">
        <f>ROUND(I591*H591,2)</f>
        <v>0</v>
      </c>
      <c r="K591" s="133" t="s">
        <v>320</v>
      </c>
      <c r="L591" s="27"/>
      <c r="M591" s="137" t="s">
        <v>1</v>
      </c>
      <c r="N591" s="138" t="s">
        <v>35</v>
      </c>
      <c r="O591" s="139">
        <v>0.113</v>
      </c>
      <c r="P591" s="139">
        <f>O591*H591</f>
        <v>2.599</v>
      </c>
      <c r="Q591" s="139">
        <v>0</v>
      </c>
      <c r="R591" s="139">
        <f>Q591*H591</f>
        <v>0</v>
      </c>
      <c r="S591" s="139">
        <v>0</v>
      </c>
      <c r="T591" s="140">
        <f>S591*H591</f>
        <v>0</v>
      </c>
      <c r="AR591" s="141" t="s">
        <v>155</v>
      </c>
      <c r="AT591" s="141" t="s">
        <v>150</v>
      </c>
      <c r="AU591" s="141" t="s">
        <v>79</v>
      </c>
      <c r="AY591" s="15" t="s">
        <v>148</v>
      </c>
      <c r="BE591" s="142">
        <f>IF(N591="základní",J591,0)</f>
        <v>0</v>
      </c>
      <c r="BF591" s="142">
        <f>IF(N591="snížená",J591,0)</f>
        <v>0</v>
      </c>
      <c r="BG591" s="142">
        <f>IF(N591="zákl. přenesená",J591,0)</f>
        <v>0</v>
      </c>
      <c r="BH591" s="142">
        <f>IF(N591="sníž. přenesená",J591,0)</f>
        <v>0</v>
      </c>
      <c r="BI591" s="142">
        <f>IF(N591="nulová",J591,0)</f>
        <v>0</v>
      </c>
      <c r="BJ591" s="15" t="s">
        <v>77</v>
      </c>
      <c r="BK591" s="142">
        <f>ROUND(I591*H591,2)</f>
        <v>0</v>
      </c>
      <c r="BL591" s="15" t="s">
        <v>155</v>
      </c>
      <c r="BM591" s="141" t="s">
        <v>2419</v>
      </c>
    </row>
    <row r="592" spans="2:51" s="12" customFormat="1" ht="12">
      <c r="B592" s="143"/>
      <c r="D592" s="144" t="s">
        <v>157</v>
      </c>
      <c r="E592" s="145" t="s">
        <v>1</v>
      </c>
      <c r="F592" s="146" t="s">
        <v>244</v>
      </c>
      <c r="H592" s="145" t="s">
        <v>1</v>
      </c>
      <c r="L592" s="143"/>
      <c r="M592" s="147"/>
      <c r="N592" s="148"/>
      <c r="O592" s="148"/>
      <c r="P592" s="148"/>
      <c r="Q592" s="148"/>
      <c r="R592" s="148"/>
      <c r="S592" s="148"/>
      <c r="T592" s="149"/>
      <c r="AT592" s="145" t="s">
        <v>157</v>
      </c>
      <c r="AU592" s="145" t="s">
        <v>79</v>
      </c>
      <c r="AV592" s="12" t="s">
        <v>77</v>
      </c>
      <c r="AW592" s="12" t="s">
        <v>27</v>
      </c>
      <c r="AX592" s="12" t="s">
        <v>70</v>
      </c>
      <c r="AY592" s="145" t="s">
        <v>148</v>
      </c>
    </row>
    <row r="593" spans="2:51" s="13" customFormat="1" ht="20.4">
      <c r="B593" s="150"/>
      <c r="D593" s="144" t="s">
        <v>157</v>
      </c>
      <c r="E593" s="151" t="s">
        <v>1</v>
      </c>
      <c r="F593" s="152" t="s">
        <v>2420</v>
      </c>
      <c r="H593" s="153">
        <v>23</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 customFormat="1" ht="24" customHeight="1">
      <c r="B594" s="130"/>
      <c r="C594" s="131" t="s">
        <v>847</v>
      </c>
      <c r="D594" s="131" t="s">
        <v>150</v>
      </c>
      <c r="E594" s="132" t="s">
        <v>2421</v>
      </c>
      <c r="F594" s="133" t="s">
        <v>2422</v>
      </c>
      <c r="G594" s="134" t="s">
        <v>458</v>
      </c>
      <c r="H594" s="135">
        <v>23</v>
      </c>
      <c r="I594" s="136"/>
      <c r="J594" s="136">
        <f>ROUND(I594*H594,2)</f>
        <v>0</v>
      </c>
      <c r="K594" s="133" t="s">
        <v>320</v>
      </c>
      <c r="L594" s="27"/>
      <c r="M594" s="137" t="s">
        <v>1</v>
      </c>
      <c r="N594" s="138" t="s">
        <v>35</v>
      </c>
      <c r="O594" s="139">
        <v>0.073</v>
      </c>
      <c r="P594" s="139">
        <f>O594*H594</f>
        <v>1.6789999999999998</v>
      </c>
      <c r="Q594" s="139">
        <v>0.00011</v>
      </c>
      <c r="R594" s="139">
        <f>Q594*H594</f>
        <v>0.00253</v>
      </c>
      <c r="S594" s="139">
        <v>0</v>
      </c>
      <c r="T594" s="140">
        <f>S594*H594</f>
        <v>0</v>
      </c>
      <c r="AR594" s="141" t="s">
        <v>155</v>
      </c>
      <c r="AT594" s="141" t="s">
        <v>150</v>
      </c>
      <c r="AU594" s="141" t="s">
        <v>79</v>
      </c>
      <c r="AY594" s="15" t="s">
        <v>148</v>
      </c>
      <c r="BE594" s="142">
        <f>IF(N594="základní",J594,0)</f>
        <v>0</v>
      </c>
      <c r="BF594" s="142">
        <f>IF(N594="snížená",J594,0)</f>
        <v>0</v>
      </c>
      <c r="BG594" s="142">
        <f>IF(N594="zákl. přenesená",J594,0)</f>
        <v>0</v>
      </c>
      <c r="BH594" s="142">
        <f>IF(N594="sníž. přenesená",J594,0)</f>
        <v>0</v>
      </c>
      <c r="BI594" s="142">
        <f>IF(N594="nulová",J594,0)</f>
        <v>0</v>
      </c>
      <c r="BJ594" s="15" t="s">
        <v>77</v>
      </c>
      <c r="BK594" s="142">
        <f>ROUND(I594*H594,2)</f>
        <v>0</v>
      </c>
      <c r="BL594" s="15" t="s">
        <v>155</v>
      </c>
      <c r="BM594" s="141" t="s">
        <v>2423</v>
      </c>
    </row>
    <row r="595" spans="2:51" s="12" customFormat="1" ht="12">
      <c r="B595" s="143"/>
      <c r="D595" s="144" t="s">
        <v>157</v>
      </c>
      <c r="E595" s="145" t="s">
        <v>1</v>
      </c>
      <c r="F595" s="146" t="s">
        <v>244</v>
      </c>
      <c r="H595" s="145" t="s">
        <v>1</v>
      </c>
      <c r="L595" s="143"/>
      <c r="M595" s="147"/>
      <c r="N595" s="148"/>
      <c r="O595" s="148"/>
      <c r="P595" s="148"/>
      <c r="Q595" s="148"/>
      <c r="R595" s="148"/>
      <c r="S595" s="148"/>
      <c r="T595" s="149"/>
      <c r="AT595" s="145" t="s">
        <v>157</v>
      </c>
      <c r="AU595" s="145" t="s">
        <v>79</v>
      </c>
      <c r="AV595" s="12" t="s">
        <v>77</v>
      </c>
      <c r="AW595" s="12" t="s">
        <v>27</v>
      </c>
      <c r="AX595" s="12" t="s">
        <v>70</v>
      </c>
      <c r="AY595" s="145" t="s">
        <v>148</v>
      </c>
    </row>
    <row r="596" spans="2:51" s="13" customFormat="1" ht="20.4">
      <c r="B596" s="150"/>
      <c r="D596" s="144" t="s">
        <v>157</v>
      </c>
      <c r="E596" s="151" t="s">
        <v>1</v>
      </c>
      <c r="F596" s="152" t="s">
        <v>2420</v>
      </c>
      <c r="H596" s="153">
        <v>23</v>
      </c>
      <c r="L596" s="150"/>
      <c r="M596" s="154"/>
      <c r="N596" s="155"/>
      <c r="O596" s="155"/>
      <c r="P596" s="155"/>
      <c r="Q596" s="155"/>
      <c r="R596" s="155"/>
      <c r="S596" s="155"/>
      <c r="T596" s="156"/>
      <c r="AT596" s="151" t="s">
        <v>157</v>
      </c>
      <c r="AU596" s="151" t="s">
        <v>79</v>
      </c>
      <c r="AV596" s="13" t="s">
        <v>79</v>
      </c>
      <c r="AW596" s="13" t="s">
        <v>27</v>
      </c>
      <c r="AX596" s="13" t="s">
        <v>70</v>
      </c>
      <c r="AY596" s="151" t="s">
        <v>148</v>
      </c>
    </row>
    <row r="597" spans="2:65" s="1" customFormat="1" ht="16.5" customHeight="1">
      <c r="B597" s="130"/>
      <c r="C597" s="131" t="s">
        <v>851</v>
      </c>
      <c r="D597" s="131" t="s">
        <v>150</v>
      </c>
      <c r="E597" s="132" t="s">
        <v>2424</v>
      </c>
      <c r="F597" s="133" t="s">
        <v>2425</v>
      </c>
      <c r="G597" s="134" t="s">
        <v>458</v>
      </c>
      <c r="H597" s="135">
        <v>23</v>
      </c>
      <c r="I597" s="136"/>
      <c r="J597" s="136">
        <f>ROUND(I597*H597,2)</f>
        <v>0</v>
      </c>
      <c r="K597" s="133" t="s">
        <v>320</v>
      </c>
      <c r="L597" s="27"/>
      <c r="M597" s="137" t="s">
        <v>1</v>
      </c>
      <c r="N597" s="138" t="s">
        <v>35</v>
      </c>
      <c r="O597" s="139">
        <v>0.305</v>
      </c>
      <c r="P597" s="139">
        <f>O597*H597</f>
        <v>7.015</v>
      </c>
      <c r="Q597" s="139">
        <v>0</v>
      </c>
      <c r="R597" s="139">
        <f>Q597*H597</f>
        <v>0</v>
      </c>
      <c r="S597" s="139">
        <v>0</v>
      </c>
      <c r="T597" s="140">
        <f>S597*H597</f>
        <v>0</v>
      </c>
      <c r="AR597" s="141" t="s">
        <v>155</v>
      </c>
      <c r="AT597" s="141" t="s">
        <v>150</v>
      </c>
      <c r="AU597" s="141" t="s">
        <v>79</v>
      </c>
      <c r="AY597" s="15" t="s">
        <v>148</v>
      </c>
      <c r="BE597" s="142">
        <f>IF(N597="základní",J597,0)</f>
        <v>0</v>
      </c>
      <c r="BF597" s="142">
        <f>IF(N597="snížená",J597,0)</f>
        <v>0</v>
      </c>
      <c r="BG597" s="142">
        <f>IF(N597="zákl. přenesená",J597,0)</f>
        <v>0</v>
      </c>
      <c r="BH597" s="142">
        <f>IF(N597="sníž. přenesená",J597,0)</f>
        <v>0</v>
      </c>
      <c r="BI597" s="142">
        <f>IF(N597="nulová",J597,0)</f>
        <v>0</v>
      </c>
      <c r="BJ597" s="15" t="s">
        <v>77</v>
      </c>
      <c r="BK597" s="142">
        <f>ROUND(I597*H597,2)</f>
        <v>0</v>
      </c>
      <c r="BL597" s="15" t="s">
        <v>155</v>
      </c>
      <c r="BM597" s="141" t="s">
        <v>2426</v>
      </c>
    </row>
    <row r="598" spans="2:51" s="12" customFormat="1" ht="12">
      <c r="B598" s="143"/>
      <c r="D598" s="144" t="s">
        <v>157</v>
      </c>
      <c r="E598" s="145" t="s">
        <v>1</v>
      </c>
      <c r="F598" s="146" t="s">
        <v>244</v>
      </c>
      <c r="H598" s="145" t="s">
        <v>1</v>
      </c>
      <c r="L598" s="143"/>
      <c r="M598" s="147"/>
      <c r="N598" s="148"/>
      <c r="O598" s="148"/>
      <c r="P598" s="148"/>
      <c r="Q598" s="148"/>
      <c r="R598" s="148"/>
      <c r="S598" s="148"/>
      <c r="T598" s="149"/>
      <c r="AT598" s="145" t="s">
        <v>157</v>
      </c>
      <c r="AU598" s="145" t="s">
        <v>79</v>
      </c>
      <c r="AV598" s="12" t="s">
        <v>77</v>
      </c>
      <c r="AW598" s="12" t="s">
        <v>27</v>
      </c>
      <c r="AX598" s="12" t="s">
        <v>70</v>
      </c>
      <c r="AY598" s="145" t="s">
        <v>148</v>
      </c>
    </row>
    <row r="599" spans="2:51" s="13" customFormat="1" ht="12">
      <c r="B599" s="150"/>
      <c r="D599" s="144" t="s">
        <v>157</v>
      </c>
      <c r="E599" s="151" t="s">
        <v>1</v>
      </c>
      <c r="F599" s="152" t="s">
        <v>2427</v>
      </c>
      <c r="H599" s="153">
        <v>23</v>
      </c>
      <c r="L599" s="150"/>
      <c r="M599" s="154"/>
      <c r="N599" s="155"/>
      <c r="O599" s="155"/>
      <c r="P599" s="155"/>
      <c r="Q599" s="155"/>
      <c r="R599" s="155"/>
      <c r="S599" s="155"/>
      <c r="T599" s="156"/>
      <c r="AT599" s="151" t="s">
        <v>157</v>
      </c>
      <c r="AU599" s="151" t="s">
        <v>79</v>
      </c>
      <c r="AV599" s="13" t="s">
        <v>79</v>
      </c>
      <c r="AW599" s="13" t="s">
        <v>27</v>
      </c>
      <c r="AX599" s="13" t="s">
        <v>70</v>
      </c>
      <c r="AY599" s="151" t="s">
        <v>148</v>
      </c>
    </row>
    <row r="600" spans="2:65" s="1" customFormat="1" ht="24" customHeight="1">
      <c r="B600" s="130"/>
      <c r="C600" s="282" t="s">
        <v>856</v>
      </c>
      <c r="D600" s="282" t="s">
        <v>150</v>
      </c>
      <c r="E600" s="283" t="s">
        <v>862</v>
      </c>
      <c r="F600" s="284" t="s">
        <v>863</v>
      </c>
      <c r="G600" s="285" t="s">
        <v>153</v>
      </c>
      <c r="H600" s="286">
        <v>809.579</v>
      </c>
      <c r="I600" s="287"/>
      <c r="J600" s="287">
        <f>ROUND(I600*H600,2)</f>
        <v>0</v>
      </c>
      <c r="K600" s="133" t="s">
        <v>320</v>
      </c>
      <c r="L600" s="27"/>
      <c r="M600" s="137" t="s">
        <v>1</v>
      </c>
      <c r="N600" s="138" t="s">
        <v>35</v>
      </c>
      <c r="O600" s="139">
        <v>0.308</v>
      </c>
      <c r="P600" s="139">
        <f>O600*H600</f>
        <v>249.35033199999998</v>
      </c>
      <c r="Q600" s="139">
        <v>4E-05</v>
      </c>
      <c r="R600" s="139">
        <f>Q600*H600</f>
        <v>0.03238316</v>
      </c>
      <c r="S600" s="139">
        <v>0</v>
      </c>
      <c r="T600" s="140">
        <f>S600*H600</f>
        <v>0</v>
      </c>
      <c r="AR600" s="141" t="s">
        <v>155</v>
      </c>
      <c r="AT600" s="141" t="s">
        <v>150</v>
      </c>
      <c r="AU600" s="141" t="s">
        <v>79</v>
      </c>
      <c r="AY600" s="15" t="s">
        <v>148</v>
      </c>
      <c r="BE600" s="142">
        <f>IF(N600="základní",J600,0)</f>
        <v>0</v>
      </c>
      <c r="BF600" s="142">
        <f>IF(N600="snížená",J600,0)</f>
        <v>0</v>
      </c>
      <c r="BG600" s="142">
        <f>IF(N600="zákl. přenesená",J600,0)</f>
        <v>0</v>
      </c>
      <c r="BH600" s="142">
        <f>IF(N600="sníž. přenesená",J600,0)</f>
        <v>0</v>
      </c>
      <c r="BI600" s="142">
        <f>IF(N600="nulová",J600,0)</f>
        <v>0</v>
      </c>
      <c r="BJ600" s="15" t="s">
        <v>77</v>
      </c>
      <c r="BK600" s="142">
        <f>ROUND(I600*H600,2)</f>
        <v>0</v>
      </c>
      <c r="BL600" s="15" t="s">
        <v>155</v>
      </c>
      <c r="BM600" s="141" t="s">
        <v>2428</v>
      </c>
    </row>
    <row r="601" spans="2:51" s="13" customFormat="1" ht="12">
      <c r="B601" s="150"/>
      <c r="D601" s="144" t="s">
        <v>157</v>
      </c>
      <c r="E601" s="151" t="s">
        <v>1</v>
      </c>
      <c r="F601" s="152" t="s">
        <v>2163</v>
      </c>
      <c r="H601" s="153">
        <v>307.599</v>
      </c>
      <c r="L601" s="150"/>
      <c r="M601" s="154"/>
      <c r="N601" s="155"/>
      <c r="O601" s="155"/>
      <c r="P601" s="155"/>
      <c r="Q601" s="155"/>
      <c r="R601" s="155"/>
      <c r="S601" s="155"/>
      <c r="T601" s="156"/>
      <c r="AT601" s="151" t="s">
        <v>157</v>
      </c>
      <c r="AU601" s="151" t="s">
        <v>79</v>
      </c>
      <c r="AV601" s="13" t="s">
        <v>79</v>
      </c>
      <c r="AW601" s="13" t="s">
        <v>27</v>
      </c>
      <c r="AX601" s="13" t="s">
        <v>70</v>
      </c>
      <c r="AY601" s="151" t="s">
        <v>148</v>
      </c>
    </row>
    <row r="602" spans="2:51" s="13" customFormat="1" ht="12">
      <c r="B602" s="150"/>
      <c r="D602" s="144" t="s">
        <v>157</v>
      </c>
      <c r="E602" s="151" t="s">
        <v>1</v>
      </c>
      <c r="F602" s="152" t="s">
        <v>2429</v>
      </c>
      <c r="H602" s="153">
        <v>139.08</v>
      </c>
      <c r="L602" s="150"/>
      <c r="M602" s="154"/>
      <c r="N602" s="155"/>
      <c r="O602" s="155"/>
      <c r="P602" s="155"/>
      <c r="Q602" s="155"/>
      <c r="R602" s="155"/>
      <c r="S602" s="155"/>
      <c r="T602" s="156"/>
      <c r="AT602" s="151" t="s">
        <v>157</v>
      </c>
      <c r="AU602" s="151" t="s">
        <v>79</v>
      </c>
      <c r="AV602" s="13" t="s">
        <v>79</v>
      </c>
      <c r="AW602" s="13" t="s">
        <v>27</v>
      </c>
      <c r="AX602" s="13" t="s">
        <v>70</v>
      </c>
      <c r="AY602" s="151" t="s">
        <v>148</v>
      </c>
    </row>
    <row r="603" spans="2:51" s="13" customFormat="1" ht="12">
      <c r="B603" s="150"/>
      <c r="D603" s="144" t="s">
        <v>157</v>
      </c>
      <c r="E603" s="151" t="s">
        <v>1</v>
      </c>
      <c r="F603" s="152" t="s">
        <v>2430</v>
      </c>
      <c r="H603" s="153">
        <v>362.9</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65" s="1" customFormat="1" ht="24" customHeight="1">
      <c r="B604" s="130"/>
      <c r="C604" s="131" t="s">
        <v>2431</v>
      </c>
      <c r="D604" s="131" t="s">
        <v>150</v>
      </c>
      <c r="E604" s="132" t="s">
        <v>869</v>
      </c>
      <c r="F604" s="133" t="s">
        <v>870</v>
      </c>
      <c r="G604" s="134" t="s">
        <v>319</v>
      </c>
      <c r="H604" s="135">
        <v>90</v>
      </c>
      <c r="I604" s="136"/>
      <c r="J604" s="136">
        <f>ROUND(I604*H604,2)</f>
        <v>0</v>
      </c>
      <c r="K604" s="133" t="s">
        <v>320</v>
      </c>
      <c r="L604" s="27"/>
      <c r="M604" s="137" t="s">
        <v>1</v>
      </c>
      <c r="N604" s="138" t="s">
        <v>35</v>
      </c>
      <c r="O604" s="139">
        <v>0.104</v>
      </c>
      <c r="P604" s="139">
        <f>O604*H604</f>
        <v>9.36</v>
      </c>
      <c r="Q604" s="139">
        <v>1E-05</v>
      </c>
      <c r="R604" s="139">
        <f>Q604*H604</f>
        <v>0.0009000000000000001</v>
      </c>
      <c r="S604" s="139">
        <v>0</v>
      </c>
      <c r="T604" s="140">
        <f>S604*H604</f>
        <v>0</v>
      </c>
      <c r="AR604" s="141" t="s">
        <v>155</v>
      </c>
      <c r="AT604" s="141" t="s">
        <v>150</v>
      </c>
      <c r="AU604" s="141" t="s">
        <v>79</v>
      </c>
      <c r="AY604" s="15" t="s">
        <v>148</v>
      </c>
      <c r="BE604" s="142">
        <f>IF(N604="základní",J604,0)</f>
        <v>0</v>
      </c>
      <c r="BF604" s="142">
        <f>IF(N604="snížená",J604,0)</f>
        <v>0</v>
      </c>
      <c r="BG604" s="142">
        <f>IF(N604="zákl. přenesená",J604,0)</f>
        <v>0</v>
      </c>
      <c r="BH604" s="142">
        <f>IF(N604="sníž. přenesená",J604,0)</f>
        <v>0</v>
      </c>
      <c r="BI604" s="142">
        <f>IF(N604="nulová",J604,0)</f>
        <v>0</v>
      </c>
      <c r="BJ604" s="15" t="s">
        <v>77</v>
      </c>
      <c r="BK604" s="142">
        <f>ROUND(I604*H604,2)</f>
        <v>0</v>
      </c>
      <c r="BL604" s="15" t="s">
        <v>155</v>
      </c>
      <c r="BM604" s="141" t="s">
        <v>2432</v>
      </c>
    </row>
    <row r="605" spans="2:51" s="13" customFormat="1" ht="30.6">
      <c r="B605" s="150"/>
      <c r="D605" s="144" t="s">
        <v>157</v>
      </c>
      <c r="E605" s="151" t="s">
        <v>1</v>
      </c>
      <c r="F605" s="152" t="s">
        <v>2433</v>
      </c>
      <c r="H605" s="153">
        <v>90</v>
      </c>
      <c r="L605" s="150"/>
      <c r="M605" s="154"/>
      <c r="N605" s="155"/>
      <c r="O605" s="155"/>
      <c r="P605" s="155"/>
      <c r="Q605" s="155"/>
      <c r="R605" s="155"/>
      <c r="S605" s="155"/>
      <c r="T605" s="156"/>
      <c r="AT605" s="151" t="s">
        <v>157</v>
      </c>
      <c r="AU605" s="151" t="s">
        <v>79</v>
      </c>
      <c r="AV605" s="13" t="s">
        <v>79</v>
      </c>
      <c r="AW605" s="13" t="s">
        <v>27</v>
      </c>
      <c r="AX605" s="13" t="s">
        <v>70</v>
      </c>
      <c r="AY605" s="151" t="s">
        <v>148</v>
      </c>
    </row>
    <row r="606" spans="2:65" s="1" customFormat="1" ht="24" customHeight="1">
      <c r="B606" s="130"/>
      <c r="C606" s="131" t="s">
        <v>873</v>
      </c>
      <c r="D606" s="131" t="s">
        <v>150</v>
      </c>
      <c r="E606" s="132" t="s">
        <v>2434</v>
      </c>
      <c r="F606" s="133" t="s">
        <v>2435</v>
      </c>
      <c r="G606" s="134" t="s">
        <v>153</v>
      </c>
      <c r="H606" s="135">
        <v>174.225</v>
      </c>
      <c r="I606" s="136"/>
      <c r="J606" s="136">
        <f>ROUND(I606*H606,2)</f>
        <v>0</v>
      </c>
      <c r="K606" s="133" t="s">
        <v>154</v>
      </c>
      <c r="L606" s="27"/>
      <c r="M606" s="137" t="s">
        <v>1</v>
      </c>
      <c r="N606" s="138" t="s">
        <v>35</v>
      </c>
      <c r="O606" s="139">
        <v>0.82</v>
      </c>
      <c r="P606" s="139">
        <f>O606*H606</f>
        <v>142.8645</v>
      </c>
      <c r="Q606" s="139">
        <v>0</v>
      </c>
      <c r="R606" s="139">
        <f>Q606*H606</f>
        <v>0</v>
      </c>
      <c r="S606" s="139">
        <v>0.169</v>
      </c>
      <c r="T606" s="140">
        <f>S606*H606</f>
        <v>29.444025</v>
      </c>
      <c r="AR606" s="141" t="s">
        <v>155</v>
      </c>
      <c r="AT606" s="141" t="s">
        <v>150</v>
      </c>
      <c r="AU606" s="141" t="s">
        <v>79</v>
      </c>
      <c r="AY606" s="15" t="s">
        <v>148</v>
      </c>
      <c r="BE606" s="142">
        <f>IF(N606="základní",J606,0)</f>
        <v>0</v>
      </c>
      <c r="BF606" s="142">
        <f>IF(N606="snížená",J606,0)</f>
        <v>0</v>
      </c>
      <c r="BG606" s="142">
        <f>IF(N606="zákl. přenesená",J606,0)</f>
        <v>0</v>
      </c>
      <c r="BH606" s="142">
        <f>IF(N606="sníž. přenesená",J606,0)</f>
        <v>0</v>
      </c>
      <c r="BI606" s="142">
        <f>IF(N606="nulová",J606,0)</f>
        <v>0</v>
      </c>
      <c r="BJ606" s="15" t="s">
        <v>77</v>
      </c>
      <c r="BK606" s="142">
        <f>ROUND(I606*H606,2)</f>
        <v>0</v>
      </c>
      <c r="BL606" s="15" t="s">
        <v>155</v>
      </c>
      <c r="BM606" s="141" t="s">
        <v>2436</v>
      </c>
    </row>
    <row r="607" spans="2:51" s="12" customFormat="1" ht="12">
      <c r="B607" s="143"/>
      <c r="D607" s="144" t="s">
        <v>157</v>
      </c>
      <c r="E607" s="145" t="s">
        <v>1</v>
      </c>
      <c r="F607" s="146" t="s">
        <v>648</v>
      </c>
      <c r="H607" s="145" t="s">
        <v>1</v>
      </c>
      <c r="L607" s="143"/>
      <c r="M607" s="147"/>
      <c r="N607" s="148"/>
      <c r="O607" s="148"/>
      <c r="P607" s="148"/>
      <c r="Q607" s="148"/>
      <c r="R607" s="148"/>
      <c r="S607" s="148"/>
      <c r="T607" s="149"/>
      <c r="AT607" s="145" t="s">
        <v>157</v>
      </c>
      <c r="AU607" s="145" t="s">
        <v>79</v>
      </c>
      <c r="AV607" s="12" t="s">
        <v>77</v>
      </c>
      <c r="AW607" s="12" t="s">
        <v>27</v>
      </c>
      <c r="AX607" s="12" t="s">
        <v>70</v>
      </c>
      <c r="AY607" s="145" t="s">
        <v>148</v>
      </c>
    </row>
    <row r="608" spans="2:51" s="13" customFormat="1" ht="20.4">
      <c r="B608" s="150"/>
      <c r="D608" s="144" t="s">
        <v>157</v>
      </c>
      <c r="E608" s="151" t="s">
        <v>1</v>
      </c>
      <c r="F608" s="152" t="s">
        <v>2437</v>
      </c>
      <c r="H608" s="153">
        <v>71.015</v>
      </c>
      <c r="L608" s="150"/>
      <c r="M608" s="154"/>
      <c r="N608" s="155"/>
      <c r="O608" s="155"/>
      <c r="P608" s="155"/>
      <c r="Q608" s="155"/>
      <c r="R608" s="155"/>
      <c r="S608" s="155"/>
      <c r="T608" s="156"/>
      <c r="AT608" s="151" t="s">
        <v>157</v>
      </c>
      <c r="AU608" s="151" t="s">
        <v>79</v>
      </c>
      <c r="AV608" s="13" t="s">
        <v>79</v>
      </c>
      <c r="AW608" s="13" t="s">
        <v>27</v>
      </c>
      <c r="AX608" s="13" t="s">
        <v>70</v>
      </c>
      <c r="AY608" s="151" t="s">
        <v>148</v>
      </c>
    </row>
    <row r="609" spans="2:51" s="13" customFormat="1" ht="12">
      <c r="B609" s="150"/>
      <c r="D609" s="144" t="s">
        <v>157</v>
      </c>
      <c r="E609" s="151" t="s">
        <v>1</v>
      </c>
      <c r="F609" s="152" t="s">
        <v>2438</v>
      </c>
      <c r="H609" s="153">
        <v>10.25</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51" s="13" customFormat="1" ht="20.4">
      <c r="B610" s="150"/>
      <c r="D610" s="144" t="s">
        <v>157</v>
      </c>
      <c r="E610" s="151" t="s">
        <v>1</v>
      </c>
      <c r="F610" s="152" t="s">
        <v>2439</v>
      </c>
      <c r="H610" s="153">
        <v>85.51</v>
      </c>
      <c r="L610" s="150"/>
      <c r="M610" s="154"/>
      <c r="N610" s="155"/>
      <c r="O610" s="155"/>
      <c r="P610" s="155"/>
      <c r="Q610" s="155"/>
      <c r="R610" s="155"/>
      <c r="S610" s="155"/>
      <c r="T610" s="156"/>
      <c r="AT610" s="151" t="s">
        <v>157</v>
      </c>
      <c r="AU610" s="151" t="s">
        <v>79</v>
      </c>
      <c r="AV610" s="13" t="s">
        <v>79</v>
      </c>
      <c r="AW610" s="13" t="s">
        <v>27</v>
      </c>
      <c r="AX610" s="13" t="s">
        <v>70</v>
      </c>
      <c r="AY610" s="151" t="s">
        <v>148</v>
      </c>
    </row>
    <row r="611" spans="2:51" s="13" customFormat="1" ht="12">
      <c r="B611" s="150"/>
      <c r="D611" s="144" t="s">
        <v>157</v>
      </c>
      <c r="E611" s="151" t="s">
        <v>1</v>
      </c>
      <c r="F611" s="152" t="s">
        <v>2440</v>
      </c>
      <c r="H611" s="153">
        <v>22.75</v>
      </c>
      <c r="L611" s="150"/>
      <c r="M611" s="154"/>
      <c r="N611" s="155"/>
      <c r="O611" s="155"/>
      <c r="P611" s="155"/>
      <c r="Q611" s="155"/>
      <c r="R611" s="155"/>
      <c r="S611" s="155"/>
      <c r="T611" s="156"/>
      <c r="AT611" s="151" t="s">
        <v>157</v>
      </c>
      <c r="AU611" s="151" t="s">
        <v>79</v>
      </c>
      <c r="AV611" s="13" t="s">
        <v>79</v>
      </c>
      <c r="AW611" s="13" t="s">
        <v>27</v>
      </c>
      <c r="AX611" s="13" t="s">
        <v>70</v>
      </c>
      <c r="AY611" s="151" t="s">
        <v>148</v>
      </c>
    </row>
    <row r="612" spans="2:51" s="13" customFormat="1" ht="20.4">
      <c r="B612" s="150"/>
      <c r="D612" s="144" t="s">
        <v>157</v>
      </c>
      <c r="E612" s="151" t="s">
        <v>1</v>
      </c>
      <c r="F612" s="152" t="s">
        <v>2301</v>
      </c>
      <c r="H612" s="153">
        <v>-15.3</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63" s="11" customFormat="1" ht="22.8" customHeight="1">
      <c r="B613" s="118"/>
      <c r="D613" s="119" t="s">
        <v>69</v>
      </c>
      <c r="E613" s="128" t="s">
        <v>875</v>
      </c>
      <c r="F613" s="128" t="s">
        <v>876</v>
      </c>
      <c r="J613" s="129">
        <f>BK613</f>
        <v>0</v>
      </c>
      <c r="L613" s="118"/>
      <c r="M613" s="122"/>
      <c r="N613" s="123"/>
      <c r="O613" s="123"/>
      <c r="P613" s="124">
        <f>SUM(P614:P641)</f>
        <v>315.930345</v>
      </c>
      <c r="Q613" s="123"/>
      <c r="R613" s="124">
        <f>SUM(R614:R641)</f>
        <v>0.06023546999999999</v>
      </c>
      <c r="S613" s="123"/>
      <c r="T613" s="125">
        <f>SUM(T614:T641)</f>
        <v>0</v>
      </c>
      <c r="AR613" s="119" t="s">
        <v>77</v>
      </c>
      <c r="AT613" s="126" t="s">
        <v>69</v>
      </c>
      <c r="AU613" s="126" t="s">
        <v>77</v>
      </c>
      <c r="AY613" s="119" t="s">
        <v>148</v>
      </c>
      <c r="BK613" s="127">
        <f>SUM(BK614:BK641)</f>
        <v>0</v>
      </c>
    </row>
    <row r="614" spans="2:65" s="1" customFormat="1" ht="24" customHeight="1">
      <c r="B614" s="130"/>
      <c r="C614" s="131" t="s">
        <v>877</v>
      </c>
      <c r="D614" s="131" t="s">
        <v>150</v>
      </c>
      <c r="E614" s="132" t="s">
        <v>878</v>
      </c>
      <c r="F614" s="133" t="s">
        <v>879</v>
      </c>
      <c r="G614" s="134" t="s">
        <v>153</v>
      </c>
      <c r="H614" s="135">
        <v>987.18</v>
      </c>
      <c r="I614" s="136"/>
      <c r="J614" s="136">
        <f>ROUND(I614*H614,2)</f>
        <v>0</v>
      </c>
      <c r="K614" s="133" t="s">
        <v>320</v>
      </c>
      <c r="L614" s="27"/>
      <c r="M614" s="137" t="s">
        <v>1</v>
      </c>
      <c r="N614" s="138" t="s">
        <v>35</v>
      </c>
      <c r="O614" s="139">
        <v>0.11</v>
      </c>
      <c r="P614" s="139">
        <f>O614*H614</f>
        <v>108.5898</v>
      </c>
      <c r="Q614" s="139">
        <v>0</v>
      </c>
      <c r="R614" s="139">
        <f>Q614*H614</f>
        <v>0</v>
      </c>
      <c r="S614" s="139">
        <v>0</v>
      </c>
      <c r="T614" s="140">
        <f>S614*H614</f>
        <v>0</v>
      </c>
      <c r="AR614" s="141" t="s">
        <v>155</v>
      </c>
      <c r="AT614" s="141" t="s">
        <v>150</v>
      </c>
      <c r="AU614" s="141" t="s">
        <v>79</v>
      </c>
      <c r="AY614" s="15" t="s">
        <v>148</v>
      </c>
      <c r="BE614" s="142">
        <f>IF(N614="základní",J614,0)</f>
        <v>0</v>
      </c>
      <c r="BF614" s="142">
        <f>IF(N614="snížená",J614,0)</f>
        <v>0</v>
      </c>
      <c r="BG614" s="142">
        <f>IF(N614="zákl. přenesená",J614,0)</f>
        <v>0</v>
      </c>
      <c r="BH614" s="142">
        <f>IF(N614="sníž. přenesená",J614,0)</f>
        <v>0</v>
      </c>
      <c r="BI614" s="142">
        <f>IF(N614="nulová",J614,0)</f>
        <v>0</v>
      </c>
      <c r="BJ614" s="15" t="s">
        <v>77</v>
      </c>
      <c r="BK614" s="142">
        <f>ROUND(I614*H614,2)</f>
        <v>0</v>
      </c>
      <c r="BL614" s="15" t="s">
        <v>155</v>
      </c>
      <c r="BM614" s="141" t="s">
        <v>2441</v>
      </c>
    </row>
    <row r="615" spans="2:51" s="13" customFormat="1" ht="12">
      <c r="B615" s="150"/>
      <c r="D615" s="144" t="s">
        <v>157</v>
      </c>
      <c r="E615" s="151" t="s">
        <v>1</v>
      </c>
      <c r="F615" s="152" t="s">
        <v>2442</v>
      </c>
      <c r="H615" s="153">
        <v>370.5</v>
      </c>
      <c r="L615" s="150"/>
      <c r="M615" s="154"/>
      <c r="N615" s="155"/>
      <c r="O615" s="155"/>
      <c r="P615" s="155"/>
      <c r="Q615" s="155"/>
      <c r="R615" s="155"/>
      <c r="S615" s="155"/>
      <c r="T615" s="156"/>
      <c r="AT615" s="151" t="s">
        <v>157</v>
      </c>
      <c r="AU615" s="151" t="s">
        <v>79</v>
      </c>
      <c r="AV615" s="13" t="s">
        <v>79</v>
      </c>
      <c r="AW615" s="13" t="s">
        <v>27</v>
      </c>
      <c r="AX615" s="13" t="s">
        <v>70</v>
      </c>
      <c r="AY615" s="151" t="s">
        <v>148</v>
      </c>
    </row>
    <row r="616" spans="2:51" s="13" customFormat="1" ht="12">
      <c r="B616" s="150"/>
      <c r="D616" s="144" t="s">
        <v>157</v>
      </c>
      <c r="E616" s="151" t="s">
        <v>1</v>
      </c>
      <c r="F616" s="152" t="s">
        <v>2443</v>
      </c>
      <c r="H616" s="153">
        <v>123.84</v>
      </c>
      <c r="L616" s="150"/>
      <c r="M616" s="154"/>
      <c r="N616" s="155"/>
      <c r="O616" s="155"/>
      <c r="P616" s="155"/>
      <c r="Q616" s="155"/>
      <c r="R616" s="155"/>
      <c r="S616" s="155"/>
      <c r="T616" s="156"/>
      <c r="AT616" s="151" t="s">
        <v>157</v>
      </c>
      <c r="AU616" s="151" t="s">
        <v>79</v>
      </c>
      <c r="AV616" s="13" t="s">
        <v>79</v>
      </c>
      <c r="AW616" s="13" t="s">
        <v>27</v>
      </c>
      <c r="AX616" s="13" t="s">
        <v>70</v>
      </c>
      <c r="AY616" s="151" t="s">
        <v>148</v>
      </c>
    </row>
    <row r="617" spans="2:51" s="13" customFormat="1" ht="12">
      <c r="B617" s="150"/>
      <c r="D617" s="144" t="s">
        <v>157</v>
      </c>
      <c r="E617" s="151" t="s">
        <v>1</v>
      </c>
      <c r="F617" s="152" t="s">
        <v>2444</v>
      </c>
      <c r="H617" s="153">
        <v>369</v>
      </c>
      <c r="L617" s="150"/>
      <c r="M617" s="154"/>
      <c r="N617" s="155"/>
      <c r="O617" s="155"/>
      <c r="P617" s="155"/>
      <c r="Q617" s="155"/>
      <c r="R617" s="155"/>
      <c r="S617" s="155"/>
      <c r="T617" s="156"/>
      <c r="AT617" s="151" t="s">
        <v>157</v>
      </c>
      <c r="AU617" s="151" t="s">
        <v>79</v>
      </c>
      <c r="AV617" s="13" t="s">
        <v>79</v>
      </c>
      <c r="AW617" s="13" t="s">
        <v>27</v>
      </c>
      <c r="AX617" s="13" t="s">
        <v>70</v>
      </c>
      <c r="AY617" s="151" t="s">
        <v>148</v>
      </c>
    </row>
    <row r="618" spans="2:51" s="13" customFormat="1" ht="12">
      <c r="B618" s="150"/>
      <c r="D618" s="144" t="s">
        <v>157</v>
      </c>
      <c r="E618" s="151" t="s">
        <v>1</v>
      </c>
      <c r="F618" s="152" t="s">
        <v>2445</v>
      </c>
      <c r="H618" s="153">
        <v>123.84</v>
      </c>
      <c r="L618" s="150"/>
      <c r="M618" s="154"/>
      <c r="N618" s="155"/>
      <c r="O618" s="155"/>
      <c r="P618" s="155"/>
      <c r="Q618" s="155"/>
      <c r="R618" s="155"/>
      <c r="S618" s="155"/>
      <c r="T618" s="156"/>
      <c r="AT618" s="151" t="s">
        <v>157</v>
      </c>
      <c r="AU618" s="151" t="s">
        <v>79</v>
      </c>
      <c r="AV618" s="13" t="s">
        <v>79</v>
      </c>
      <c r="AW618" s="13" t="s">
        <v>27</v>
      </c>
      <c r="AX618" s="13" t="s">
        <v>70</v>
      </c>
      <c r="AY618" s="151" t="s">
        <v>148</v>
      </c>
    </row>
    <row r="619" spans="2:65" s="1" customFormat="1" ht="24" customHeight="1">
      <c r="B619" s="130"/>
      <c r="C619" s="131" t="s">
        <v>885</v>
      </c>
      <c r="D619" s="131" t="s">
        <v>150</v>
      </c>
      <c r="E619" s="132" t="s">
        <v>886</v>
      </c>
      <c r="F619" s="133" t="s">
        <v>887</v>
      </c>
      <c r="G619" s="134" t="s">
        <v>153</v>
      </c>
      <c r="H619" s="135">
        <v>88846.2</v>
      </c>
      <c r="I619" s="136"/>
      <c r="J619" s="136">
        <f>ROUND(I619*H619,2)</f>
        <v>0</v>
      </c>
      <c r="K619" s="133" t="s">
        <v>320</v>
      </c>
      <c r="L619" s="27"/>
      <c r="M619" s="137" t="s">
        <v>1</v>
      </c>
      <c r="N619" s="138" t="s">
        <v>35</v>
      </c>
      <c r="O619" s="139">
        <v>0</v>
      </c>
      <c r="P619" s="139">
        <f>O619*H619</f>
        <v>0</v>
      </c>
      <c r="Q619" s="139">
        <v>0</v>
      </c>
      <c r="R619" s="139">
        <f>Q619*H619</f>
        <v>0</v>
      </c>
      <c r="S619" s="139">
        <v>0</v>
      </c>
      <c r="T619" s="140">
        <f>S619*H619</f>
        <v>0</v>
      </c>
      <c r="AR619" s="141" t="s">
        <v>155</v>
      </c>
      <c r="AT619" s="141" t="s">
        <v>150</v>
      </c>
      <c r="AU619" s="141" t="s">
        <v>79</v>
      </c>
      <c r="AY619" s="15" t="s">
        <v>148</v>
      </c>
      <c r="BE619" s="142">
        <f>IF(N619="základní",J619,0)</f>
        <v>0</v>
      </c>
      <c r="BF619" s="142">
        <f>IF(N619="snížená",J619,0)</f>
        <v>0</v>
      </c>
      <c r="BG619" s="142">
        <f>IF(N619="zákl. přenesená",J619,0)</f>
        <v>0</v>
      </c>
      <c r="BH619" s="142">
        <f>IF(N619="sníž. přenesená",J619,0)</f>
        <v>0</v>
      </c>
      <c r="BI619" s="142">
        <f>IF(N619="nulová",J619,0)</f>
        <v>0</v>
      </c>
      <c r="BJ619" s="15" t="s">
        <v>77</v>
      </c>
      <c r="BK619" s="142">
        <f>ROUND(I619*H619,2)</f>
        <v>0</v>
      </c>
      <c r="BL619" s="15" t="s">
        <v>155</v>
      </c>
      <c r="BM619" s="141" t="s">
        <v>2446</v>
      </c>
    </row>
    <row r="620" spans="2:51" s="13" customFormat="1" ht="12">
      <c r="B620" s="150"/>
      <c r="D620" s="144" t="s">
        <v>157</v>
      </c>
      <c r="E620" s="151" t="s">
        <v>1</v>
      </c>
      <c r="F620" s="152" t="s">
        <v>2447</v>
      </c>
      <c r="H620" s="153">
        <v>88846.2</v>
      </c>
      <c r="L620" s="150"/>
      <c r="M620" s="154"/>
      <c r="N620" s="155"/>
      <c r="O620" s="155"/>
      <c r="P620" s="155"/>
      <c r="Q620" s="155"/>
      <c r="R620" s="155"/>
      <c r="S620" s="155"/>
      <c r="T620" s="156"/>
      <c r="AT620" s="151" t="s">
        <v>157</v>
      </c>
      <c r="AU620" s="151" t="s">
        <v>79</v>
      </c>
      <c r="AV620" s="13" t="s">
        <v>79</v>
      </c>
      <c r="AW620" s="13" t="s">
        <v>27</v>
      </c>
      <c r="AX620" s="13" t="s">
        <v>70</v>
      </c>
      <c r="AY620" s="151" t="s">
        <v>148</v>
      </c>
    </row>
    <row r="621" spans="2:65" s="1" customFormat="1" ht="24" customHeight="1">
      <c r="B621" s="130"/>
      <c r="C621" s="131" t="s">
        <v>890</v>
      </c>
      <c r="D621" s="131" t="s">
        <v>150</v>
      </c>
      <c r="E621" s="132" t="s">
        <v>891</v>
      </c>
      <c r="F621" s="133" t="s">
        <v>892</v>
      </c>
      <c r="G621" s="134" t="s">
        <v>153</v>
      </c>
      <c r="H621" s="135">
        <v>987.18</v>
      </c>
      <c r="I621" s="136"/>
      <c r="J621" s="136">
        <f>ROUND(I621*H621,2)</f>
        <v>0</v>
      </c>
      <c r="K621" s="133" t="s">
        <v>320</v>
      </c>
      <c r="L621" s="27"/>
      <c r="M621" s="137" t="s">
        <v>1</v>
      </c>
      <c r="N621" s="138" t="s">
        <v>35</v>
      </c>
      <c r="O621" s="139">
        <v>0.069</v>
      </c>
      <c r="P621" s="139">
        <f>O621*H621</f>
        <v>68.11542</v>
      </c>
      <c r="Q621" s="139">
        <v>0</v>
      </c>
      <c r="R621" s="139">
        <f>Q621*H621</f>
        <v>0</v>
      </c>
      <c r="S621" s="139">
        <v>0</v>
      </c>
      <c r="T621" s="140">
        <f>S621*H621</f>
        <v>0</v>
      </c>
      <c r="AR621" s="141" t="s">
        <v>155</v>
      </c>
      <c r="AT621" s="141" t="s">
        <v>150</v>
      </c>
      <c r="AU621" s="141" t="s">
        <v>79</v>
      </c>
      <c r="AY621" s="15" t="s">
        <v>148</v>
      </c>
      <c r="BE621" s="142">
        <f>IF(N621="základní",J621,0)</f>
        <v>0</v>
      </c>
      <c r="BF621" s="142">
        <f>IF(N621="snížená",J621,0)</f>
        <v>0</v>
      </c>
      <c r="BG621" s="142">
        <f>IF(N621="zákl. přenesená",J621,0)</f>
        <v>0</v>
      </c>
      <c r="BH621" s="142">
        <f>IF(N621="sníž. přenesená",J621,0)</f>
        <v>0</v>
      </c>
      <c r="BI621" s="142">
        <f>IF(N621="nulová",J621,0)</f>
        <v>0</v>
      </c>
      <c r="BJ621" s="15" t="s">
        <v>77</v>
      </c>
      <c r="BK621" s="142">
        <f>ROUND(I621*H621,2)</f>
        <v>0</v>
      </c>
      <c r="BL621" s="15" t="s">
        <v>155</v>
      </c>
      <c r="BM621" s="141" t="s">
        <v>2448</v>
      </c>
    </row>
    <row r="622" spans="2:51" s="13" customFormat="1" ht="12">
      <c r="B622" s="150"/>
      <c r="D622" s="144" t="s">
        <v>157</v>
      </c>
      <c r="E622" s="151" t="s">
        <v>1</v>
      </c>
      <c r="F622" s="152" t="s">
        <v>2449</v>
      </c>
      <c r="H622" s="153">
        <v>987.18</v>
      </c>
      <c r="L622" s="150"/>
      <c r="M622" s="154"/>
      <c r="N622" s="155"/>
      <c r="O622" s="155"/>
      <c r="P622" s="155"/>
      <c r="Q622" s="155"/>
      <c r="R622" s="155"/>
      <c r="S622" s="155"/>
      <c r="T622" s="156"/>
      <c r="AT622" s="151" t="s">
        <v>157</v>
      </c>
      <c r="AU622" s="151" t="s">
        <v>79</v>
      </c>
      <c r="AV622" s="13" t="s">
        <v>79</v>
      </c>
      <c r="AW622" s="13" t="s">
        <v>27</v>
      </c>
      <c r="AX622" s="13" t="s">
        <v>70</v>
      </c>
      <c r="AY622" s="151" t="s">
        <v>148</v>
      </c>
    </row>
    <row r="623" spans="2:65" s="1" customFormat="1" ht="24" customHeight="1">
      <c r="B623" s="130"/>
      <c r="C623" s="131" t="s">
        <v>895</v>
      </c>
      <c r="D623" s="131" t="s">
        <v>150</v>
      </c>
      <c r="E623" s="132" t="s">
        <v>896</v>
      </c>
      <c r="F623" s="133" t="s">
        <v>897</v>
      </c>
      <c r="G623" s="134" t="s">
        <v>153</v>
      </c>
      <c r="H623" s="135">
        <v>99.75</v>
      </c>
      <c r="I623" s="136"/>
      <c r="J623" s="136">
        <f>ROUND(I623*H623,2)</f>
        <v>0</v>
      </c>
      <c r="K623" s="133" t="s">
        <v>312</v>
      </c>
      <c r="L623" s="27"/>
      <c r="M623" s="137" t="s">
        <v>1</v>
      </c>
      <c r="N623" s="138" t="s">
        <v>35</v>
      </c>
      <c r="O623" s="139">
        <v>0.063</v>
      </c>
      <c r="P623" s="139">
        <f>O623*H623</f>
        <v>6.28425</v>
      </c>
      <c r="Q623" s="139">
        <v>0</v>
      </c>
      <c r="R623" s="139">
        <f>Q623*H623</f>
        <v>0</v>
      </c>
      <c r="S623" s="139">
        <v>0</v>
      </c>
      <c r="T623" s="140">
        <f>S623*H623</f>
        <v>0</v>
      </c>
      <c r="AR623" s="141" t="s">
        <v>155</v>
      </c>
      <c r="AT623" s="141" t="s">
        <v>150</v>
      </c>
      <c r="AU623" s="141" t="s">
        <v>79</v>
      </c>
      <c r="AY623" s="15" t="s">
        <v>148</v>
      </c>
      <c r="BE623" s="142">
        <f>IF(N623="základní",J623,0)</f>
        <v>0</v>
      </c>
      <c r="BF623" s="142">
        <f>IF(N623="snížená",J623,0)</f>
        <v>0</v>
      </c>
      <c r="BG623" s="142">
        <f>IF(N623="zákl. přenesená",J623,0)</f>
        <v>0</v>
      </c>
      <c r="BH623" s="142">
        <f>IF(N623="sníž. přenesená",J623,0)</f>
        <v>0</v>
      </c>
      <c r="BI623" s="142">
        <f>IF(N623="nulová",J623,0)</f>
        <v>0</v>
      </c>
      <c r="BJ623" s="15" t="s">
        <v>77</v>
      </c>
      <c r="BK623" s="142">
        <f>ROUND(I623*H623,2)</f>
        <v>0</v>
      </c>
      <c r="BL623" s="15" t="s">
        <v>155</v>
      </c>
      <c r="BM623" s="141" t="s">
        <v>2450</v>
      </c>
    </row>
    <row r="624" spans="2:51" s="13" customFormat="1" ht="12">
      <c r="B624" s="150"/>
      <c r="D624" s="144" t="s">
        <v>157</v>
      </c>
      <c r="E624" s="151" t="s">
        <v>1</v>
      </c>
      <c r="F624" s="152" t="s">
        <v>2451</v>
      </c>
      <c r="H624" s="153">
        <v>37.05</v>
      </c>
      <c r="L624" s="150"/>
      <c r="M624" s="154"/>
      <c r="N624" s="155"/>
      <c r="O624" s="155"/>
      <c r="P624" s="155"/>
      <c r="Q624" s="155"/>
      <c r="R624" s="155"/>
      <c r="S624" s="155"/>
      <c r="T624" s="156"/>
      <c r="AT624" s="151" t="s">
        <v>157</v>
      </c>
      <c r="AU624" s="151" t="s">
        <v>79</v>
      </c>
      <c r="AV624" s="13" t="s">
        <v>79</v>
      </c>
      <c r="AW624" s="13" t="s">
        <v>27</v>
      </c>
      <c r="AX624" s="13" t="s">
        <v>70</v>
      </c>
      <c r="AY624" s="151" t="s">
        <v>148</v>
      </c>
    </row>
    <row r="625" spans="2:51" s="13" customFormat="1" ht="12">
      <c r="B625" s="150"/>
      <c r="D625" s="144" t="s">
        <v>157</v>
      </c>
      <c r="E625" s="151" t="s">
        <v>1</v>
      </c>
      <c r="F625" s="152" t="s">
        <v>2452</v>
      </c>
      <c r="H625" s="153">
        <v>12.9</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51" s="13" customFormat="1" ht="12">
      <c r="B626" s="150"/>
      <c r="D626" s="144" t="s">
        <v>157</v>
      </c>
      <c r="E626" s="151" t="s">
        <v>1</v>
      </c>
      <c r="F626" s="152" t="s">
        <v>2453</v>
      </c>
      <c r="H626" s="153">
        <v>36.9</v>
      </c>
      <c r="L626" s="150"/>
      <c r="M626" s="154"/>
      <c r="N626" s="155"/>
      <c r="O626" s="155"/>
      <c r="P626" s="155"/>
      <c r="Q626" s="155"/>
      <c r="R626" s="155"/>
      <c r="S626" s="155"/>
      <c r="T626" s="156"/>
      <c r="AT626" s="151" t="s">
        <v>157</v>
      </c>
      <c r="AU626" s="151" t="s">
        <v>79</v>
      </c>
      <c r="AV626" s="13" t="s">
        <v>79</v>
      </c>
      <c r="AW626" s="13" t="s">
        <v>27</v>
      </c>
      <c r="AX626" s="13" t="s">
        <v>70</v>
      </c>
      <c r="AY626" s="151" t="s">
        <v>148</v>
      </c>
    </row>
    <row r="627" spans="2:51" s="13" customFormat="1" ht="12">
      <c r="B627" s="150"/>
      <c r="D627" s="144" t="s">
        <v>157</v>
      </c>
      <c r="E627" s="151" t="s">
        <v>1</v>
      </c>
      <c r="F627" s="152" t="s">
        <v>2454</v>
      </c>
      <c r="H627" s="153">
        <v>12.9</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65" s="1" customFormat="1" ht="24" customHeight="1">
      <c r="B628" s="130"/>
      <c r="C628" s="131" t="s">
        <v>903</v>
      </c>
      <c r="D628" s="131" t="s">
        <v>150</v>
      </c>
      <c r="E628" s="132" t="s">
        <v>904</v>
      </c>
      <c r="F628" s="133" t="s">
        <v>905</v>
      </c>
      <c r="G628" s="134" t="s">
        <v>153</v>
      </c>
      <c r="H628" s="135">
        <v>4488.75</v>
      </c>
      <c r="I628" s="136"/>
      <c r="J628" s="136">
        <f>ROUND(I628*H628,2)</f>
        <v>0</v>
      </c>
      <c r="K628" s="133" t="s">
        <v>312</v>
      </c>
      <c r="L628" s="27"/>
      <c r="M628" s="137" t="s">
        <v>1</v>
      </c>
      <c r="N628" s="138" t="s">
        <v>35</v>
      </c>
      <c r="O628" s="139">
        <v>0</v>
      </c>
      <c r="P628" s="139">
        <f>O628*H628</f>
        <v>0</v>
      </c>
      <c r="Q628" s="139">
        <v>0</v>
      </c>
      <c r="R628" s="139">
        <f>Q628*H628</f>
        <v>0</v>
      </c>
      <c r="S628" s="139">
        <v>0</v>
      </c>
      <c r="T628" s="140">
        <f>S628*H628</f>
        <v>0</v>
      </c>
      <c r="AR628" s="141" t="s">
        <v>155</v>
      </c>
      <c r="AT628" s="141" t="s">
        <v>150</v>
      </c>
      <c r="AU628" s="141" t="s">
        <v>79</v>
      </c>
      <c r="AY628" s="15" t="s">
        <v>148</v>
      </c>
      <c r="BE628" s="142">
        <f>IF(N628="základní",J628,0)</f>
        <v>0</v>
      </c>
      <c r="BF628" s="142">
        <f>IF(N628="snížená",J628,0)</f>
        <v>0</v>
      </c>
      <c r="BG628" s="142">
        <f>IF(N628="zákl. přenesená",J628,0)</f>
        <v>0</v>
      </c>
      <c r="BH628" s="142">
        <f>IF(N628="sníž. přenesená",J628,0)</f>
        <v>0</v>
      </c>
      <c r="BI628" s="142">
        <f>IF(N628="nulová",J628,0)</f>
        <v>0</v>
      </c>
      <c r="BJ628" s="15" t="s">
        <v>77</v>
      </c>
      <c r="BK628" s="142">
        <f>ROUND(I628*H628,2)</f>
        <v>0</v>
      </c>
      <c r="BL628" s="15" t="s">
        <v>155</v>
      </c>
      <c r="BM628" s="141" t="s">
        <v>2455</v>
      </c>
    </row>
    <row r="629" spans="2:51" s="13" customFormat="1" ht="12">
      <c r="B629" s="150"/>
      <c r="D629" s="144" t="s">
        <v>157</v>
      </c>
      <c r="F629" s="152" t="s">
        <v>2456</v>
      </c>
      <c r="H629" s="153">
        <v>4488.75</v>
      </c>
      <c r="L629" s="150"/>
      <c r="M629" s="154"/>
      <c r="N629" s="155"/>
      <c r="O629" s="155"/>
      <c r="P629" s="155"/>
      <c r="Q629" s="155"/>
      <c r="R629" s="155"/>
      <c r="S629" s="155"/>
      <c r="T629" s="156"/>
      <c r="AT629" s="151" t="s">
        <v>157</v>
      </c>
      <c r="AU629" s="151" t="s">
        <v>79</v>
      </c>
      <c r="AV629" s="13" t="s">
        <v>79</v>
      </c>
      <c r="AW629" s="13" t="s">
        <v>3</v>
      </c>
      <c r="AX629" s="13" t="s">
        <v>77</v>
      </c>
      <c r="AY629" s="151" t="s">
        <v>148</v>
      </c>
    </row>
    <row r="630" spans="2:65" s="1" customFormat="1" ht="24" customHeight="1">
      <c r="B630" s="130"/>
      <c r="C630" s="131" t="s">
        <v>908</v>
      </c>
      <c r="D630" s="131" t="s">
        <v>150</v>
      </c>
      <c r="E630" s="132" t="s">
        <v>909</v>
      </c>
      <c r="F630" s="133" t="s">
        <v>910</v>
      </c>
      <c r="G630" s="134" t="s">
        <v>153</v>
      </c>
      <c r="H630" s="135">
        <v>99.75</v>
      </c>
      <c r="I630" s="136"/>
      <c r="J630" s="136">
        <f>ROUND(I630*H630,2)</f>
        <v>0</v>
      </c>
      <c r="K630" s="133" t="s">
        <v>312</v>
      </c>
      <c r="L630" s="27"/>
      <c r="M630" s="137" t="s">
        <v>1</v>
      </c>
      <c r="N630" s="138" t="s">
        <v>35</v>
      </c>
      <c r="O630" s="139">
        <v>0.038</v>
      </c>
      <c r="P630" s="139">
        <f>O630*H630</f>
        <v>3.7904999999999998</v>
      </c>
      <c r="Q630" s="139">
        <v>0</v>
      </c>
      <c r="R630" s="139">
        <f>Q630*H630</f>
        <v>0</v>
      </c>
      <c r="S630" s="139">
        <v>0</v>
      </c>
      <c r="T630" s="140">
        <f>S630*H630</f>
        <v>0</v>
      </c>
      <c r="AR630" s="141" t="s">
        <v>155</v>
      </c>
      <c r="AT630" s="141" t="s">
        <v>150</v>
      </c>
      <c r="AU630" s="141" t="s">
        <v>79</v>
      </c>
      <c r="AY630" s="15" t="s">
        <v>148</v>
      </c>
      <c r="BE630" s="142">
        <f>IF(N630="základní",J630,0)</f>
        <v>0</v>
      </c>
      <c r="BF630" s="142">
        <f>IF(N630="snížená",J630,0)</f>
        <v>0</v>
      </c>
      <c r="BG630" s="142">
        <f>IF(N630="zákl. přenesená",J630,0)</f>
        <v>0</v>
      </c>
      <c r="BH630" s="142">
        <f>IF(N630="sníž. přenesená",J630,0)</f>
        <v>0</v>
      </c>
      <c r="BI630" s="142">
        <f>IF(N630="nulová",J630,0)</f>
        <v>0</v>
      </c>
      <c r="BJ630" s="15" t="s">
        <v>77</v>
      </c>
      <c r="BK630" s="142">
        <f>ROUND(I630*H630,2)</f>
        <v>0</v>
      </c>
      <c r="BL630" s="15" t="s">
        <v>155</v>
      </c>
      <c r="BM630" s="141" t="s">
        <v>2457</v>
      </c>
    </row>
    <row r="631" spans="2:65" s="1" customFormat="1" ht="16.5" customHeight="1">
      <c r="B631" s="130"/>
      <c r="C631" s="131" t="s">
        <v>875</v>
      </c>
      <c r="D631" s="131" t="s">
        <v>150</v>
      </c>
      <c r="E631" s="132" t="s">
        <v>912</v>
      </c>
      <c r="F631" s="133" t="s">
        <v>913</v>
      </c>
      <c r="G631" s="134" t="s">
        <v>153</v>
      </c>
      <c r="H631" s="135">
        <v>987.18</v>
      </c>
      <c r="I631" s="136"/>
      <c r="J631" s="136">
        <f>ROUND(I631*H631,2)</f>
        <v>0</v>
      </c>
      <c r="K631" s="133" t="s">
        <v>320</v>
      </c>
      <c r="L631" s="27"/>
      <c r="M631" s="137" t="s">
        <v>1</v>
      </c>
      <c r="N631" s="138" t="s">
        <v>35</v>
      </c>
      <c r="O631" s="139">
        <v>0.049</v>
      </c>
      <c r="P631" s="139">
        <f>O631*H631</f>
        <v>48.37182</v>
      </c>
      <c r="Q631" s="139">
        <v>0</v>
      </c>
      <c r="R631" s="139">
        <f>Q631*H631</f>
        <v>0</v>
      </c>
      <c r="S631" s="139">
        <v>0</v>
      </c>
      <c r="T631" s="140">
        <f>S631*H631</f>
        <v>0</v>
      </c>
      <c r="AR631" s="141" t="s">
        <v>155</v>
      </c>
      <c r="AT631" s="141" t="s">
        <v>150</v>
      </c>
      <c r="AU631" s="141" t="s">
        <v>79</v>
      </c>
      <c r="AY631" s="15" t="s">
        <v>148</v>
      </c>
      <c r="BE631" s="142">
        <f>IF(N631="základní",J631,0)</f>
        <v>0</v>
      </c>
      <c r="BF631" s="142">
        <f>IF(N631="snížená",J631,0)</f>
        <v>0</v>
      </c>
      <c r="BG631" s="142">
        <f>IF(N631="zákl. přenesená",J631,0)</f>
        <v>0</v>
      </c>
      <c r="BH631" s="142">
        <f>IF(N631="sníž. přenesená",J631,0)</f>
        <v>0</v>
      </c>
      <c r="BI631" s="142">
        <f>IF(N631="nulová",J631,0)</f>
        <v>0</v>
      </c>
      <c r="BJ631" s="15" t="s">
        <v>77</v>
      </c>
      <c r="BK631" s="142">
        <f>ROUND(I631*H631,2)</f>
        <v>0</v>
      </c>
      <c r="BL631" s="15" t="s">
        <v>155</v>
      </c>
      <c r="BM631" s="141" t="s">
        <v>2458</v>
      </c>
    </row>
    <row r="632" spans="2:51" s="13" customFormat="1" ht="12">
      <c r="B632" s="150"/>
      <c r="D632" s="144" t="s">
        <v>157</v>
      </c>
      <c r="E632" s="151" t="s">
        <v>1</v>
      </c>
      <c r="F632" s="152" t="s">
        <v>2449</v>
      </c>
      <c r="H632" s="153">
        <v>987.18</v>
      </c>
      <c r="L632" s="150"/>
      <c r="M632" s="154"/>
      <c r="N632" s="155"/>
      <c r="O632" s="155"/>
      <c r="P632" s="155"/>
      <c r="Q632" s="155"/>
      <c r="R632" s="155"/>
      <c r="S632" s="155"/>
      <c r="T632" s="156"/>
      <c r="AT632" s="151" t="s">
        <v>157</v>
      </c>
      <c r="AU632" s="151" t="s">
        <v>79</v>
      </c>
      <c r="AV632" s="13" t="s">
        <v>79</v>
      </c>
      <c r="AW632" s="13" t="s">
        <v>27</v>
      </c>
      <c r="AX632" s="13" t="s">
        <v>70</v>
      </c>
      <c r="AY632" s="151" t="s">
        <v>148</v>
      </c>
    </row>
    <row r="633" spans="2:65" s="1" customFormat="1" ht="16.5" customHeight="1">
      <c r="B633" s="130"/>
      <c r="C633" s="131" t="s">
        <v>915</v>
      </c>
      <c r="D633" s="131" t="s">
        <v>150</v>
      </c>
      <c r="E633" s="132" t="s">
        <v>916</v>
      </c>
      <c r="F633" s="133" t="s">
        <v>917</v>
      </c>
      <c r="G633" s="134" t="s">
        <v>153</v>
      </c>
      <c r="H633" s="135">
        <v>88846.2</v>
      </c>
      <c r="I633" s="136"/>
      <c r="J633" s="136">
        <f>ROUND(I633*H633,2)</f>
        <v>0</v>
      </c>
      <c r="K633" s="133" t="s">
        <v>320</v>
      </c>
      <c r="L633" s="27"/>
      <c r="M633" s="137" t="s">
        <v>1</v>
      </c>
      <c r="N633" s="138" t="s">
        <v>35</v>
      </c>
      <c r="O633" s="139">
        <v>0</v>
      </c>
      <c r="P633" s="139">
        <f>O633*H633</f>
        <v>0</v>
      </c>
      <c r="Q633" s="139">
        <v>0</v>
      </c>
      <c r="R633" s="139">
        <f>Q633*H633</f>
        <v>0</v>
      </c>
      <c r="S633" s="139">
        <v>0</v>
      </c>
      <c r="T633" s="140">
        <f>S633*H633</f>
        <v>0</v>
      </c>
      <c r="AR633" s="141" t="s">
        <v>155</v>
      </c>
      <c r="AT633" s="141" t="s">
        <v>150</v>
      </c>
      <c r="AU633" s="141" t="s">
        <v>79</v>
      </c>
      <c r="AY633" s="15" t="s">
        <v>148</v>
      </c>
      <c r="BE633" s="142">
        <f>IF(N633="základní",J633,0)</f>
        <v>0</v>
      </c>
      <c r="BF633" s="142">
        <f>IF(N633="snížená",J633,0)</f>
        <v>0</v>
      </c>
      <c r="BG633" s="142">
        <f>IF(N633="zákl. přenesená",J633,0)</f>
        <v>0</v>
      </c>
      <c r="BH633" s="142">
        <f>IF(N633="sníž. přenesená",J633,0)</f>
        <v>0</v>
      </c>
      <c r="BI633" s="142">
        <f>IF(N633="nulová",J633,0)</f>
        <v>0</v>
      </c>
      <c r="BJ633" s="15" t="s">
        <v>77</v>
      </c>
      <c r="BK633" s="142">
        <f>ROUND(I633*H633,2)</f>
        <v>0</v>
      </c>
      <c r="BL633" s="15" t="s">
        <v>155</v>
      </c>
      <c r="BM633" s="141" t="s">
        <v>2459</v>
      </c>
    </row>
    <row r="634" spans="2:51" s="13" customFormat="1" ht="12">
      <c r="B634" s="150"/>
      <c r="D634" s="144" t="s">
        <v>157</v>
      </c>
      <c r="E634" s="151" t="s">
        <v>1</v>
      </c>
      <c r="F634" s="152" t="s">
        <v>2447</v>
      </c>
      <c r="H634" s="153">
        <v>88846.2</v>
      </c>
      <c r="L634" s="150"/>
      <c r="M634" s="154"/>
      <c r="N634" s="155"/>
      <c r="O634" s="155"/>
      <c r="P634" s="155"/>
      <c r="Q634" s="155"/>
      <c r="R634" s="155"/>
      <c r="S634" s="155"/>
      <c r="T634" s="156"/>
      <c r="AT634" s="151" t="s">
        <v>157</v>
      </c>
      <c r="AU634" s="151" t="s">
        <v>79</v>
      </c>
      <c r="AV634" s="13" t="s">
        <v>79</v>
      </c>
      <c r="AW634" s="13" t="s">
        <v>27</v>
      </c>
      <c r="AX634" s="13" t="s">
        <v>70</v>
      </c>
      <c r="AY634" s="151" t="s">
        <v>148</v>
      </c>
    </row>
    <row r="635" spans="2:65" s="1" customFormat="1" ht="16.5" customHeight="1">
      <c r="B635" s="130"/>
      <c r="C635" s="131" t="s">
        <v>919</v>
      </c>
      <c r="D635" s="131" t="s">
        <v>150</v>
      </c>
      <c r="E635" s="132" t="s">
        <v>920</v>
      </c>
      <c r="F635" s="133" t="s">
        <v>921</v>
      </c>
      <c r="G635" s="134" t="s">
        <v>153</v>
      </c>
      <c r="H635" s="135">
        <v>987.18</v>
      </c>
      <c r="I635" s="136"/>
      <c r="J635" s="136">
        <f>ROUND(I635*H635,2)</f>
        <v>0</v>
      </c>
      <c r="K635" s="133" t="s">
        <v>320</v>
      </c>
      <c r="L635" s="27"/>
      <c r="M635" s="137" t="s">
        <v>1</v>
      </c>
      <c r="N635" s="138" t="s">
        <v>35</v>
      </c>
      <c r="O635" s="139">
        <v>0.033</v>
      </c>
      <c r="P635" s="139">
        <f>O635*H635</f>
        <v>32.57694</v>
      </c>
      <c r="Q635" s="139">
        <v>0</v>
      </c>
      <c r="R635" s="139">
        <f>Q635*H635</f>
        <v>0</v>
      </c>
      <c r="S635" s="139">
        <v>0</v>
      </c>
      <c r="T635" s="140">
        <f>S635*H635</f>
        <v>0</v>
      </c>
      <c r="AR635" s="141" t="s">
        <v>155</v>
      </c>
      <c r="AT635" s="141" t="s">
        <v>150</v>
      </c>
      <c r="AU635" s="141" t="s">
        <v>79</v>
      </c>
      <c r="AY635" s="15" t="s">
        <v>148</v>
      </c>
      <c r="BE635" s="142">
        <f>IF(N635="základní",J635,0)</f>
        <v>0</v>
      </c>
      <c r="BF635" s="142">
        <f>IF(N635="snížená",J635,0)</f>
        <v>0</v>
      </c>
      <c r="BG635" s="142">
        <f>IF(N635="zákl. přenesená",J635,0)</f>
        <v>0</v>
      </c>
      <c r="BH635" s="142">
        <f>IF(N635="sníž. přenesená",J635,0)</f>
        <v>0</v>
      </c>
      <c r="BI635" s="142">
        <f>IF(N635="nulová",J635,0)</f>
        <v>0</v>
      </c>
      <c r="BJ635" s="15" t="s">
        <v>77</v>
      </c>
      <c r="BK635" s="142">
        <f>ROUND(I635*H635,2)</f>
        <v>0</v>
      </c>
      <c r="BL635" s="15" t="s">
        <v>155</v>
      </c>
      <c r="BM635" s="141" t="s">
        <v>2460</v>
      </c>
    </row>
    <row r="636" spans="2:51" s="13" customFormat="1" ht="12">
      <c r="B636" s="150"/>
      <c r="D636" s="144" t="s">
        <v>157</v>
      </c>
      <c r="E636" s="151" t="s">
        <v>1</v>
      </c>
      <c r="F636" s="152" t="s">
        <v>2449</v>
      </c>
      <c r="H636" s="153">
        <v>987.18</v>
      </c>
      <c r="L636" s="150"/>
      <c r="M636" s="154"/>
      <c r="N636" s="155"/>
      <c r="O636" s="155"/>
      <c r="P636" s="155"/>
      <c r="Q636" s="155"/>
      <c r="R636" s="155"/>
      <c r="S636" s="155"/>
      <c r="T636" s="156"/>
      <c r="AT636" s="151" t="s">
        <v>157</v>
      </c>
      <c r="AU636" s="151" t="s">
        <v>79</v>
      </c>
      <c r="AV636" s="13" t="s">
        <v>79</v>
      </c>
      <c r="AW636" s="13" t="s">
        <v>27</v>
      </c>
      <c r="AX636" s="13" t="s">
        <v>70</v>
      </c>
      <c r="AY636" s="151" t="s">
        <v>148</v>
      </c>
    </row>
    <row r="637" spans="2:65" s="1" customFormat="1" ht="24" customHeight="1">
      <c r="B637" s="130"/>
      <c r="C637" s="131" t="s">
        <v>923</v>
      </c>
      <c r="D637" s="131" t="s">
        <v>150</v>
      </c>
      <c r="E637" s="132" t="s">
        <v>924</v>
      </c>
      <c r="F637" s="133" t="s">
        <v>925</v>
      </c>
      <c r="G637" s="134" t="s">
        <v>153</v>
      </c>
      <c r="H637" s="135">
        <v>446.679</v>
      </c>
      <c r="I637" s="136"/>
      <c r="J637" s="136">
        <f>ROUND(I637*H637,2)</f>
        <v>0</v>
      </c>
      <c r="K637" s="133" t="s">
        <v>320</v>
      </c>
      <c r="L637" s="27"/>
      <c r="M637" s="137" t="s">
        <v>1</v>
      </c>
      <c r="N637" s="138" t="s">
        <v>35</v>
      </c>
      <c r="O637" s="139">
        <v>0.105</v>
      </c>
      <c r="P637" s="139">
        <f>O637*H637</f>
        <v>46.901295</v>
      </c>
      <c r="Q637" s="139">
        <v>0.00013</v>
      </c>
      <c r="R637" s="139">
        <f>Q637*H637</f>
        <v>0.05806826999999999</v>
      </c>
      <c r="S637" s="139">
        <v>0</v>
      </c>
      <c r="T637" s="140">
        <f>S637*H637</f>
        <v>0</v>
      </c>
      <c r="AR637" s="141" t="s">
        <v>155</v>
      </c>
      <c r="AT637" s="141" t="s">
        <v>150</v>
      </c>
      <c r="AU637" s="141" t="s">
        <v>79</v>
      </c>
      <c r="AY637" s="15" t="s">
        <v>148</v>
      </c>
      <c r="BE637" s="142">
        <f>IF(N637="základní",J637,0)</f>
        <v>0</v>
      </c>
      <c r="BF637" s="142">
        <f>IF(N637="snížená",J637,0)</f>
        <v>0</v>
      </c>
      <c r="BG637" s="142">
        <f>IF(N637="zákl. přenesená",J637,0)</f>
        <v>0</v>
      </c>
      <c r="BH637" s="142">
        <f>IF(N637="sníž. přenesená",J637,0)</f>
        <v>0</v>
      </c>
      <c r="BI637" s="142">
        <f>IF(N637="nulová",J637,0)</f>
        <v>0</v>
      </c>
      <c r="BJ637" s="15" t="s">
        <v>77</v>
      </c>
      <c r="BK637" s="142">
        <f>ROUND(I637*H637,2)</f>
        <v>0</v>
      </c>
      <c r="BL637" s="15" t="s">
        <v>155</v>
      </c>
      <c r="BM637" s="141" t="s">
        <v>2461</v>
      </c>
    </row>
    <row r="638" spans="2:51" s="13" customFormat="1" ht="12">
      <c r="B638" s="150"/>
      <c r="D638" s="144" t="s">
        <v>157</v>
      </c>
      <c r="E638" s="151" t="s">
        <v>1</v>
      </c>
      <c r="F638" s="152" t="s">
        <v>2163</v>
      </c>
      <c r="H638" s="153">
        <v>307.599</v>
      </c>
      <c r="L638" s="150"/>
      <c r="M638" s="154"/>
      <c r="N638" s="155"/>
      <c r="O638" s="155"/>
      <c r="P638" s="155"/>
      <c r="Q638" s="155"/>
      <c r="R638" s="155"/>
      <c r="S638" s="155"/>
      <c r="T638" s="156"/>
      <c r="AT638" s="151" t="s">
        <v>157</v>
      </c>
      <c r="AU638" s="151" t="s">
        <v>79</v>
      </c>
      <c r="AV638" s="13" t="s">
        <v>79</v>
      </c>
      <c r="AW638" s="13" t="s">
        <v>27</v>
      </c>
      <c r="AX638" s="13" t="s">
        <v>70</v>
      </c>
      <c r="AY638" s="151" t="s">
        <v>148</v>
      </c>
    </row>
    <row r="639" spans="2:51" s="13" customFormat="1" ht="12">
      <c r="B639" s="150"/>
      <c r="D639" s="144" t="s">
        <v>157</v>
      </c>
      <c r="E639" s="151" t="s">
        <v>1</v>
      </c>
      <c r="F639" s="152" t="s">
        <v>2429</v>
      </c>
      <c r="H639" s="153">
        <v>139.08</v>
      </c>
      <c r="L639" s="150"/>
      <c r="M639" s="154"/>
      <c r="N639" s="155"/>
      <c r="O639" s="155"/>
      <c r="P639" s="155"/>
      <c r="Q639" s="155"/>
      <c r="R639" s="155"/>
      <c r="S639" s="155"/>
      <c r="T639" s="156"/>
      <c r="AT639" s="151" t="s">
        <v>157</v>
      </c>
      <c r="AU639" s="151" t="s">
        <v>79</v>
      </c>
      <c r="AV639" s="13" t="s">
        <v>79</v>
      </c>
      <c r="AW639" s="13" t="s">
        <v>27</v>
      </c>
      <c r="AX639" s="13" t="s">
        <v>70</v>
      </c>
      <c r="AY639" s="151" t="s">
        <v>148</v>
      </c>
    </row>
    <row r="640" spans="2:65" s="1" customFormat="1" ht="24" customHeight="1">
      <c r="B640" s="130"/>
      <c r="C640" s="131" t="s">
        <v>927</v>
      </c>
      <c r="D640" s="131" t="s">
        <v>150</v>
      </c>
      <c r="E640" s="132" t="s">
        <v>928</v>
      </c>
      <c r="F640" s="133" t="s">
        <v>929</v>
      </c>
      <c r="G640" s="134" t="s">
        <v>153</v>
      </c>
      <c r="H640" s="135">
        <v>10.32</v>
      </c>
      <c r="I640" s="136"/>
      <c r="J640" s="136">
        <f>ROUND(I640*H640,2)</f>
        <v>0</v>
      </c>
      <c r="K640" s="133" t="s">
        <v>320</v>
      </c>
      <c r="L640" s="27"/>
      <c r="M640" s="137" t="s">
        <v>1</v>
      </c>
      <c r="N640" s="138" t="s">
        <v>35</v>
      </c>
      <c r="O640" s="139">
        <v>0.126</v>
      </c>
      <c r="P640" s="139">
        <f>O640*H640</f>
        <v>1.3003200000000001</v>
      </c>
      <c r="Q640" s="139">
        <v>0.00021</v>
      </c>
      <c r="R640" s="139">
        <f>Q640*H640</f>
        <v>0.0021672</v>
      </c>
      <c r="S640" s="139">
        <v>0</v>
      </c>
      <c r="T640" s="140">
        <f>S640*H640</f>
        <v>0</v>
      </c>
      <c r="AR640" s="141" t="s">
        <v>155</v>
      </c>
      <c r="AT640" s="141" t="s">
        <v>150</v>
      </c>
      <c r="AU640" s="141" t="s">
        <v>79</v>
      </c>
      <c r="AY640" s="15" t="s">
        <v>148</v>
      </c>
      <c r="BE640" s="142">
        <f>IF(N640="základní",J640,0)</f>
        <v>0</v>
      </c>
      <c r="BF640" s="142">
        <f>IF(N640="snížená",J640,0)</f>
        <v>0</v>
      </c>
      <c r="BG640" s="142">
        <f>IF(N640="zákl. přenesená",J640,0)</f>
        <v>0</v>
      </c>
      <c r="BH640" s="142">
        <f>IF(N640="sníž. přenesená",J640,0)</f>
        <v>0</v>
      </c>
      <c r="BI640" s="142">
        <f>IF(N640="nulová",J640,0)</f>
        <v>0</v>
      </c>
      <c r="BJ640" s="15" t="s">
        <v>77</v>
      </c>
      <c r="BK640" s="142">
        <f>ROUND(I640*H640,2)</f>
        <v>0</v>
      </c>
      <c r="BL640" s="15" t="s">
        <v>155</v>
      </c>
      <c r="BM640" s="141" t="s">
        <v>2462</v>
      </c>
    </row>
    <row r="641" spans="2:51" s="13" customFormat="1" ht="12">
      <c r="B641" s="150"/>
      <c r="D641" s="144" t="s">
        <v>157</v>
      </c>
      <c r="E641" s="151" t="s">
        <v>1</v>
      </c>
      <c r="F641" s="152" t="s">
        <v>931</v>
      </c>
      <c r="H641" s="153">
        <v>10.32</v>
      </c>
      <c r="L641" s="150"/>
      <c r="M641" s="154"/>
      <c r="N641" s="155"/>
      <c r="O641" s="155"/>
      <c r="P641" s="155"/>
      <c r="Q641" s="155"/>
      <c r="R641" s="155"/>
      <c r="S641" s="155"/>
      <c r="T641" s="156"/>
      <c r="AT641" s="151" t="s">
        <v>157</v>
      </c>
      <c r="AU641" s="151" t="s">
        <v>79</v>
      </c>
      <c r="AV641" s="13" t="s">
        <v>79</v>
      </c>
      <c r="AW641" s="13" t="s">
        <v>27</v>
      </c>
      <c r="AX641" s="13" t="s">
        <v>70</v>
      </c>
      <c r="AY641" s="151" t="s">
        <v>148</v>
      </c>
    </row>
    <row r="642" spans="2:63" s="11" customFormat="1" ht="22.8" customHeight="1">
      <c r="B642" s="118"/>
      <c r="D642" s="119" t="s">
        <v>69</v>
      </c>
      <c r="E642" s="128" t="s">
        <v>919</v>
      </c>
      <c r="F642" s="128" t="s">
        <v>932</v>
      </c>
      <c r="J642" s="129">
        <f>BK642</f>
        <v>0</v>
      </c>
      <c r="L642" s="118"/>
      <c r="M642" s="122"/>
      <c r="N642" s="123"/>
      <c r="O642" s="123"/>
      <c r="P642" s="124">
        <f>SUM(P643:P676)</f>
        <v>404.80478200000005</v>
      </c>
      <c r="Q642" s="123"/>
      <c r="R642" s="124">
        <f>SUM(R643:R676)</f>
        <v>0</v>
      </c>
      <c r="S642" s="123"/>
      <c r="T642" s="125">
        <f>SUM(T643:T676)</f>
        <v>91.185395</v>
      </c>
      <c r="AR642" s="119" t="s">
        <v>77</v>
      </c>
      <c r="AT642" s="126" t="s">
        <v>69</v>
      </c>
      <c r="AU642" s="126" t="s">
        <v>77</v>
      </c>
      <c r="AY642" s="119" t="s">
        <v>148</v>
      </c>
      <c r="BK642" s="127">
        <f>SUM(BK643:BK676)</f>
        <v>0</v>
      </c>
    </row>
    <row r="643" spans="2:65" s="1" customFormat="1" ht="24" customHeight="1">
      <c r="B643" s="130"/>
      <c r="C643" s="131" t="s">
        <v>933</v>
      </c>
      <c r="D643" s="131" t="s">
        <v>150</v>
      </c>
      <c r="E643" s="132" t="s">
        <v>934</v>
      </c>
      <c r="F643" s="133" t="s">
        <v>935</v>
      </c>
      <c r="G643" s="134" t="s">
        <v>162</v>
      </c>
      <c r="H643" s="135">
        <v>1.306</v>
      </c>
      <c r="I643" s="136"/>
      <c r="J643" s="136">
        <f>ROUND(I643*H643,2)</f>
        <v>0</v>
      </c>
      <c r="K643" s="133" t="s">
        <v>320</v>
      </c>
      <c r="L643" s="27"/>
      <c r="M643" s="137" t="s">
        <v>1</v>
      </c>
      <c r="N643" s="138" t="s">
        <v>35</v>
      </c>
      <c r="O643" s="139">
        <v>4.035</v>
      </c>
      <c r="P643" s="139">
        <f>O643*H643</f>
        <v>5.269710000000001</v>
      </c>
      <c r="Q643" s="139">
        <v>0</v>
      </c>
      <c r="R643" s="139">
        <f>Q643*H643</f>
        <v>0</v>
      </c>
      <c r="S643" s="139">
        <v>1.8</v>
      </c>
      <c r="T643" s="140">
        <f>S643*H643</f>
        <v>2.3508</v>
      </c>
      <c r="AR643" s="141" t="s">
        <v>155</v>
      </c>
      <c r="AT643" s="141" t="s">
        <v>150</v>
      </c>
      <c r="AU643" s="141" t="s">
        <v>79</v>
      </c>
      <c r="AY643" s="15" t="s">
        <v>148</v>
      </c>
      <c r="BE643" s="142">
        <f>IF(N643="základní",J643,0)</f>
        <v>0</v>
      </c>
      <c r="BF643" s="142">
        <f>IF(N643="snížená",J643,0)</f>
        <v>0</v>
      </c>
      <c r="BG643" s="142">
        <f>IF(N643="zákl. přenesená",J643,0)</f>
        <v>0</v>
      </c>
      <c r="BH643" s="142">
        <f>IF(N643="sníž. přenesená",J643,0)</f>
        <v>0</v>
      </c>
      <c r="BI643" s="142">
        <f>IF(N643="nulová",J643,0)</f>
        <v>0</v>
      </c>
      <c r="BJ643" s="15" t="s">
        <v>77</v>
      </c>
      <c r="BK643" s="142">
        <f>ROUND(I643*H643,2)</f>
        <v>0</v>
      </c>
      <c r="BL643" s="15" t="s">
        <v>155</v>
      </c>
      <c r="BM643" s="141" t="s">
        <v>2463</v>
      </c>
    </row>
    <row r="644" spans="2:51" s="13" customFormat="1" ht="12">
      <c r="B644" s="150"/>
      <c r="D644" s="144" t="s">
        <v>157</v>
      </c>
      <c r="E644" s="151" t="s">
        <v>1</v>
      </c>
      <c r="F644" s="152" t="s">
        <v>2464</v>
      </c>
      <c r="H644" s="153">
        <v>0.506</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51" s="13" customFormat="1" ht="12">
      <c r="B645" s="150"/>
      <c r="D645" s="144" t="s">
        <v>157</v>
      </c>
      <c r="E645" s="151" t="s">
        <v>1</v>
      </c>
      <c r="F645" s="152" t="s">
        <v>2465</v>
      </c>
      <c r="H645" s="153">
        <v>0.8</v>
      </c>
      <c r="L645" s="150"/>
      <c r="M645" s="154"/>
      <c r="N645" s="155"/>
      <c r="O645" s="155"/>
      <c r="P645" s="155"/>
      <c r="Q645" s="155"/>
      <c r="R645" s="155"/>
      <c r="S645" s="155"/>
      <c r="T645" s="156"/>
      <c r="AT645" s="151" t="s">
        <v>157</v>
      </c>
      <c r="AU645" s="151" t="s">
        <v>79</v>
      </c>
      <c r="AV645" s="13" t="s">
        <v>79</v>
      </c>
      <c r="AW645" s="13" t="s">
        <v>27</v>
      </c>
      <c r="AX645" s="13" t="s">
        <v>70</v>
      </c>
      <c r="AY645" s="151" t="s">
        <v>148</v>
      </c>
    </row>
    <row r="646" spans="2:65" s="1" customFormat="1" ht="16.5" customHeight="1">
      <c r="B646" s="130"/>
      <c r="C646" s="131" t="s">
        <v>938</v>
      </c>
      <c r="D646" s="131" t="s">
        <v>150</v>
      </c>
      <c r="E646" s="132" t="s">
        <v>2466</v>
      </c>
      <c r="F646" s="133" t="s">
        <v>2467</v>
      </c>
      <c r="G646" s="134" t="s">
        <v>162</v>
      </c>
      <c r="H646" s="135">
        <v>0.221</v>
      </c>
      <c r="I646" s="136"/>
      <c r="J646" s="136">
        <f>ROUND(I646*H646,2)</f>
        <v>0</v>
      </c>
      <c r="K646" s="133" t="s">
        <v>320</v>
      </c>
      <c r="L646" s="27"/>
      <c r="M646" s="137" t="s">
        <v>1</v>
      </c>
      <c r="N646" s="138" t="s">
        <v>35</v>
      </c>
      <c r="O646" s="139">
        <v>6.72</v>
      </c>
      <c r="P646" s="139">
        <f>O646*H646</f>
        <v>1.48512</v>
      </c>
      <c r="Q646" s="139">
        <v>0</v>
      </c>
      <c r="R646" s="139">
        <f>Q646*H646</f>
        <v>0</v>
      </c>
      <c r="S646" s="139">
        <v>2.4</v>
      </c>
      <c r="T646" s="140">
        <f>S646*H646</f>
        <v>0.5304</v>
      </c>
      <c r="AR646" s="141" t="s">
        <v>155</v>
      </c>
      <c r="AT646" s="141" t="s">
        <v>150</v>
      </c>
      <c r="AU646" s="141" t="s">
        <v>79</v>
      </c>
      <c r="AY646" s="15" t="s">
        <v>148</v>
      </c>
      <c r="BE646" s="142">
        <f>IF(N646="základní",J646,0)</f>
        <v>0</v>
      </c>
      <c r="BF646" s="142">
        <f>IF(N646="snížená",J646,0)</f>
        <v>0</v>
      </c>
      <c r="BG646" s="142">
        <f>IF(N646="zákl. přenesená",J646,0)</f>
        <v>0</v>
      </c>
      <c r="BH646" s="142">
        <f>IF(N646="sníž. přenesená",J646,0)</f>
        <v>0</v>
      </c>
      <c r="BI646" s="142">
        <f>IF(N646="nulová",J646,0)</f>
        <v>0</v>
      </c>
      <c r="BJ646" s="15" t="s">
        <v>77</v>
      </c>
      <c r="BK646" s="142">
        <f>ROUND(I646*H646,2)</f>
        <v>0</v>
      </c>
      <c r="BL646" s="15" t="s">
        <v>155</v>
      </c>
      <c r="BM646" s="141" t="s">
        <v>2468</v>
      </c>
    </row>
    <row r="647" spans="2:51" s="13" customFormat="1" ht="12">
      <c r="B647" s="150"/>
      <c r="D647" s="144" t="s">
        <v>157</v>
      </c>
      <c r="E647" s="151" t="s">
        <v>1</v>
      </c>
      <c r="F647" s="152" t="s">
        <v>2469</v>
      </c>
      <c r="H647" s="153">
        <v>0.221</v>
      </c>
      <c r="L647" s="150"/>
      <c r="M647" s="154"/>
      <c r="N647" s="155"/>
      <c r="O647" s="155"/>
      <c r="P647" s="155"/>
      <c r="Q647" s="155"/>
      <c r="R647" s="155"/>
      <c r="S647" s="155"/>
      <c r="T647" s="156"/>
      <c r="AT647" s="151" t="s">
        <v>157</v>
      </c>
      <c r="AU647" s="151" t="s">
        <v>79</v>
      </c>
      <c r="AV647" s="13" t="s">
        <v>79</v>
      </c>
      <c r="AW647" s="13" t="s">
        <v>27</v>
      </c>
      <c r="AX647" s="13" t="s">
        <v>70</v>
      </c>
      <c r="AY647" s="151" t="s">
        <v>148</v>
      </c>
    </row>
    <row r="648" spans="2:65" s="1" customFormat="1" ht="36" customHeight="1">
      <c r="B648" s="130"/>
      <c r="C648" s="131" t="s">
        <v>945</v>
      </c>
      <c r="D648" s="131" t="s">
        <v>150</v>
      </c>
      <c r="E648" s="132" t="s">
        <v>939</v>
      </c>
      <c r="F648" s="133" t="s">
        <v>940</v>
      </c>
      <c r="G648" s="134" t="s">
        <v>162</v>
      </c>
      <c r="H648" s="135">
        <v>0.536</v>
      </c>
      <c r="I648" s="136"/>
      <c r="J648" s="136">
        <f>ROUND(I648*H648,2)</f>
        <v>0</v>
      </c>
      <c r="K648" s="133" t="s">
        <v>320</v>
      </c>
      <c r="L648" s="27"/>
      <c r="M648" s="137" t="s">
        <v>1</v>
      </c>
      <c r="N648" s="138" t="s">
        <v>35</v>
      </c>
      <c r="O648" s="139">
        <v>10.88</v>
      </c>
      <c r="P648" s="139">
        <f>O648*H648</f>
        <v>5.83168</v>
      </c>
      <c r="Q648" s="139">
        <v>0</v>
      </c>
      <c r="R648" s="139">
        <f>Q648*H648</f>
        <v>0</v>
      </c>
      <c r="S648" s="139">
        <v>2.2</v>
      </c>
      <c r="T648" s="140">
        <f>S648*H648</f>
        <v>1.1792000000000002</v>
      </c>
      <c r="AR648" s="141" t="s">
        <v>155</v>
      </c>
      <c r="AT648" s="141" t="s">
        <v>150</v>
      </c>
      <c r="AU648" s="141" t="s">
        <v>79</v>
      </c>
      <c r="AY648" s="15" t="s">
        <v>148</v>
      </c>
      <c r="BE648" s="142">
        <f>IF(N648="základní",J648,0)</f>
        <v>0</v>
      </c>
      <c r="BF648" s="142">
        <f>IF(N648="snížená",J648,0)</f>
        <v>0</v>
      </c>
      <c r="BG648" s="142">
        <f>IF(N648="zákl. přenesená",J648,0)</f>
        <v>0</v>
      </c>
      <c r="BH648" s="142">
        <f>IF(N648="sníž. přenesená",J648,0)</f>
        <v>0</v>
      </c>
      <c r="BI648" s="142">
        <f>IF(N648="nulová",J648,0)</f>
        <v>0</v>
      </c>
      <c r="BJ648" s="15" t="s">
        <v>77</v>
      </c>
      <c r="BK648" s="142">
        <f>ROUND(I648*H648,2)</f>
        <v>0</v>
      </c>
      <c r="BL648" s="15" t="s">
        <v>155</v>
      </c>
      <c r="BM648" s="141" t="s">
        <v>2470</v>
      </c>
    </row>
    <row r="649" spans="2:51" s="12" customFormat="1" ht="12">
      <c r="B649" s="143"/>
      <c r="D649" s="144" t="s">
        <v>157</v>
      </c>
      <c r="E649" s="145" t="s">
        <v>1</v>
      </c>
      <c r="F649" s="146" t="s">
        <v>358</v>
      </c>
      <c r="H649" s="145" t="s">
        <v>1</v>
      </c>
      <c r="L649" s="143"/>
      <c r="M649" s="147"/>
      <c r="N649" s="148"/>
      <c r="O649" s="148"/>
      <c r="P649" s="148"/>
      <c r="Q649" s="148"/>
      <c r="R649" s="148"/>
      <c r="S649" s="148"/>
      <c r="T649" s="149"/>
      <c r="AT649" s="145" t="s">
        <v>157</v>
      </c>
      <c r="AU649" s="145" t="s">
        <v>79</v>
      </c>
      <c r="AV649" s="12" t="s">
        <v>77</v>
      </c>
      <c r="AW649" s="12" t="s">
        <v>27</v>
      </c>
      <c r="AX649" s="12" t="s">
        <v>70</v>
      </c>
      <c r="AY649" s="145" t="s">
        <v>148</v>
      </c>
    </row>
    <row r="650" spans="2:51" s="13" customFormat="1" ht="20.4">
      <c r="B650" s="150"/>
      <c r="D650" s="144" t="s">
        <v>157</v>
      </c>
      <c r="E650" s="151" t="s">
        <v>1</v>
      </c>
      <c r="F650" s="152" t="s">
        <v>2471</v>
      </c>
      <c r="H650" s="153">
        <v>0.536</v>
      </c>
      <c r="L650" s="150"/>
      <c r="M650" s="154"/>
      <c r="N650" s="155"/>
      <c r="O650" s="155"/>
      <c r="P650" s="155"/>
      <c r="Q650" s="155"/>
      <c r="R650" s="155"/>
      <c r="S650" s="155"/>
      <c r="T650" s="156"/>
      <c r="AT650" s="151" t="s">
        <v>157</v>
      </c>
      <c r="AU650" s="151" t="s">
        <v>79</v>
      </c>
      <c r="AV650" s="13" t="s">
        <v>79</v>
      </c>
      <c r="AW650" s="13" t="s">
        <v>27</v>
      </c>
      <c r="AX650" s="13" t="s">
        <v>70</v>
      </c>
      <c r="AY650" s="151" t="s">
        <v>148</v>
      </c>
    </row>
    <row r="651" spans="2:65" s="1" customFormat="1" ht="36" customHeight="1">
      <c r="B651" s="130"/>
      <c r="C651" s="131" t="s">
        <v>950</v>
      </c>
      <c r="D651" s="131" t="s">
        <v>150</v>
      </c>
      <c r="E651" s="132" t="s">
        <v>946</v>
      </c>
      <c r="F651" s="133" t="s">
        <v>947</v>
      </c>
      <c r="G651" s="134" t="s">
        <v>162</v>
      </c>
      <c r="H651" s="135">
        <v>18.145</v>
      </c>
      <c r="I651" s="136"/>
      <c r="J651" s="136">
        <f>ROUND(I651*H651,2)</f>
        <v>0</v>
      </c>
      <c r="K651" s="133" t="s">
        <v>320</v>
      </c>
      <c r="L651" s="27"/>
      <c r="M651" s="137" t="s">
        <v>1</v>
      </c>
      <c r="N651" s="138" t="s">
        <v>35</v>
      </c>
      <c r="O651" s="139">
        <v>7.195</v>
      </c>
      <c r="P651" s="139">
        <f>O651*H651</f>
        <v>130.553275</v>
      </c>
      <c r="Q651" s="139">
        <v>0</v>
      </c>
      <c r="R651" s="139">
        <f>Q651*H651</f>
        <v>0</v>
      </c>
      <c r="S651" s="139">
        <v>2.2</v>
      </c>
      <c r="T651" s="140">
        <f>S651*H651</f>
        <v>39.919000000000004</v>
      </c>
      <c r="AR651" s="141" t="s">
        <v>155</v>
      </c>
      <c r="AT651" s="141" t="s">
        <v>150</v>
      </c>
      <c r="AU651" s="141" t="s">
        <v>79</v>
      </c>
      <c r="AY651" s="15" t="s">
        <v>148</v>
      </c>
      <c r="BE651" s="142">
        <f>IF(N651="základní",J651,0)</f>
        <v>0</v>
      </c>
      <c r="BF651" s="142">
        <f>IF(N651="snížená",J651,0)</f>
        <v>0</v>
      </c>
      <c r="BG651" s="142">
        <f>IF(N651="zákl. přenesená",J651,0)</f>
        <v>0</v>
      </c>
      <c r="BH651" s="142">
        <f>IF(N651="sníž. přenesená",J651,0)</f>
        <v>0</v>
      </c>
      <c r="BI651" s="142">
        <f>IF(N651="nulová",J651,0)</f>
        <v>0</v>
      </c>
      <c r="BJ651" s="15" t="s">
        <v>77</v>
      </c>
      <c r="BK651" s="142">
        <f>ROUND(I651*H651,2)</f>
        <v>0</v>
      </c>
      <c r="BL651" s="15" t="s">
        <v>155</v>
      </c>
      <c r="BM651" s="141" t="s">
        <v>2472</v>
      </c>
    </row>
    <row r="652" spans="2:51" s="13" customFormat="1" ht="20.4">
      <c r="B652" s="150"/>
      <c r="D652" s="144" t="s">
        <v>157</v>
      </c>
      <c r="E652" s="151" t="s">
        <v>1</v>
      </c>
      <c r="F652" s="152" t="s">
        <v>2473</v>
      </c>
      <c r="H652" s="153">
        <v>18.145</v>
      </c>
      <c r="L652" s="150"/>
      <c r="M652" s="154"/>
      <c r="N652" s="155"/>
      <c r="O652" s="155"/>
      <c r="P652" s="155"/>
      <c r="Q652" s="155"/>
      <c r="R652" s="155"/>
      <c r="S652" s="155"/>
      <c r="T652" s="156"/>
      <c r="AT652" s="151" t="s">
        <v>157</v>
      </c>
      <c r="AU652" s="151" t="s">
        <v>79</v>
      </c>
      <c r="AV652" s="13" t="s">
        <v>79</v>
      </c>
      <c r="AW652" s="13" t="s">
        <v>27</v>
      </c>
      <c r="AX652" s="13" t="s">
        <v>70</v>
      </c>
      <c r="AY652" s="151" t="s">
        <v>148</v>
      </c>
    </row>
    <row r="653" spans="2:65" s="1" customFormat="1" ht="24" customHeight="1">
      <c r="B653" s="130"/>
      <c r="C653" s="131" t="s">
        <v>954</v>
      </c>
      <c r="D653" s="131" t="s">
        <v>150</v>
      </c>
      <c r="E653" s="132" t="s">
        <v>951</v>
      </c>
      <c r="F653" s="133" t="s">
        <v>952</v>
      </c>
      <c r="G653" s="134" t="s">
        <v>162</v>
      </c>
      <c r="H653" s="135">
        <v>18.145</v>
      </c>
      <c r="I653" s="136"/>
      <c r="J653" s="136">
        <f>ROUND(I653*H653,2)</f>
        <v>0</v>
      </c>
      <c r="K653" s="133" t="s">
        <v>320</v>
      </c>
      <c r="L653" s="27"/>
      <c r="M653" s="137" t="s">
        <v>1</v>
      </c>
      <c r="N653" s="138" t="s">
        <v>35</v>
      </c>
      <c r="O653" s="139">
        <v>1.257</v>
      </c>
      <c r="P653" s="139">
        <f>O653*H653</f>
        <v>22.808265</v>
      </c>
      <c r="Q653" s="139">
        <v>0</v>
      </c>
      <c r="R653" s="139">
        <f>Q653*H653</f>
        <v>0</v>
      </c>
      <c r="S653" s="139">
        <v>1.4</v>
      </c>
      <c r="T653" s="140">
        <f>S653*H653</f>
        <v>25.403</v>
      </c>
      <c r="AR653" s="141" t="s">
        <v>155</v>
      </c>
      <c r="AT653" s="141" t="s">
        <v>150</v>
      </c>
      <c r="AU653" s="141" t="s">
        <v>79</v>
      </c>
      <c r="AY653" s="15" t="s">
        <v>148</v>
      </c>
      <c r="BE653" s="142">
        <f>IF(N653="základní",J653,0)</f>
        <v>0</v>
      </c>
      <c r="BF653" s="142">
        <f>IF(N653="snížená",J653,0)</f>
        <v>0</v>
      </c>
      <c r="BG653" s="142">
        <f>IF(N653="zákl. přenesená",J653,0)</f>
        <v>0</v>
      </c>
      <c r="BH653" s="142">
        <f>IF(N653="sníž. přenesená",J653,0)</f>
        <v>0</v>
      </c>
      <c r="BI653" s="142">
        <f>IF(N653="nulová",J653,0)</f>
        <v>0</v>
      </c>
      <c r="BJ653" s="15" t="s">
        <v>77</v>
      </c>
      <c r="BK653" s="142">
        <f>ROUND(I653*H653,2)</f>
        <v>0</v>
      </c>
      <c r="BL653" s="15" t="s">
        <v>155</v>
      </c>
      <c r="BM653" s="141" t="s">
        <v>2474</v>
      </c>
    </row>
    <row r="654" spans="2:51" s="13" customFormat="1" ht="20.4">
      <c r="B654" s="150"/>
      <c r="D654" s="144" t="s">
        <v>157</v>
      </c>
      <c r="E654" s="151" t="s">
        <v>1</v>
      </c>
      <c r="F654" s="152" t="s">
        <v>2473</v>
      </c>
      <c r="H654" s="153">
        <v>18.145</v>
      </c>
      <c r="L654" s="150"/>
      <c r="M654" s="154"/>
      <c r="N654" s="155"/>
      <c r="O654" s="155"/>
      <c r="P654" s="155"/>
      <c r="Q654" s="155"/>
      <c r="R654" s="155"/>
      <c r="S654" s="155"/>
      <c r="T654" s="156"/>
      <c r="AT654" s="151" t="s">
        <v>157</v>
      </c>
      <c r="AU654" s="151" t="s">
        <v>79</v>
      </c>
      <c r="AV654" s="13" t="s">
        <v>79</v>
      </c>
      <c r="AW654" s="13" t="s">
        <v>27</v>
      </c>
      <c r="AX654" s="13" t="s">
        <v>70</v>
      </c>
      <c r="AY654" s="151" t="s">
        <v>148</v>
      </c>
    </row>
    <row r="655" spans="2:65" s="1" customFormat="1" ht="16.5" customHeight="1">
      <c r="B655" s="130"/>
      <c r="C655" s="131" t="s">
        <v>959</v>
      </c>
      <c r="D655" s="131" t="s">
        <v>150</v>
      </c>
      <c r="E655" s="132" t="s">
        <v>955</v>
      </c>
      <c r="F655" s="133" t="s">
        <v>956</v>
      </c>
      <c r="G655" s="134" t="s">
        <v>458</v>
      </c>
      <c r="H655" s="135">
        <v>117.7</v>
      </c>
      <c r="I655" s="136"/>
      <c r="J655" s="136">
        <f>ROUND(I655*H655,2)</f>
        <v>0</v>
      </c>
      <c r="K655" s="133" t="s">
        <v>320</v>
      </c>
      <c r="L655" s="27"/>
      <c r="M655" s="137" t="s">
        <v>1</v>
      </c>
      <c r="N655" s="138" t="s">
        <v>35</v>
      </c>
      <c r="O655" s="139">
        <v>0.945</v>
      </c>
      <c r="P655" s="139">
        <f>O655*H655</f>
        <v>111.2265</v>
      </c>
      <c r="Q655" s="139">
        <v>0</v>
      </c>
      <c r="R655" s="139">
        <f>Q655*H655</f>
        <v>0</v>
      </c>
      <c r="S655" s="139">
        <v>0.058</v>
      </c>
      <c r="T655" s="140">
        <f>S655*H655</f>
        <v>6.826600000000001</v>
      </c>
      <c r="AR655" s="141" t="s">
        <v>155</v>
      </c>
      <c r="AT655" s="141" t="s">
        <v>150</v>
      </c>
      <c r="AU655" s="141" t="s">
        <v>79</v>
      </c>
      <c r="AY655" s="15" t="s">
        <v>148</v>
      </c>
      <c r="BE655" s="142">
        <f>IF(N655="základní",J655,0)</f>
        <v>0</v>
      </c>
      <c r="BF655" s="142">
        <f>IF(N655="snížená",J655,0)</f>
        <v>0</v>
      </c>
      <c r="BG655" s="142">
        <f>IF(N655="zákl. přenesená",J655,0)</f>
        <v>0</v>
      </c>
      <c r="BH655" s="142">
        <f>IF(N655="sníž. přenesená",J655,0)</f>
        <v>0</v>
      </c>
      <c r="BI655" s="142">
        <f>IF(N655="nulová",J655,0)</f>
        <v>0</v>
      </c>
      <c r="BJ655" s="15" t="s">
        <v>77</v>
      </c>
      <c r="BK655" s="142">
        <f>ROUND(I655*H655,2)</f>
        <v>0</v>
      </c>
      <c r="BL655" s="15" t="s">
        <v>155</v>
      </c>
      <c r="BM655" s="141" t="s">
        <v>2475</v>
      </c>
    </row>
    <row r="656" spans="2:51" s="12" customFormat="1" ht="12">
      <c r="B656" s="143"/>
      <c r="D656" s="144" t="s">
        <v>157</v>
      </c>
      <c r="E656" s="145" t="s">
        <v>1</v>
      </c>
      <c r="F656" s="146" t="s">
        <v>244</v>
      </c>
      <c r="H656" s="145" t="s">
        <v>1</v>
      </c>
      <c r="L656" s="143"/>
      <c r="M656" s="147"/>
      <c r="N656" s="148"/>
      <c r="O656" s="148"/>
      <c r="P656" s="148"/>
      <c r="Q656" s="148"/>
      <c r="R656" s="148"/>
      <c r="S656" s="148"/>
      <c r="T656" s="149"/>
      <c r="AT656" s="145" t="s">
        <v>157</v>
      </c>
      <c r="AU656" s="145" t="s">
        <v>79</v>
      </c>
      <c r="AV656" s="12" t="s">
        <v>77</v>
      </c>
      <c r="AW656" s="12" t="s">
        <v>27</v>
      </c>
      <c r="AX656" s="12" t="s">
        <v>70</v>
      </c>
      <c r="AY656" s="145" t="s">
        <v>148</v>
      </c>
    </row>
    <row r="657" spans="2:51" s="13" customFormat="1" ht="30.6">
      <c r="B657" s="150"/>
      <c r="D657" s="144" t="s">
        <v>157</v>
      </c>
      <c r="E657" s="151" t="s">
        <v>1</v>
      </c>
      <c r="F657" s="152" t="s">
        <v>2476</v>
      </c>
      <c r="H657" s="153">
        <v>117.7</v>
      </c>
      <c r="L657" s="150"/>
      <c r="M657" s="154"/>
      <c r="N657" s="155"/>
      <c r="O657" s="155"/>
      <c r="P657" s="155"/>
      <c r="Q657" s="155"/>
      <c r="R657" s="155"/>
      <c r="S657" s="155"/>
      <c r="T657" s="156"/>
      <c r="AT657" s="151" t="s">
        <v>157</v>
      </c>
      <c r="AU657" s="151" t="s">
        <v>79</v>
      </c>
      <c r="AV657" s="13" t="s">
        <v>79</v>
      </c>
      <c r="AW657" s="13" t="s">
        <v>27</v>
      </c>
      <c r="AX657" s="13" t="s">
        <v>70</v>
      </c>
      <c r="AY657" s="151" t="s">
        <v>148</v>
      </c>
    </row>
    <row r="658" spans="2:65" s="1" customFormat="1" ht="16.5" customHeight="1">
      <c r="B658" s="130"/>
      <c r="C658" s="131" t="s">
        <v>964</v>
      </c>
      <c r="D658" s="131" t="s">
        <v>150</v>
      </c>
      <c r="E658" s="132" t="s">
        <v>965</v>
      </c>
      <c r="F658" s="133" t="s">
        <v>966</v>
      </c>
      <c r="G658" s="134" t="s">
        <v>458</v>
      </c>
      <c r="H658" s="135">
        <v>25.2</v>
      </c>
      <c r="I658" s="136"/>
      <c r="J658" s="136">
        <f>ROUND(I658*H658,2)</f>
        <v>0</v>
      </c>
      <c r="K658" s="133" t="s">
        <v>320</v>
      </c>
      <c r="L658" s="27"/>
      <c r="M658" s="137" t="s">
        <v>1</v>
      </c>
      <c r="N658" s="138" t="s">
        <v>35</v>
      </c>
      <c r="O658" s="139">
        <v>1.836</v>
      </c>
      <c r="P658" s="139">
        <f>O658*H658</f>
        <v>46.2672</v>
      </c>
      <c r="Q658" s="139">
        <v>0</v>
      </c>
      <c r="R658" s="139">
        <f>Q658*H658</f>
        <v>0</v>
      </c>
      <c r="S658" s="139">
        <v>0.187</v>
      </c>
      <c r="T658" s="140">
        <f>S658*H658</f>
        <v>4.7124</v>
      </c>
      <c r="AR658" s="141" t="s">
        <v>155</v>
      </c>
      <c r="AT658" s="141" t="s">
        <v>150</v>
      </c>
      <c r="AU658" s="141" t="s">
        <v>79</v>
      </c>
      <c r="AY658" s="15" t="s">
        <v>148</v>
      </c>
      <c r="BE658" s="142">
        <f>IF(N658="základní",J658,0)</f>
        <v>0</v>
      </c>
      <c r="BF658" s="142">
        <f>IF(N658="snížená",J658,0)</f>
        <v>0</v>
      </c>
      <c r="BG658" s="142">
        <f>IF(N658="zákl. přenesená",J658,0)</f>
        <v>0</v>
      </c>
      <c r="BH658" s="142">
        <f>IF(N658="sníž. přenesená",J658,0)</f>
        <v>0</v>
      </c>
      <c r="BI658" s="142">
        <f>IF(N658="nulová",J658,0)</f>
        <v>0</v>
      </c>
      <c r="BJ658" s="15" t="s">
        <v>77</v>
      </c>
      <c r="BK658" s="142">
        <f>ROUND(I658*H658,2)</f>
        <v>0</v>
      </c>
      <c r="BL658" s="15" t="s">
        <v>155</v>
      </c>
      <c r="BM658" s="141" t="s">
        <v>2477</v>
      </c>
    </row>
    <row r="659" spans="2:51" s="13" customFormat="1" ht="12">
      <c r="B659" s="150"/>
      <c r="D659" s="144" t="s">
        <v>157</v>
      </c>
      <c r="E659" s="151" t="s">
        <v>1</v>
      </c>
      <c r="F659" s="152" t="s">
        <v>2478</v>
      </c>
      <c r="H659" s="153">
        <v>25.2</v>
      </c>
      <c r="L659" s="150"/>
      <c r="M659" s="154"/>
      <c r="N659" s="155"/>
      <c r="O659" s="155"/>
      <c r="P659" s="155"/>
      <c r="Q659" s="155"/>
      <c r="R659" s="155"/>
      <c r="S659" s="155"/>
      <c r="T659" s="156"/>
      <c r="AT659" s="151" t="s">
        <v>157</v>
      </c>
      <c r="AU659" s="151" t="s">
        <v>79</v>
      </c>
      <c r="AV659" s="13" t="s">
        <v>79</v>
      </c>
      <c r="AW659" s="13" t="s">
        <v>27</v>
      </c>
      <c r="AX659" s="13" t="s">
        <v>70</v>
      </c>
      <c r="AY659" s="151" t="s">
        <v>148</v>
      </c>
    </row>
    <row r="660" spans="2:65" s="1" customFormat="1" ht="24" customHeight="1">
      <c r="B660" s="130"/>
      <c r="C660" s="131" t="s">
        <v>969</v>
      </c>
      <c r="D660" s="131" t="s">
        <v>150</v>
      </c>
      <c r="E660" s="132" t="s">
        <v>970</v>
      </c>
      <c r="F660" s="133" t="s">
        <v>971</v>
      </c>
      <c r="G660" s="134" t="s">
        <v>153</v>
      </c>
      <c r="H660" s="135">
        <v>15.3</v>
      </c>
      <c r="I660" s="136"/>
      <c r="J660" s="136">
        <f>ROUND(I660*H660,2)</f>
        <v>0</v>
      </c>
      <c r="K660" s="133" t="s">
        <v>320</v>
      </c>
      <c r="L660" s="27"/>
      <c r="M660" s="137" t="s">
        <v>1</v>
      </c>
      <c r="N660" s="138" t="s">
        <v>35</v>
      </c>
      <c r="O660" s="139">
        <v>1.105</v>
      </c>
      <c r="P660" s="139">
        <f>O660*H660</f>
        <v>16.9065</v>
      </c>
      <c r="Q660" s="139">
        <v>0</v>
      </c>
      <c r="R660" s="139">
        <f>Q660*H660</f>
        <v>0</v>
      </c>
      <c r="S660" s="139">
        <v>0.065</v>
      </c>
      <c r="T660" s="140">
        <f>S660*H660</f>
        <v>0.9945</v>
      </c>
      <c r="AR660" s="141" t="s">
        <v>155</v>
      </c>
      <c r="AT660" s="141" t="s">
        <v>150</v>
      </c>
      <c r="AU660" s="141" t="s">
        <v>79</v>
      </c>
      <c r="AY660" s="15" t="s">
        <v>148</v>
      </c>
      <c r="BE660" s="142">
        <f>IF(N660="základní",J660,0)</f>
        <v>0</v>
      </c>
      <c r="BF660" s="142">
        <f>IF(N660="snížená",J660,0)</f>
        <v>0</v>
      </c>
      <c r="BG660" s="142">
        <f>IF(N660="zákl. přenesená",J660,0)</f>
        <v>0</v>
      </c>
      <c r="BH660" s="142">
        <f>IF(N660="sníž. přenesená",J660,0)</f>
        <v>0</v>
      </c>
      <c r="BI660" s="142">
        <f>IF(N660="nulová",J660,0)</f>
        <v>0</v>
      </c>
      <c r="BJ660" s="15" t="s">
        <v>77</v>
      </c>
      <c r="BK660" s="142">
        <f>ROUND(I660*H660,2)</f>
        <v>0</v>
      </c>
      <c r="BL660" s="15" t="s">
        <v>155</v>
      </c>
      <c r="BM660" s="141" t="s">
        <v>2479</v>
      </c>
    </row>
    <row r="661" spans="2:51" s="12" customFormat="1" ht="12">
      <c r="B661" s="143"/>
      <c r="D661" s="144" t="s">
        <v>157</v>
      </c>
      <c r="E661" s="145" t="s">
        <v>1</v>
      </c>
      <c r="F661" s="146" t="s">
        <v>158</v>
      </c>
      <c r="H661" s="145" t="s">
        <v>1</v>
      </c>
      <c r="L661" s="143"/>
      <c r="M661" s="147"/>
      <c r="N661" s="148"/>
      <c r="O661" s="148"/>
      <c r="P661" s="148"/>
      <c r="Q661" s="148"/>
      <c r="R661" s="148"/>
      <c r="S661" s="148"/>
      <c r="T661" s="149"/>
      <c r="AT661" s="145" t="s">
        <v>157</v>
      </c>
      <c r="AU661" s="145" t="s">
        <v>79</v>
      </c>
      <c r="AV661" s="12" t="s">
        <v>77</v>
      </c>
      <c r="AW661" s="12" t="s">
        <v>27</v>
      </c>
      <c r="AX661" s="12" t="s">
        <v>70</v>
      </c>
      <c r="AY661" s="145" t="s">
        <v>148</v>
      </c>
    </row>
    <row r="662" spans="2:51" s="12" customFormat="1" ht="12">
      <c r="B662" s="143"/>
      <c r="D662" s="144" t="s">
        <v>157</v>
      </c>
      <c r="E662" s="145" t="s">
        <v>1</v>
      </c>
      <c r="F662" s="146" t="s">
        <v>2480</v>
      </c>
      <c r="H662" s="145" t="s">
        <v>1</v>
      </c>
      <c r="L662" s="143"/>
      <c r="M662" s="147"/>
      <c r="N662" s="148"/>
      <c r="O662" s="148"/>
      <c r="P662" s="148"/>
      <c r="Q662" s="148"/>
      <c r="R662" s="148"/>
      <c r="S662" s="148"/>
      <c r="T662" s="149"/>
      <c r="AT662" s="145" t="s">
        <v>157</v>
      </c>
      <c r="AU662" s="145" t="s">
        <v>79</v>
      </c>
      <c r="AV662" s="12" t="s">
        <v>77</v>
      </c>
      <c r="AW662" s="12" t="s">
        <v>27</v>
      </c>
      <c r="AX662" s="12" t="s">
        <v>70</v>
      </c>
      <c r="AY662" s="145" t="s">
        <v>148</v>
      </c>
    </row>
    <row r="663" spans="2:51" s="13" customFormat="1" ht="12">
      <c r="B663" s="150"/>
      <c r="D663" s="144" t="s">
        <v>157</v>
      </c>
      <c r="E663" s="151" t="s">
        <v>1</v>
      </c>
      <c r="F663" s="152" t="s">
        <v>2481</v>
      </c>
      <c r="H663" s="153">
        <v>12.783</v>
      </c>
      <c r="L663" s="150"/>
      <c r="M663" s="154"/>
      <c r="N663" s="155"/>
      <c r="O663" s="155"/>
      <c r="P663" s="155"/>
      <c r="Q663" s="155"/>
      <c r="R663" s="155"/>
      <c r="S663" s="155"/>
      <c r="T663" s="156"/>
      <c r="AT663" s="151" t="s">
        <v>157</v>
      </c>
      <c r="AU663" s="151" t="s">
        <v>79</v>
      </c>
      <c r="AV663" s="13" t="s">
        <v>79</v>
      </c>
      <c r="AW663" s="13" t="s">
        <v>27</v>
      </c>
      <c r="AX663" s="13" t="s">
        <v>70</v>
      </c>
      <c r="AY663" s="151" t="s">
        <v>148</v>
      </c>
    </row>
    <row r="664" spans="2:51" s="13" customFormat="1" ht="12">
      <c r="B664" s="150"/>
      <c r="D664" s="144" t="s">
        <v>157</v>
      </c>
      <c r="E664" s="151" t="s">
        <v>1</v>
      </c>
      <c r="F664" s="152" t="s">
        <v>2482</v>
      </c>
      <c r="H664" s="153">
        <v>1.496</v>
      </c>
      <c r="L664" s="150"/>
      <c r="M664" s="154"/>
      <c r="N664" s="155"/>
      <c r="O664" s="155"/>
      <c r="P664" s="155"/>
      <c r="Q664" s="155"/>
      <c r="R664" s="155"/>
      <c r="S664" s="155"/>
      <c r="T664" s="156"/>
      <c r="AT664" s="151" t="s">
        <v>157</v>
      </c>
      <c r="AU664" s="151" t="s">
        <v>79</v>
      </c>
      <c r="AV664" s="13" t="s">
        <v>79</v>
      </c>
      <c r="AW664" s="13" t="s">
        <v>27</v>
      </c>
      <c r="AX664" s="13" t="s">
        <v>70</v>
      </c>
      <c r="AY664" s="151" t="s">
        <v>148</v>
      </c>
    </row>
    <row r="665" spans="2:51" s="13" customFormat="1" ht="12">
      <c r="B665" s="150"/>
      <c r="D665" s="144" t="s">
        <v>157</v>
      </c>
      <c r="E665" s="151" t="s">
        <v>1</v>
      </c>
      <c r="F665" s="152" t="s">
        <v>2483</v>
      </c>
      <c r="H665" s="153">
        <v>1.021</v>
      </c>
      <c r="L665" s="150"/>
      <c r="M665" s="154"/>
      <c r="N665" s="155"/>
      <c r="O665" s="155"/>
      <c r="P665" s="155"/>
      <c r="Q665" s="155"/>
      <c r="R665" s="155"/>
      <c r="S665" s="155"/>
      <c r="T665" s="156"/>
      <c r="AT665" s="151" t="s">
        <v>157</v>
      </c>
      <c r="AU665" s="151" t="s">
        <v>79</v>
      </c>
      <c r="AV665" s="13" t="s">
        <v>79</v>
      </c>
      <c r="AW665" s="13" t="s">
        <v>27</v>
      </c>
      <c r="AX665" s="13" t="s">
        <v>70</v>
      </c>
      <c r="AY665" s="151" t="s">
        <v>148</v>
      </c>
    </row>
    <row r="666" spans="2:65" s="1" customFormat="1" ht="16.5" customHeight="1">
      <c r="B666" s="130"/>
      <c r="C666" s="131" t="s">
        <v>974</v>
      </c>
      <c r="D666" s="131" t="s">
        <v>150</v>
      </c>
      <c r="E666" s="132" t="s">
        <v>975</v>
      </c>
      <c r="F666" s="133" t="s">
        <v>976</v>
      </c>
      <c r="G666" s="134" t="s">
        <v>153</v>
      </c>
      <c r="H666" s="135">
        <v>11.4</v>
      </c>
      <c r="I666" s="136"/>
      <c r="J666" s="136">
        <f>ROUND(I666*H666,2)</f>
        <v>0</v>
      </c>
      <c r="K666" s="133" t="s">
        <v>320</v>
      </c>
      <c r="L666" s="27"/>
      <c r="M666" s="137" t="s">
        <v>1</v>
      </c>
      <c r="N666" s="138" t="s">
        <v>35</v>
      </c>
      <c r="O666" s="139">
        <v>0.939</v>
      </c>
      <c r="P666" s="139">
        <f>O666*H666</f>
        <v>10.7046</v>
      </c>
      <c r="Q666" s="139">
        <v>0</v>
      </c>
      <c r="R666" s="139">
        <f>Q666*H666</f>
        <v>0</v>
      </c>
      <c r="S666" s="139">
        <v>0.076</v>
      </c>
      <c r="T666" s="140">
        <f>S666*H666</f>
        <v>0.8664000000000001</v>
      </c>
      <c r="AR666" s="141" t="s">
        <v>155</v>
      </c>
      <c r="AT666" s="141" t="s">
        <v>150</v>
      </c>
      <c r="AU666" s="141" t="s">
        <v>79</v>
      </c>
      <c r="AY666" s="15" t="s">
        <v>148</v>
      </c>
      <c r="BE666" s="142">
        <f>IF(N666="základní",J666,0)</f>
        <v>0</v>
      </c>
      <c r="BF666" s="142">
        <f>IF(N666="snížená",J666,0)</f>
        <v>0</v>
      </c>
      <c r="BG666" s="142">
        <f>IF(N666="zákl. přenesená",J666,0)</f>
        <v>0</v>
      </c>
      <c r="BH666" s="142">
        <f>IF(N666="sníž. přenesená",J666,0)</f>
        <v>0</v>
      </c>
      <c r="BI666" s="142">
        <f>IF(N666="nulová",J666,0)</f>
        <v>0</v>
      </c>
      <c r="BJ666" s="15" t="s">
        <v>77</v>
      </c>
      <c r="BK666" s="142">
        <f>ROUND(I666*H666,2)</f>
        <v>0</v>
      </c>
      <c r="BL666" s="15" t="s">
        <v>155</v>
      </c>
      <c r="BM666" s="141" t="s">
        <v>2484</v>
      </c>
    </row>
    <row r="667" spans="2:51" s="13" customFormat="1" ht="12">
      <c r="B667" s="150"/>
      <c r="D667" s="144" t="s">
        <v>157</v>
      </c>
      <c r="E667" s="151" t="s">
        <v>1</v>
      </c>
      <c r="F667" s="152" t="s">
        <v>2485</v>
      </c>
      <c r="H667" s="153">
        <v>9.6</v>
      </c>
      <c r="L667" s="150"/>
      <c r="M667" s="154"/>
      <c r="N667" s="155"/>
      <c r="O667" s="155"/>
      <c r="P667" s="155"/>
      <c r="Q667" s="155"/>
      <c r="R667" s="155"/>
      <c r="S667" s="155"/>
      <c r="T667" s="156"/>
      <c r="AT667" s="151" t="s">
        <v>157</v>
      </c>
      <c r="AU667" s="151" t="s">
        <v>79</v>
      </c>
      <c r="AV667" s="13" t="s">
        <v>79</v>
      </c>
      <c r="AW667" s="13" t="s">
        <v>27</v>
      </c>
      <c r="AX667" s="13" t="s">
        <v>70</v>
      </c>
      <c r="AY667" s="151" t="s">
        <v>148</v>
      </c>
    </row>
    <row r="668" spans="2:51" s="13" customFormat="1" ht="12">
      <c r="B668" s="150"/>
      <c r="D668" s="144" t="s">
        <v>157</v>
      </c>
      <c r="E668" s="151" t="s">
        <v>1</v>
      </c>
      <c r="F668" s="152" t="s">
        <v>979</v>
      </c>
      <c r="H668" s="153">
        <v>1.8</v>
      </c>
      <c r="L668" s="150"/>
      <c r="M668" s="154"/>
      <c r="N668" s="155"/>
      <c r="O668" s="155"/>
      <c r="P668" s="155"/>
      <c r="Q668" s="155"/>
      <c r="R668" s="155"/>
      <c r="S668" s="155"/>
      <c r="T668" s="156"/>
      <c r="AT668" s="151" t="s">
        <v>157</v>
      </c>
      <c r="AU668" s="151" t="s">
        <v>79</v>
      </c>
      <c r="AV668" s="13" t="s">
        <v>79</v>
      </c>
      <c r="AW668" s="13" t="s">
        <v>27</v>
      </c>
      <c r="AX668" s="13" t="s">
        <v>70</v>
      </c>
      <c r="AY668" s="151" t="s">
        <v>148</v>
      </c>
    </row>
    <row r="669" spans="2:65" s="1" customFormat="1" ht="24" customHeight="1">
      <c r="B669" s="130"/>
      <c r="C669" s="131" t="s">
        <v>980</v>
      </c>
      <c r="D669" s="131" t="s">
        <v>150</v>
      </c>
      <c r="E669" s="132" t="s">
        <v>981</v>
      </c>
      <c r="F669" s="133" t="s">
        <v>982</v>
      </c>
      <c r="G669" s="134" t="s">
        <v>153</v>
      </c>
      <c r="H669" s="135">
        <v>307.599</v>
      </c>
      <c r="I669" s="136"/>
      <c r="J669" s="136">
        <f>ROUND(I669*H669,2)</f>
        <v>0</v>
      </c>
      <c r="K669" s="133" t="s">
        <v>320</v>
      </c>
      <c r="L669" s="27"/>
      <c r="M669" s="137" t="s">
        <v>1</v>
      </c>
      <c r="N669" s="138" t="s">
        <v>35</v>
      </c>
      <c r="O669" s="139">
        <v>0.1</v>
      </c>
      <c r="P669" s="139">
        <f>O669*H669</f>
        <v>30.759900000000002</v>
      </c>
      <c r="Q669" s="139">
        <v>0</v>
      </c>
      <c r="R669" s="139">
        <f>Q669*H669</f>
        <v>0</v>
      </c>
      <c r="S669" s="139">
        <v>0.01</v>
      </c>
      <c r="T669" s="140">
        <f>S669*H669</f>
        <v>3.07599</v>
      </c>
      <c r="AR669" s="141" t="s">
        <v>155</v>
      </c>
      <c r="AT669" s="141" t="s">
        <v>150</v>
      </c>
      <c r="AU669" s="141" t="s">
        <v>79</v>
      </c>
      <c r="AY669" s="15" t="s">
        <v>148</v>
      </c>
      <c r="BE669" s="142">
        <f>IF(N669="základní",J669,0)</f>
        <v>0</v>
      </c>
      <c r="BF669" s="142">
        <f>IF(N669="snížená",J669,0)</f>
        <v>0</v>
      </c>
      <c r="BG669" s="142">
        <f>IF(N669="zákl. přenesená",J669,0)</f>
        <v>0</v>
      </c>
      <c r="BH669" s="142">
        <f>IF(N669="sníž. přenesená",J669,0)</f>
        <v>0</v>
      </c>
      <c r="BI669" s="142">
        <f>IF(N669="nulová",J669,0)</f>
        <v>0</v>
      </c>
      <c r="BJ669" s="15" t="s">
        <v>77</v>
      </c>
      <c r="BK669" s="142">
        <f>ROUND(I669*H669,2)</f>
        <v>0</v>
      </c>
      <c r="BL669" s="15" t="s">
        <v>155</v>
      </c>
      <c r="BM669" s="141" t="s">
        <v>2486</v>
      </c>
    </row>
    <row r="670" spans="2:51" s="12" customFormat="1" ht="12">
      <c r="B670" s="143"/>
      <c r="D670" s="144" t="s">
        <v>157</v>
      </c>
      <c r="E670" s="145" t="s">
        <v>1</v>
      </c>
      <c r="F670" s="146" t="s">
        <v>302</v>
      </c>
      <c r="H670" s="145" t="s">
        <v>1</v>
      </c>
      <c r="L670" s="143"/>
      <c r="M670" s="147"/>
      <c r="N670" s="148"/>
      <c r="O670" s="148"/>
      <c r="P670" s="148"/>
      <c r="Q670" s="148"/>
      <c r="R670" s="148"/>
      <c r="S670" s="148"/>
      <c r="T670" s="149"/>
      <c r="AT670" s="145" t="s">
        <v>157</v>
      </c>
      <c r="AU670" s="145" t="s">
        <v>79</v>
      </c>
      <c r="AV670" s="12" t="s">
        <v>77</v>
      </c>
      <c r="AW670" s="12" t="s">
        <v>27</v>
      </c>
      <c r="AX670" s="12" t="s">
        <v>70</v>
      </c>
      <c r="AY670" s="145" t="s">
        <v>148</v>
      </c>
    </row>
    <row r="671" spans="2:51" s="13" customFormat="1" ht="12">
      <c r="B671" s="150"/>
      <c r="D671" s="144" t="s">
        <v>157</v>
      </c>
      <c r="E671" s="151" t="s">
        <v>1</v>
      </c>
      <c r="F671" s="152" t="s">
        <v>2163</v>
      </c>
      <c r="H671" s="153">
        <v>307.599</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65" s="1" customFormat="1" ht="24" customHeight="1">
      <c r="B672" s="130"/>
      <c r="C672" s="131" t="s">
        <v>984</v>
      </c>
      <c r="D672" s="131" t="s">
        <v>150</v>
      </c>
      <c r="E672" s="132" t="s">
        <v>985</v>
      </c>
      <c r="F672" s="133" t="s">
        <v>986</v>
      </c>
      <c r="G672" s="134" t="s">
        <v>153</v>
      </c>
      <c r="H672" s="135">
        <v>6.426</v>
      </c>
      <c r="I672" s="136"/>
      <c r="J672" s="136">
        <f>ROUND(I672*H672,2)</f>
        <v>0</v>
      </c>
      <c r="K672" s="133" t="s">
        <v>320</v>
      </c>
      <c r="L672" s="27"/>
      <c r="M672" s="137" t="s">
        <v>1</v>
      </c>
      <c r="N672" s="138" t="s">
        <v>35</v>
      </c>
      <c r="O672" s="139">
        <v>0.462</v>
      </c>
      <c r="P672" s="139">
        <f>O672*H672</f>
        <v>2.9688120000000002</v>
      </c>
      <c r="Q672" s="139">
        <v>0</v>
      </c>
      <c r="R672" s="139">
        <f>Q672*H672</f>
        <v>0</v>
      </c>
      <c r="S672" s="139">
        <v>0.05</v>
      </c>
      <c r="T672" s="140">
        <f>S672*H672</f>
        <v>0.32130000000000003</v>
      </c>
      <c r="AR672" s="141" t="s">
        <v>155</v>
      </c>
      <c r="AT672" s="141" t="s">
        <v>150</v>
      </c>
      <c r="AU672" s="141" t="s">
        <v>79</v>
      </c>
      <c r="AY672" s="15" t="s">
        <v>148</v>
      </c>
      <c r="BE672" s="142">
        <f>IF(N672="základní",J672,0)</f>
        <v>0</v>
      </c>
      <c r="BF672" s="142">
        <f>IF(N672="snížená",J672,0)</f>
        <v>0</v>
      </c>
      <c r="BG672" s="142">
        <f>IF(N672="zákl. přenesená",J672,0)</f>
        <v>0</v>
      </c>
      <c r="BH672" s="142">
        <f>IF(N672="sníž. přenesená",J672,0)</f>
        <v>0</v>
      </c>
      <c r="BI672" s="142">
        <f>IF(N672="nulová",J672,0)</f>
        <v>0</v>
      </c>
      <c r="BJ672" s="15" t="s">
        <v>77</v>
      </c>
      <c r="BK672" s="142">
        <f>ROUND(I672*H672,2)</f>
        <v>0</v>
      </c>
      <c r="BL672" s="15" t="s">
        <v>155</v>
      </c>
      <c r="BM672" s="141" t="s">
        <v>2487</v>
      </c>
    </row>
    <row r="673" spans="2:51" s="13" customFormat="1" ht="12">
      <c r="B673" s="150"/>
      <c r="D673" s="144" t="s">
        <v>157</v>
      </c>
      <c r="E673" s="151" t="s">
        <v>1</v>
      </c>
      <c r="F673" s="152" t="s">
        <v>2488</v>
      </c>
      <c r="H673" s="153">
        <v>6.426</v>
      </c>
      <c r="L673" s="150"/>
      <c r="M673" s="154"/>
      <c r="N673" s="155"/>
      <c r="O673" s="155"/>
      <c r="P673" s="155"/>
      <c r="Q673" s="155"/>
      <c r="R673" s="155"/>
      <c r="S673" s="155"/>
      <c r="T673" s="156"/>
      <c r="AT673" s="151" t="s">
        <v>157</v>
      </c>
      <c r="AU673" s="151" t="s">
        <v>79</v>
      </c>
      <c r="AV673" s="13" t="s">
        <v>79</v>
      </c>
      <c r="AW673" s="13" t="s">
        <v>27</v>
      </c>
      <c r="AX673" s="13" t="s">
        <v>70</v>
      </c>
      <c r="AY673" s="151" t="s">
        <v>148</v>
      </c>
    </row>
    <row r="674" spans="2:65" s="1" customFormat="1" ht="24" customHeight="1">
      <c r="B674" s="130"/>
      <c r="C674" s="131" t="s">
        <v>989</v>
      </c>
      <c r="D674" s="131" t="s">
        <v>150</v>
      </c>
      <c r="E674" s="132" t="s">
        <v>990</v>
      </c>
      <c r="F674" s="133" t="s">
        <v>991</v>
      </c>
      <c r="G674" s="134" t="s">
        <v>153</v>
      </c>
      <c r="H674" s="135">
        <v>1001.161</v>
      </c>
      <c r="I674" s="136"/>
      <c r="J674" s="136">
        <f>ROUND(I674*H674,2)</f>
        <v>0</v>
      </c>
      <c r="K674" s="133" t="s">
        <v>320</v>
      </c>
      <c r="L674" s="27"/>
      <c r="M674" s="137" t="s">
        <v>1</v>
      </c>
      <c r="N674" s="138" t="s">
        <v>35</v>
      </c>
      <c r="O674" s="139">
        <v>0.02</v>
      </c>
      <c r="P674" s="139">
        <f>O674*H674</f>
        <v>20.02322</v>
      </c>
      <c r="Q674" s="139">
        <v>0</v>
      </c>
      <c r="R674" s="139">
        <f>Q674*H674</f>
        <v>0</v>
      </c>
      <c r="S674" s="139">
        <v>0.005</v>
      </c>
      <c r="T674" s="140">
        <f>S674*H674</f>
        <v>5.005805</v>
      </c>
      <c r="AR674" s="141" t="s">
        <v>155</v>
      </c>
      <c r="AT674" s="141" t="s">
        <v>150</v>
      </c>
      <c r="AU674" s="141" t="s">
        <v>79</v>
      </c>
      <c r="AY674" s="15" t="s">
        <v>148</v>
      </c>
      <c r="BE674" s="142">
        <f>IF(N674="základní",J674,0)</f>
        <v>0</v>
      </c>
      <c r="BF674" s="142">
        <f>IF(N674="snížená",J674,0)</f>
        <v>0</v>
      </c>
      <c r="BG674" s="142">
        <f>IF(N674="zákl. přenesená",J674,0)</f>
        <v>0</v>
      </c>
      <c r="BH674" s="142">
        <f>IF(N674="sníž. přenesená",J674,0)</f>
        <v>0</v>
      </c>
      <c r="BI674" s="142">
        <f>IF(N674="nulová",J674,0)</f>
        <v>0</v>
      </c>
      <c r="BJ674" s="15" t="s">
        <v>77</v>
      </c>
      <c r="BK674" s="142">
        <f>ROUND(I674*H674,2)</f>
        <v>0</v>
      </c>
      <c r="BL674" s="15" t="s">
        <v>155</v>
      </c>
      <c r="BM674" s="141" t="s">
        <v>2489</v>
      </c>
    </row>
    <row r="675" spans="2:51" s="13" customFormat="1" ht="12">
      <c r="B675" s="150"/>
      <c r="D675" s="144" t="s">
        <v>157</v>
      </c>
      <c r="E675" s="151" t="s">
        <v>1</v>
      </c>
      <c r="F675" s="152" t="s">
        <v>2211</v>
      </c>
      <c r="H675" s="153">
        <v>249.435</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51" s="13" customFormat="1" ht="12">
      <c r="B676" s="150"/>
      <c r="D676" s="144" t="s">
        <v>157</v>
      </c>
      <c r="E676" s="151" t="s">
        <v>1</v>
      </c>
      <c r="F676" s="152" t="s">
        <v>2213</v>
      </c>
      <c r="H676" s="153">
        <v>751.726</v>
      </c>
      <c r="L676" s="150"/>
      <c r="M676" s="154"/>
      <c r="N676" s="155"/>
      <c r="O676" s="155"/>
      <c r="P676" s="155"/>
      <c r="Q676" s="155"/>
      <c r="R676" s="155"/>
      <c r="S676" s="155"/>
      <c r="T676" s="156"/>
      <c r="AT676" s="151" t="s">
        <v>157</v>
      </c>
      <c r="AU676" s="151" t="s">
        <v>79</v>
      </c>
      <c r="AV676" s="13" t="s">
        <v>79</v>
      </c>
      <c r="AW676" s="13" t="s">
        <v>27</v>
      </c>
      <c r="AX676" s="13" t="s">
        <v>70</v>
      </c>
      <c r="AY676" s="151" t="s">
        <v>148</v>
      </c>
    </row>
    <row r="677" spans="2:63" s="11" customFormat="1" ht="22.8" customHeight="1">
      <c r="B677" s="118"/>
      <c r="D677" s="119" t="s">
        <v>69</v>
      </c>
      <c r="E677" s="128" t="s">
        <v>997</v>
      </c>
      <c r="F677" s="128" t="s">
        <v>998</v>
      </c>
      <c r="J677" s="129">
        <f>BK677</f>
        <v>0</v>
      </c>
      <c r="L677" s="118"/>
      <c r="M677" s="122"/>
      <c r="N677" s="123"/>
      <c r="O677" s="123"/>
      <c r="P677" s="124">
        <f>SUM(P678:P690)</f>
        <v>480.482592</v>
      </c>
      <c r="Q677" s="123"/>
      <c r="R677" s="124">
        <f>SUM(R678:R690)</f>
        <v>0</v>
      </c>
      <c r="S677" s="123"/>
      <c r="T677" s="125">
        <f>SUM(T678:T690)</f>
        <v>0</v>
      </c>
      <c r="AR677" s="119" t="s">
        <v>77</v>
      </c>
      <c r="AT677" s="126" t="s">
        <v>69</v>
      </c>
      <c r="AU677" s="126" t="s">
        <v>77</v>
      </c>
      <c r="AY677" s="119" t="s">
        <v>148</v>
      </c>
      <c r="BK677" s="127">
        <f>SUM(BK678:BK690)</f>
        <v>0</v>
      </c>
    </row>
    <row r="678" spans="2:65" s="1" customFormat="1" ht="16.5" customHeight="1">
      <c r="B678" s="130"/>
      <c r="C678" s="131" t="s">
        <v>993</v>
      </c>
      <c r="D678" s="131" t="s">
        <v>150</v>
      </c>
      <c r="E678" s="132" t="s">
        <v>1000</v>
      </c>
      <c r="F678" s="133" t="s">
        <v>1001</v>
      </c>
      <c r="G678" s="134" t="s">
        <v>203</v>
      </c>
      <c r="H678" s="135">
        <v>167.136</v>
      </c>
      <c r="I678" s="136"/>
      <c r="J678" s="136">
        <f>ROUND(I678*H678,2)</f>
        <v>0</v>
      </c>
      <c r="K678" s="133" t="s">
        <v>154</v>
      </c>
      <c r="L678" s="27"/>
      <c r="M678" s="137" t="s">
        <v>1</v>
      </c>
      <c r="N678" s="138" t="s">
        <v>35</v>
      </c>
      <c r="O678" s="139">
        <v>0.136</v>
      </c>
      <c r="P678" s="139">
        <f>O678*H678</f>
        <v>22.730496000000002</v>
      </c>
      <c r="Q678" s="139">
        <v>0</v>
      </c>
      <c r="R678" s="139">
        <f>Q678*H678</f>
        <v>0</v>
      </c>
      <c r="S678" s="139">
        <v>0</v>
      </c>
      <c r="T678" s="140">
        <f>S678*H678</f>
        <v>0</v>
      </c>
      <c r="AR678" s="141" t="s">
        <v>155</v>
      </c>
      <c r="AT678" s="141" t="s">
        <v>150</v>
      </c>
      <c r="AU678" s="141" t="s">
        <v>79</v>
      </c>
      <c r="AY678" s="15" t="s">
        <v>148</v>
      </c>
      <c r="BE678" s="142">
        <f>IF(N678="základní",J678,0)</f>
        <v>0</v>
      </c>
      <c r="BF678" s="142">
        <f>IF(N678="snížená",J678,0)</f>
        <v>0</v>
      </c>
      <c r="BG678" s="142">
        <f>IF(N678="zákl. přenesená",J678,0)</f>
        <v>0</v>
      </c>
      <c r="BH678" s="142">
        <f>IF(N678="sníž. přenesená",J678,0)</f>
        <v>0</v>
      </c>
      <c r="BI678" s="142">
        <f>IF(N678="nulová",J678,0)</f>
        <v>0</v>
      </c>
      <c r="BJ678" s="15" t="s">
        <v>77</v>
      </c>
      <c r="BK678" s="142">
        <f>ROUND(I678*H678,2)</f>
        <v>0</v>
      </c>
      <c r="BL678" s="15" t="s">
        <v>155</v>
      </c>
      <c r="BM678" s="141" t="s">
        <v>2490</v>
      </c>
    </row>
    <row r="679" spans="2:65" s="1" customFormat="1" ht="24" customHeight="1">
      <c r="B679" s="130"/>
      <c r="C679" s="131" t="s">
        <v>999</v>
      </c>
      <c r="D679" s="131" t="s">
        <v>150</v>
      </c>
      <c r="E679" s="132" t="s">
        <v>1004</v>
      </c>
      <c r="F679" s="133" t="s">
        <v>1005</v>
      </c>
      <c r="G679" s="134" t="s">
        <v>203</v>
      </c>
      <c r="H679" s="135">
        <v>167.136</v>
      </c>
      <c r="I679" s="136"/>
      <c r="J679" s="136">
        <f>ROUND(I679*H679,2)</f>
        <v>0</v>
      </c>
      <c r="K679" s="133" t="s">
        <v>154</v>
      </c>
      <c r="L679" s="27"/>
      <c r="M679" s="137" t="s">
        <v>1</v>
      </c>
      <c r="N679" s="138" t="s">
        <v>35</v>
      </c>
      <c r="O679" s="139">
        <v>2.42</v>
      </c>
      <c r="P679" s="139">
        <f>O679*H679</f>
        <v>404.46912</v>
      </c>
      <c r="Q679" s="139">
        <v>0</v>
      </c>
      <c r="R679" s="139">
        <f>Q679*H679</f>
        <v>0</v>
      </c>
      <c r="S679" s="139">
        <v>0</v>
      </c>
      <c r="T679" s="140">
        <f>S679*H679</f>
        <v>0</v>
      </c>
      <c r="AR679" s="141" t="s">
        <v>155</v>
      </c>
      <c r="AT679" s="141" t="s">
        <v>150</v>
      </c>
      <c r="AU679" s="141" t="s">
        <v>79</v>
      </c>
      <c r="AY679" s="15" t="s">
        <v>148</v>
      </c>
      <c r="BE679" s="142">
        <f>IF(N679="základní",J679,0)</f>
        <v>0</v>
      </c>
      <c r="BF679" s="142">
        <f>IF(N679="snížená",J679,0)</f>
        <v>0</v>
      </c>
      <c r="BG679" s="142">
        <f>IF(N679="zákl. přenesená",J679,0)</f>
        <v>0</v>
      </c>
      <c r="BH679" s="142">
        <f>IF(N679="sníž. přenesená",J679,0)</f>
        <v>0</v>
      </c>
      <c r="BI679" s="142">
        <f>IF(N679="nulová",J679,0)</f>
        <v>0</v>
      </c>
      <c r="BJ679" s="15" t="s">
        <v>77</v>
      </c>
      <c r="BK679" s="142">
        <f>ROUND(I679*H679,2)</f>
        <v>0</v>
      </c>
      <c r="BL679" s="15" t="s">
        <v>155</v>
      </c>
      <c r="BM679" s="141" t="s">
        <v>2491</v>
      </c>
    </row>
    <row r="680" spans="2:65" s="1" customFormat="1" ht="16.5" customHeight="1">
      <c r="B680" s="130"/>
      <c r="C680" s="131" t="s">
        <v>1003</v>
      </c>
      <c r="D680" s="131" t="s">
        <v>150</v>
      </c>
      <c r="E680" s="132" t="s">
        <v>1008</v>
      </c>
      <c r="F680" s="133" t="s">
        <v>1009</v>
      </c>
      <c r="G680" s="134" t="s">
        <v>458</v>
      </c>
      <c r="H680" s="135">
        <v>16</v>
      </c>
      <c r="I680" s="136"/>
      <c r="J680" s="136">
        <f>ROUND(I680*H680,2)</f>
        <v>0</v>
      </c>
      <c r="K680" s="133" t="s">
        <v>154</v>
      </c>
      <c r="L680" s="27"/>
      <c r="M680" s="137" t="s">
        <v>1</v>
      </c>
      <c r="N680" s="138" t="s">
        <v>35</v>
      </c>
      <c r="O680" s="139">
        <v>1.335</v>
      </c>
      <c r="P680" s="139">
        <f>O680*H680</f>
        <v>21.36</v>
      </c>
      <c r="Q680" s="139">
        <v>0</v>
      </c>
      <c r="R680" s="139">
        <f>Q680*H680</f>
        <v>0</v>
      </c>
      <c r="S680" s="139">
        <v>0</v>
      </c>
      <c r="T680" s="140">
        <f>S680*H680</f>
        <v>0</v>
      </c>
      <c r="AR680" s="141" t="s">
        <v>155</v>
      </c>
      <c r="AT680" s="141" t="s">
        <v>150</v>
      </c>
      <c r="AU680" s="141" t="s">
        <v>79</v>
      </c>
      <c r="AY680" s="15" t="s">
        <v>148</v>
      </c>
      <c r="BE680" s="142">
        <f>IF(N680="základní",J680,0)</f>
        <v>0</v>
      </c>
      <c r="BF680" s="142">
        <f>IF(N680="snížená",J680,0)</f>
        <v>0</v>
      </c>
      <c r="BG680" s="142">
        <f>IF(N680="zákl. přenesená",J680,0)</f>
        <v>0</v>
      </c>
      <c r="BH680" s="142">
        <f>IF(N680="sníž. přenesená",J680,0)</f>
        <v>0</v>
      </c>
      <c r="BI680" s="142">
        <f>IF(N680="nulová",J680,0)</f>
        <v>0</v>
      </c>
      <c r="BJ680" s="15" t="s">
        <v>77</v>
      </c>
      <c r="BK680" s="142">
        <f>ROUND(I680*H680,2)</f>
        <v>0</v>
      </c>
      <c r="BL680" s="15" t="s">
        <v>155</v>
      </c>
      <c r="BM680" s="141" t="s">
        <v>2492</v>
      </c>
    </row>
    <row r="681" spans="2:51" s="13" customFormat="1" ht="12">
      <c r="B681" s="150"/>
      <c r="D681" s="144" t="s">
        <v>157</v>
      </c>
      <c r="E681" s="151" t="s">
        <v>1</v>
      </c>
      <c r="F681" s="152" t="s">
        <v>2493</v>
      </c>
      <c r="H681" s="153">
        <v>16</v>
      </c>
      <c r="L681" s="150"/>
      <c r="M681" s="154"/>
      <c r="N681" s="155"/>
      <c r="O681" s="155"/>
      <c r="P681" s="155"/>
      <c r="Q681" s="155"/>
      <c r="R681" s="155"/>
      <c r="S681" s="155"/>
      <c r="T681" s="156"/>
      <c r="AT681" s="151" t="s">
        <v>157</v>
      </c>
      <c r="AU681" s="151" t="s">
        <v>79</v>
      </c>
      <c r="AV681" s="13" t="s">
        <v>79</v>
      </c>
      <c r="AW681" s="13" t="s">
        <v>27</v>
      </c>
      <c r="AX681" s="13" t="s">
        <v>70</v>
      </c>
      <c r="AY681" s="151" t="s">
        <v>148</v>
      </c>
    </row>
    <row r="682" spans="2:65" s="1" customFormat="1" ht="24" customHeight="1">
      <c r="B682" s="130"/>
      <c r="C682" s="131" t="s">
        <v>1007</v>
      </c>
      <c r="D682" s="131" t="s">
        <v>150</v>
      </c>
      <c r="E682" s="132" t="s">
        <v>1013</v>
      </c>
      <c r="F682" s="133" t="s">
        <v>1014</v>
      </c>
      <c r="G682" s="134" t="s">
        <v>458</v>
      </c>
      <c r="H682" s="135">
        <v>160</v>
      </c>
      <c r="I682" s="136"/>
      <c r="J682" s="136">
        <f>ROUND(I682*H682,2)</f>
        <v>0</v>
      </c>
      <c r="K682" s="133" t="s">
        <v>154</v>
      </c>
      <c r="L682" s="27"/>
      <c r="M682" s="137" t="s">
        <v>1</v>
      </c>
      <c r="N682" s="138" t="s">
        <v>35</v>
      </c>
      <c r="O682" s="139">
        <v>0</v>
      </c>
      <c r="P682" s="139">
        <f>O682*H682</f>
        <v>0</v>
      </c>
      <c r="Q682" s="139">
        <v>0</v>
      </c>
      <c r="R682" s="139">
        <f>Q682*H682</f>
        <v>0</v>
      </c>
      <c r="S682" s="139">
        <v>0</v>
      </c>
      <c r="T682" s="140">
        <f>S682*H682</f>
        <v>0</v>
      </c>
      <c r="AR682" s="141" t="s">
        <v>155</v>
      </c>
      <c r="AT682" s="141" t="s">
        <v>150</v>
      </c>
      <c r="AU682" s="141" t="s">
        <v>79</v>
      </c>
      <c r="AY682" s="15" t="s">
        <v>148</v>
      </c>
      <c r="BE682" s="142">
        <f>IF(N682="základní",J682,0)</f>
        <v>0</v>
      </c>
      <c r="BF682" s="142">
        <f>IF(N682="snížená",J682,0)</f>
        <v>0</v>
      </c>
      <c r="BG682" s="142">
        <f>IF(N682="zákl. přenesená",J682,0)</f>
        <v>0</v>
      </c>
      <c r="BH682" s="142">
        <f>IF(N682="sníž. přenesená",J682,0)</f>
        <v>0</v>
      </c>
      <c r="BI682" s="142">
        <f>IF(N682="nulová",J682,0)</f>
        <v>0</v>
      </c>
      <c r="BJ682" s="15" t="s">
        <v>77</v>
      </c>
      <c r="BK682" s="142">
        <f>ROUND(I682*H682,2)</f>
        <v>0</v>
      </c>
      <c r="BL682" s="15" t="s">
        <v>155</v>
      </c>
      <c r="BM682" s="141" t="s">
        <v>2494</v>
      </c>
    </row>
    <row r="683" spans="2:51" s="13" customFormat="1" ht="12">
      <c r="B683" s="150"/>
      <c r="D683" s="144" t="s">
        <v>157</v>
      </c>
      <c r="E683" s="151" t="s">
        <v>1</v>
      </c>
      <c r="F683" s="152" t="s">
        <v>2495</v>
      </c>
      <c r="H683" s="153">
        <v>160</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65" s="1" customFormat="1" ht="24" customHeight="1">
      <c r="B684" s="130"/>
      <c r="C684" s="131" t="s">
        <v>1012</v>
      </c>
      <c r="D684" s="131" t="s">
        <v>150</v>
      </c>
      <c r="E684" s="132" t="s">
        <v>1018</v>
      </c>
      <c r="F684" s="133" t="s">
        <v>1019</v>
      </c>
      <c r="G684" s="134" t="s">
        <v>203</v>
      </c>
      <c r="H684" s="135">
        <v>167.136</v>
      </c>
      <c r="I684" s="136"/>
      <c r="J684" s="136">
        <f>ROUND(I684*H684,2)</f>
        <v>0</v>
      </c>
      <c r="K684" s="133" t="s">
        <v>154</v>
      </c>
      <c r="L684" s="27"/>
      <c r="M684" s="137" t="s">
        <v>1</v>
      </c>
      <c r="N684" s="138" t="s">
        <v>35</v>
      </c>
      <c r="O684" s="139">
        <v>0.125</v>
      </c>
      <c r="P684" s="139">
        <f>O684*H684</f>
        <v>20.892</v>
      </c>
      <c r="Q684" s="139">
        <v>0</v>
      </c>
      <c r="R684" s="139">
        <f>Q684*H684</f>
        <v>0</v>
      </c>
      <c r="S684" s="139">
        <v>0</v>
      </c>
      <c r="T684" s="140">
        <f>S684*H684</f>
        <v>0</v>
      </c>
      <c r="AR684" s="141" t="s">
        <v>155</v>
      </c>
      <c r="AT684" s="141" t="s">
        <v>150</v>
      </c>
      <c r="AU684" s="141" t="s">
        <v>79</v>
      </c>
      <c r="AY684" s="15" t="s">
        <v>148</v>
      </c>
      <c r="BE684" s="142">
        <f>IF(N684="základní",J684,0)</f>
        <v>0</v>
      </c>
      <c r="BF684" s="142">
        <f>IF(N684="snížená",J684,0)</f>
        <v>0</v>
      </c>
      <c r="BG684" s="142">
        <f>IF(N684="zákl. přenesená",J684,0)</f>
        <v>0</v>
      </c>
      <c r="BH684" s="142">
        <f>IF(N684="sníž. přenesená",J684,0)</f>
        <v>0</v>
      </c>
      <c r="BI684" s="142">
        <f>IF(N684="nulová",J684,0)</f>
        <v>0</v>
      </c>
      <c r="BJ684" s="15" t="s">
        <v>77</v>
      </c>
      <c r="BK684" s="142">
        <f>ROUND(I684*H684,2)</f>
        <v>0</v>
      </c>
      <c r="BL684" s="15" t="s">
        <v>155</v>
      </c>
      <c r="BM684" s="141" t="s">
        <v>2496</v>
      </c>
    </row>
    <row r="685" spans="2:65" s="1" customFormat="1" ht="24" customHeight="1">
      <c r="B685" s="130"/>
      <c r="C685" s="131" t="s">
        <v>1017</v>
      </c>
      <c r="D685" s="131" t="s">
        <v>150</v>
      </c>
      <c r="E685" s="132" t="s">
        <v>1022</v>
      </c>
      <c r="F685" s="133" t="s">
        <v>1023</v>
      </c>
      <c r="G685" s="134" t="s">
        <v>203</v>
      </c>
      <c r="H685" s="135">
        <v>1838.496</v>
      </c>
      <c r="I685" s="136"/>
      <c r="J685" s="136">
        <f>ROUND(I685*H685,2)</f>
        <v>0</v>
      </c>
      <c r="K685" s="133" t="s">
        <v>154</v>
      </c>
      <c r="L685" s="27"/>
      <c r="M685" s="137" t="s">
        <v>1</v>
      </c>
      <c r="N685" s="138" t="s">
        <v>35</v>
      </c>
      <c r="O685" s="139">
        <v>0.006</v>
      </c>
      <c r="P685" s="139">
        <f>O685*H685</f>
        <v>11.030976</v>
      </c>
      <c r="Q685" s="139">
        <v>0</v>
      </c>
      <c r="R685" s="139">
        <f>Q685*H685</f>
        <v>0</v>
      </c>
      <c r="S685" s="139">
        <v>0</v>
      </c>
      <c r="T685" s="140">
        <f>S685*H685</f>
        <v>0</v>
      </c>
      <c r="AR685" s="141" t="s">
        <v>155</v>
      </c>
      <c r="AT685" s="141" t="s">
        <v>150</v>
      </c>
      <c r="AU685" s="141" t="s">
        <v>79</v>
      </c>
      <c r="AY685" s="15" t="s">
        <v>148</v>
      </c>
      <c r="BE685" s="142">
        <f>IF(N685="základní",J685,0)</f>
        <v>0</v>
      </c>
      <c r="BF685" s="142">
        <f>IF(N685="snížená",J685,0)</f>
        <v>0</v>
      </c>
      <c r="BG685" s="142">
        <f>IF(N685="zákl. přenesená",J685,0)</f>
        <v>0</v>
      </c>
      <c r="BH685" s="142">
        <f>IF(N685="sníž. přenesená",J685,0)</f>
        <v>0</v>
      </c>
      <c r="BI685" s="142">
        <f>IF(N685="nulová",J685,0)</f>
        <v>0</v>
      </c>
      <c r="BJ685" s="15" t="s">
        <v>77</v>
      </c>
      <c r="BK685" s="142">
        <f>ROUND(I685*H685,2)</f>
        <v>0</v>
      </c>
      <c r="BL685" s="15" t="s">
        <v>155</v>
      </c>
      <c r="BM685" s="141" t="s">
        <v>2497</v>
      </c>
    </row>
    <row r="686" spans="2:51" s="13" customFormat="1" ht="12">
      <c r="B686" s="150"/>
      <c r="D686" s="144" t="s">
        <v>157</v>
      </c>
      <c r="F686" s="152" t="s">
        <v>2498</v>
      </c>
      <c r="H686" s="153">
        <v>1838.496</v>
      </c>
      <c r="L686" s="150"/>
      <c r="M686" s="154"/>
      <c r="N686" s="155"/>
      <c r="O686" s="155"/>
      <c r="P686" s="155"/>
      <c r="Q686" s="155"/>
      <c r="R686" s="155"/>
      <c r="S686" s="155"/>
      <c r="T686" s="156"/>
      <c r="AT686" s="151" t="s">
        <v>157</v>
      </c>
      <c r="AU686" s="151" t="s">
        <v>79</v>
      </c>
      <c r="AV686" s="13" t="s">
        <v>79</v>
      </c>
      <c r="AW686" s="13" t="s">
        <v>3</v>
      </c>
      <c r="AX686" s="13" t="s">
        <v>77</v>
      </c>
      <c r="AY686" s="151" t="s">
        <v>148</v>
      </c>
    </row>
    <row r="687" spans="2:65" s="1" customFormat="1" ht="24" customHeight="1">
      <c r="B687" s="130"/>
      <c r="C687" s="131" t="s">
        <v>1021</v>
      </c>
      <c r="D687" s="131" t="s">
        <v>150</v>
      </c>
      <c r="E687" s="132" t="s">
        <v>1027</v>
      </c>
      <c r="F687" s="133" t="s">
        <v>1028</v>
      </c>
      <c r="G687" s="134" t="s">
        <v>203</v>
      </c>
      <c r="H687" s="135">
        <v>150.147</v>
      </c>
      <c r="I687" s="136"/>
      <c r="J687" s="136">
        <f>ROUND(I687*H687,2)</f>
        <v>0</v>
      </c>
      <c r="K687" s="133" t="s">
        <v>154</v>
      </c>
      <c r="L687" s="27"/>
      <c r="M687" s="137" t="s">
        <v>1</v>
      </c>
      <c r="N687" s="138" t="s">
        <v>35</v>
      </c>
      <c r="O687" s="139">
        <v>0</v>
      </c>
      <c r="P687" s="139">
        <f>O687*H687</f>
        <v>0</v>
      </c>
      <c r="Q687" s="139">
        <v>0</v>
      </c>
      <c r="R687" s="139">
        <f>Q687*H687</f>
        <v>0</v>
      </c>
      <c r="S687" s="139">
        <v>0</v>
      </c>
      <c r="T687" s="140">
        <f>S687*H687</f>
        <v>0</v>
      </c>
      <c r="AR687" s="141" t="s">
        <v>155</v>
      </c>
      <c r="AT687" s="141" t="s">
        <v>150</v>
      </c>
      <c r="AU687" s="141" t="s">
        <v>79</v>
      </c>
      <c r="AY687" s="15" t="s">
        <v>148</v>
      </c>
      <c r="BE687" s="142">
        <f>IF(N687="základní",J687,0)</f>
        <v>0</v>
      </c>
      <c r="BF687" s="142">
        <f>IF(N687="snížená",J687,0)</f>
        <v>0</v>
      </c>
      <c r="BG687" s="142">
        <f>IF(N687="zákl. přenesená",J687,0)</f>
        <v>0</v>
      </c>
      <c r="BH687" s="142">
        <f>IF(N687="sníž. přenesená",J687,0)</f>
        <v>0</v>
      </c>
      <c r="BI687" s="142">
        <f>IF(N687="nulová",J687,0)</f>
        <v>0</v>
      </c>
      <c r="BJ687" s="15" t="s">
        <v>77</v>
      </c>
      <c r="BK687" s="142">
        <f>ROUND(I687*H687,2)</f>
        <v>0</v>
      </c>
      <c r="BL687" s="15" t="s">
        <v>155</v>
      </c>
      <c r="BM687" s="141" t="s">
        <v>2499</v>
      </c>
    </row>
    <row r="688" spans="2:51" s="13" customFormat="1" ht="12">
      <c r="B688" s="150"/>
      <c r="D688" s="144" t="s">
        <v>157</v>
      </c>
      <c r="E688" s="151" t="s">
        <v>1</v>
      </c>
      <c r="F688" s="152" t="s">
        <v>2500</v>
      </c>
      <c r="H688" s="153">
        <v>150.147</v>
      </c>
      <c r="L688" s="150"/>
      <c r="M688" s="154"/>
      <c r="N688" s="155"/>
      <c r="O688" s="155"/>
      <c r="P688" s="155"/>
      <c r="Q688" s="155"/>
      <c r="R688" s="155"/>
      <c r="S688" s="155"/>
      <c r="T688" s="156"/>
      <c r="AT688" s="151" t="s">
        <v>157</v>
      </c>
      <c r="AU688" s="151" t="s">
        <v>79</v>
      </c>
      <c r="AV688" s="13" t="s">
        <v>79</v>
      </c>
      <c r="AW688" s="13" t="s">
        <v>27</v>
      </c>
      <c r="AX688" s="13" t="s">
        <v>70</v>
      </c>
      <c r="AY688" s="151" t="s">
        <v>148</v>
      </c>
    </row>
    <row r="689" spans="2:65" s="1" customFormat="1" ht="24" customHeight="1">
      <c r="B689" s="130"/>
      <c r="C689" s="131" t="s">
        <v>1026</v>
      </c>
      <c r="D689" s="131" t="s">
        <v>150</v>
      </c>
      <c r="E689" s="132" t="s">
        <v>1032</v>
      </c>
      <c r="F689" s="133" t="s">
        <v>1033</v>
      </c>
      <c r="G689" s="134" t="s">
        <v>203</v>
      </c>
      <c r="H689" s="135">
        <v>6.051</v>
      </c>
      <c r="I689" s="136"/>
      <c r="J689" s="136">
        <f>ROUND(I689*H689,2)</f>
        <v>0</v>
      </c>
      <c r="K689" s="133" t="s">
        <v>154</v>
      </c>
      <c r="L689" s="27"/>
      <c r="M689" s="137" t="s">
        <v>1</v>
      </c>
      <c r="N689" s="138" t="s">
        <v>35</v>
      </c>
      <c r="O689" s="139">
        <v>0</v>
      </c>
      <c r="P689" s="139">
        <f>O689*H689</f>
        <v>0</v>
      </c>
      <c r="Q689" s="139">
        <v>0</v>
      </c>
      <c r="R689" s="139">
        <f>Q689*H689</f>
        <v>0</v>
      </c>
      <c r="S689" s="139">
        <v>0</v>
      </c>
      <c r="T689" s="140">
        <f>S689*H689</f>
        <v>0</v>
      </c>
      <c r="AR689" s="141" t="s">
        <v>155</v>
      </c>
      <c r="AT689" s="141" t="s">
        <v>150</v>
      </c>
      <c r="AU689" s="141" t="s">
        <v>79</v>
      </c>
      <c r="AY689" s="15" t="s">
        <v>148</v>
      </c>
      <c r="BE689" s="142">
        <f>IF(N689="základní",J689,0)</f>
        <v>0</v>
      </c>
      <c r="BF689" s="142">
        <f>IF(N689="snížená",J689,0)</f>
        <v>0</v>
      </c>
      <c r="BG689" s="142">
        <f>IF(N689="zákl. přenesená",J689,0)</f>
        <v>0</v>
      </c>
      <c r="BH689" s="142">
        <f>IF(N689="sníž. přenesená",J689,0)</f>
        <v>0</v>
      </c>
      <c r="BI689" s="142">
        <f>IF(N689="nulová",J689,0)</f>
        <v>0</v>
      </c>
      <c r="BJ689" s="15" t="s">
        <v>77</v>
      </c>
      <c r="BK689" s="142">
        <f>ROUND(I689*H689,2)</f>
        <v>0</v>
      </c>
      <c r="BL689" s="15" t="s">
        <v>155</v>
      </c>
      <c r="BM689" s="141" t="s">
        <v>2501</v>
      </c>
    </row>
    <row r="690" spans="2:51" s="13" customFormat="1" ht="12">
      <c r="B690" s="150"/>
      <c r="D690" s="144" t="s">
        <v>157</v>
      </c>
      <c r="E690" s="151" t="s">
        <v>1</v>
      </c>
      <c r="F690" s="152" t="s">
        <v>2502</v>
      </c>
      <c r="H690" s="153">
        <v>6.051</v>
      </c>
      <c r="L690" s="150"/>
      <c r="M690" s="154"/>
      <c r="N690" s="155"/>
      <c r="O690" s="155"/>
      <c r="P690" s="155"/>
      <c r="Q690" s="155"/>
      <c r="R690" s="155"/>
      <c r="S690" s="155"/>
      <c r="T690" s="156"/>
      <c r="AT690" s="151" t="s">
        <v>157</v>
      </c>
      <c r="AU690" s="151" t="s">
        <v>79</v>
      </c>
      <c r="AV690" s="13" t="s">
        <v>79</v>
      </c>
      <c r="AW690" s="13" t="s">
        <v>27</v>
      </c>
      <c r="AX690" s="13" t="s">
        <v>70</v>
      </c>
      <c r="AY690" s="151" t="s">
        <v>148</v>
      </c>
    </row>
    <row r="691" spans="2:63" s="11" customFormat="1" ht="22.8" customHeight="1">
      <c r="B691" s="118"/>
      <c r="D691" s="119" t="s">
        <v>69</v>
      </c>
      <c r="E691" s="128" t="s">
        <v>1036</v>
      </c>
      <c r="F691" s="128" t="s">
        <v>1037</v>
      </c>
      <c r="J691" s="129">
        <f>BK691</f>
        <v>0</v>
      </c>
      <c r="L691" s="118"/>
      <c r="M691" s="122"/>
      <c r="N691" s="123"/>
      <c r="O691" s="123"/>
      <c r="P691" s="124">
        <f>P692</f>
        <v>317.134303</v>
      </c>
      <c r="Q691" s="123"/>
      <c r="R691" s="124">
        <f>R692</f>
        <v>0</v>
      </c>
      <c r="S691" s="123"/>
      <c r="T691" s="125">
        <f>T692</f>
        <v>0</v>
      </c>
      <c r="AR691" s="119" t="s">
        <v>77</v>
      </c>
      <c r="AT691" s="126" t="s">
        <v>69</v>
      </c>
      <c r="AU691" s="126" t="s">
        <v>77</v>
      </c>
      <c r="AY691" s="119" t="s">
        <v>148</v>
      </c>
      <c r="BK691" s="127">
        <f>BK692</f>
        <v>0</v>
      </c>
    </row>
    <row r="692" spans="2:65" s="1" customFormat="1" ht="24" customHeight="1">
      <c r="B692" s="130"/>
      <c r="C692" s="131" t="s">
        <v>1031</v>
      </c>
      <c r="D692" s="131" t="s">
        <v>150</v>
      </c>
      <c r="E692" s="132" t="s">
        <v>1039</v>
      </c>
      <c r="F692" s="133" t="s">
        <v>1040</v>
      </c>
      <c r="G692" s="134" t="s">
        <v>203</v>
      </c>
      <c r="H692" s="135">
        <v>126.803</v>
      </c>
      <c r="I692" s="136"/>
      <c r="J692" s="136">
        <f>ROUND(I692*H692,2)</f>
        <v>0</v>
      </c>
      <c r="K692" s="133" t="s">
        <v>154</v>
      </c>
      <c r="L692" s="27"/>
      <c r="M692" s="137" t="s">
        <v>1</v>
      </c>
      <c r="N692" s="138" t="s">
        <v>35</v>
      </c>
      <c r="O692" s="139">
        <v>2.501</v>
      </c>
      <c r="P692" s="139">
        <f>O692*H692</f>
        <v>317.134303</v>
      </c>
      <c r="Q692" s="139">
        <v>0</v>
      </c>
      <c r="R692" s="139">
        <f>Q692*H692</f>
        <v>0</v>
      </c>
      <c r="S692" s="139">
        <v>0</v>
      </c>
      <c r="T692" s="140">
        <f>S692*H692</f>
        <v>0</v>
      </c>
      <c r="AR692" s="141" t="s">
        <v>155</v>
      </c>
      <c r="AT692" s="141" t="s">
        <v>150</v>
      </c>
      <c r="AU692" s="141" t="s">
        <v>79</v>
      </c>
      <c r="AY692" s="15" t="s">
        <v>148</v>
      </c>
      <c r="BE692" s="142">
        <f>IF(N692="základní",J692,0)</f>
        <v>0</v>
      </c>
      <c r="BF692" s="142">
        <f>IF(N692="snížená",J692,0)</f>
        <v>0</v>
      </c>
      <c r="BG692" s="142">
        <f>IF(N692="zákl. přenesená",J692,0)</f>
        <v>0</v>
      </c>
      <c r="BH692" s="142">
        <f>IF(N692="sníž. přenesená",J692,0)</f>
        <v>0</v>
      </c>
      <c r="BI692" s="142">
        <f>IF(N692="nulová",J692,0)</f>
        <v>0</v>
      </c>
      <c r="BJ692" s="15" t="s">
        <v>77</v>
      </c>
      <c r="BK692" s="142">
        <f>ROUND(I692*H692,2)</f>
        <v>0</v>
      </c>
      <c r="BL692" s="15" t="s">
        <v>155</v>
      </c>
      <c r="BM692" s="141" t="s">
        <v>2503</v>
      </c>
    </row>
    <row r="693" spans="2:63" s="11" customFormat="1" ht="25.95" customHeight="1">
      <c r="B693" s="118"/>
      <c r="D693" s="119" t="s">
        <v>69</v>
      </c>
      <c r="E693" s="120" t="s">
        <v>1042</v>
      </c>
      <c r="F693" s="120" t="s">
        <v>1043</v>
      </c>
      <c r="J693" s="121">
        <f>BK693</f>
        <v>0</v>
      </c>
      <c r="L693" s="118"/>
      <c r="M693" s="122"/>
      <c r="N693" s="123"/>
      <c r="O693" s="123"/>
      <c r="P693" s="124">
        <f>P694+P730+P765+P800+P808+P876+P910+P974+P1019+P1178+P1200+P1219+P1236</f>
        <v>3085.101542</v>
      </c>
      <c r="Q693" s="123"/>
      <c r="R693" s="124">
        <f>R694+R730+R765+R800+R808+R876+R910+R974+R1019+R1178+R1200+R1219+R1236</f>
        <v>25.840415004999997</v>
      </c>
      <c r="S693" s="123"/>
      <c r="T693" s="125">
        <f>T694+T730+T765+T800+T808+T876+T910+T974+T1019+T1178+T1200+T1219+T1236</f>
        <v>16.119668</v>
      </c>
      <c r="AR693" s="119" t="s">
        <v>79</v>
      </c>
      <c r="AT693" s="126" t="s">
        <v>69</v>
      </c>
      <c r="AU693" s="126" t="s">
        <v>70</v>
      </c>
      <c r="AY693" s="119" t="s">
        <v>148</v>
      </c>
      <c r="BK693" s="127">
        <f>BK694+BK730+BK765+BK800+BK808+BK876+BK910+BK974+BK1019+BK1178+BK1200+BK1219+BK1236</f>
        <v>0</v>
      </c>
    </row>
    <row r="694" spans="2:63" s="11" customFormat="1" ht="22.8" customHeight="1">
      <c r="B694" s="118"/>
      <c r="D694" s="119" t="s">
        <v>69</v>
      </c>
      <c r="E694" s="128" t="s">
        <v>1044</v>
      </c>
      <c r="F694" s="128" t="s">
        <v>1045</v>
      </c>
      <c r="J694" s="129">
        <f>BK694</f>
        <v>0</v>
      </c>
      <c r="L694" s="118"/>
      <c r="M694" s="122"/>
      <c r="N694" s="123"/>
      <c r="O694" s="123"/>
      <c r="P694" s="124">
        <f>SUM(P695:P729)</f>
        <v>204.30899599999998</v>
      </c>
      <c r="Q694" s="123"/>
      <c r="R694" s="124">
        <f>SUM(R695:R729)</f>
        <v>3.6984122</v>
      </c>
      <c r="S694" s="123"/>
      <c r="T694" s="125">
        <f>SUM(T695:T729)</f>
        <v>0</v>
      </c>
      <c r="AR694" s="119" t="s">
        <v>79</v>
      </c>
      <c r="AT694" s="126" t="s">
        <v>69</v>
      </c>
      <c r="AU694" s="126" t="s">
        <v>77</v>
      </c>
      <c r="AY694" s="119" t="s">
        <v>148</v>
      </c>
      <c r="BK694" s="127">
        <f>SUM(BK695:BK729)</f>
        <v>0</v>
      </c>
    </row>
    <row r="695" spans="2:65" s="1" customFormat="1" ht="24" customHeight="1">
      <c r="B695" s="130"/>
      <c r="C695" s="131" t="s">
        <v>1038</v>
      </c>
      <c r="D695" s="131" t="s">
        <v>150</v>
      </c>
      <c r="E695" s="132" t="s">
        <v>1047</v>
      </c>
      <c r="F695" s="133" t="s">
        <v>1048</v>
      </c>
      <c r="G695" s="134" t="s">
        <v>153</v>
      </c>
      <c r="H695" s="135">
        <v>378.123</v>
      </c>
      <c r="I695" s="136"/>
      <c r="J695" s="136">
        <f>ROUND(I695*H695,2)</f>
        <v>0</v>
      </c>
      <c r="K695" s="133" t="s">
        <v>154</v>
      </c>
      <c r="L695" s="27"/>
      <c r="M695" s="137" t="s">
        <v>1</v>
      </c>
      <c r="N695" s="138" t="s">
        <v>35</v>
      </c>
      <c r="O695" s="139">
        <v>0.024</v>
      </c>
      <c r="P695" s="139">
        <f>O695*H695</f>
        <v>9.074952</v>
      </c>
      <c r="Q695" s="139">
        <v>0</v>
      </c>
      <c r="R695" s="139">
        <f>Q695*H695</f>
        <v>0</v>
      </c>
      <c r="S695" s="139">
        <v>0</v>
      </c>
      <c r="T695" s="140">
        <f>S695*H695</f>
        <v>0</v>
      </c>
      <c r="AR695" s="141" t="s">
        <v>231</v>
      </c>
      <c r="AT695" s="141" t="s">
        <v>150</v>
      </c>
      <c r="AU695" s="141" t="s">
        <v>79</v>
      </c>
      <c r="AY695" s="15" t="s">
        <v>148</v>
      </c>
      <c r="BE695" s="142">
        <f>IF(N695="základní",J695,0)</f>
        <v>0</v>
      </c>
      <c r="BF695" s="142">
        <f>IF(N695="snížená",J695,0)</f>
        <v>0</v>
      </c>
      <c r="BG695" s="142">
        <f>IF(N695="zákl. přenesená",J695,0)</f>
        <v>0</v>
      </c>
      <c r="BH695" s="142">
        <f>IF(N695="sníž. přenesená",J695,0)</f>
        <v>0</v>
      </c>
      <c r="BI695" s="142">
        <f>IF(N695="nulová",J695,0)</f>
        <v>0</v>
      </c>
      <c r="BJ695" s="15" t="s">
        <v>77</v>
      </c>
      <c r="BK695" s="142">
        <f>ROUND(I695*H695,2)</f>
        <v>0</v>
      </c>
      <c r="BL695" s="15" t="s">
        <v>231</v>
      </c>
      <c r="BM695" s="141" t="s">
        <v>2504</v>
      </c>
    </row>
    <row r="696" spans="2:51" s="13" customFormat="1" ht="12">
      <c r="B696" s="150"/>
      <c r="D696" s="144" t="s">
        <v>157</v>
      </c>
      <c r="E696" s="151" t="s">
        <v>1</v>
      </c>
      <c r="F696" s="152" t="s">
        <v>2505</v>
      </c>
      <c r="H696" s="153">
        <v>9.86</v>
      </c>
      <c r="L696" s="150"/>
      <c r="M696" s="154"/>
      <c r="N696" s="155"/>
      <c r="O696" s="155"/>
      <c r="P696" s="155"/>
      <c r="Q696" s="155"/>
      <c r="R696" s="155"/>
      <c r="S696" s="155"/>
      <c r="T696" s="156"/>
      <c r="AT696" s="151" t="s">
        <v>157</v>
      </c>
      <c r="AU696" s="151" t="s">
        <v>79</v>
      </c>
      <c r="AV696" s="13" t="s">
        <v>79</v>
      </c>
      <c r="AW696" s="13" t="s">
        <v>27</v>
      </c>
      <c r="AX696" s="13" t="s">
        <v>70</v>
      </c>
      <c r="AY696" s="151" t="s">
        <v>148</v>
      </c>
    </row>
    <row r="697" spans="2:51" s="13" customFormat="1" ht="12">
      <c r="B697" s="150"/>
      <c r="D697" s="144" t="s">
        <v>157</v>
      </c>
      <c r="E697" s="151" t="s">
        <v>1</v>
      </c>
      <c r="F697" s="152" t="s">
        <v>2430</v>
      </c>
      <c r="H697" s="153">
        <v>362.9</v>
      </c>
      <c r="L697" s="150"/>
      <c r="M697" s="154"/>
      <c r="N697" s="155"/>
      <c r="O697" s="155"/>
      <c r="P697" s="155"/>
      <c r="Q697" s="155"/>
      <c r="R697" s="155"/>
      <c r="S697" s="155"/>
      <c r="T697" s="156"/>
      <c r="AT697" s="151" t="s">
        <v>157</v>
      </c>
      <c r="AU697" s="151" t="s">
        <v>79</v>
      </c>
      <c r="AV697" s="13" t="s">
        <v>79</v>
      </c>
      <c r="AW697" s="13" t="s">
        <v>27</v>
      </c>
      <c r="AX697" s="13" t="s">
        <v>70</v>
      </c>
      <c r="AY697" s="151" t="s">
        <v>148</v>
      </c>
    </row>
    <row r="698" spans="2:51" s="13" customFormat="1" ht="12">
      <c r="B698" s="150"/>
      <c r="D698" s="144" t="s">
        <v>157</v>
      </c>
      <c r="E698" s="151" t="s">
        <v>1</v>
      </c>
      <c r="F698" s="152" t="s">
        <v>2506</v>
      </c>
      <c r="H698" s="153">
        <v>5.363</v>
      </c>
      <c r="L698" s="150"/>
      <c r="M698" s="154"/>
      <c r="N698" s="155"/>
      <c r="O698" s="155"/>
      <c r="P698" s="155"/>
      <c r="Q698" s="155"/>
      <c r="R698" s="155"/>
      <c r="S698" s="155"/>
      <c r="T698" s="156"/>
      <c r="AT698" s="151" t="s">
        <v>157</v>
      </c>
      <c r="AU698" s="151" t="s">
        <v>79</v>
      </c>
      <c r="AV698" s="13" t="s">
        <v>79</v>
      </c>
      <c r="AW698" s="13" t="s">
        <v>27</v>
      </c>
      <c r="AX698" s="13" t="s">
        <v>70</v>
      </c>
      <c r="AY698" s="151" t="s">
        <v>148</v>
      </c>
    </row>
    <row r="699" spans="2:65" s="1" customFormat="1" ht="24" customHeight="1">
      <c r="B699" s="130"/>
      <c r="C699" s="131" t="s">
        <v>1046</v>
      </c>
      <c r="D699" s="131" t="s">
        <v>150</v>
      </c>
      <c r="E699" s="132" t="s">
        <v>1053</v>
      </c>
      <c r="F699" s="133" t="s">
        <v>1054</v>
      </c>
      <c r="G699" s="134" t="s">
        <v>153</v>
      </c>
      <c r="H699" s="135">
        <v>239.681</v>
      </c>
      <c r="I699" s="136"/>
      <c r="J699" s="136">
        <f>ROUND(I699*H699,2)</f>
        <v>0</v>
      </c>
      <c r="K699" s="133" t="s">
        <v>154</v>
      </c>
      <c r="L699" s="27"/>
      <c r="M699" s="137" t="s">
        <v>1</v>
      </c>
      <c r="N699" s="138" t="s">
        <v>35</v>
      </c>
      <c r="O699" s="139">
        <v>0.054</v>
      </c>
      <c r="P699" s="139">
        <f>O699*H699</f>
        <v>12.942774</v>
      </c>
      <c r="Q699" s="139">
        <v>0</v>
      </c>
      <c r="R699" s="139">
        <f>Q699*H699</f>
        <v>0</v>
      </c>
      <c r="S699" s="139">
        <v>0</v>
      </c>
      <c r="T699" s="140">
        <f>S699*H699</f>
        <v>0</v>
      </c>
      <c r="AR699" s="141" t="s">
        <v>231</v>
      </c>
      <c r="AT699" s="141" t="s">
        <v>150</v>
      </c>
      <c r="AU699" s="141" t="s">
        <v>79</v>
      </c>
      <c r="AY699" s="15" t="s">
        <v>148</v>
      </c>
      <c r="BE699" s="142">
        <f>IF(N699="základní",J699,0)</f>
        <v>0</v>
      </c>
      <c r="BF699" s="142">
        <f>IF(N699="snížená",J699,0)</f>
        <v>0</v>
      </c>
      <c r="BG699" s="142">
        <f>IF(N699="zákl. přenesená",J699,0)</f>
        <v>0</v>
      </c>
      <c r="BH699" s="142">
        <f>IF(N699="sníž. přenesená",J699,0)</f>
        <v>0</v>
      </c>
      <c r="BI699" s="142">
        <f>IF(N699="nulová",J699,0)</f>
        <v>0</v>
      </c>
      <c r="BJ699" s="15" t="s">
        <v>77</v>
      </c>
      <c r="BK699" s="142">
        <f>ROUND(I699*H699,2)</f>
        <v>0</v>
      </c>
      <c r="BL699" s="15" t="s">
        <v>231</v>
      </c>
      <c r="BM699" s="141" t="s">
        <v>2507</v>
      </c>
    </row>
    <row r="700" spans="2:51" s="12" customFormat="1" ht="12">
      <c r="B700" s="143"/>
      <c r="D700" s="144" t="s">
        <v>157</v>
      </c>
      <c r="E700" s="145" t="s">
        <v>1</v>
      </c>
      <c r="F700" s="146" t="s">
        <v>1056</v>
      </c>
      <c r="H700" s="145" t="s">
        <v>1</v>
      </c>
      <c r="L700" s="143"/>
      <c r="M700" s="147"/>
      <c r="N700" s="148"/>
      <c r="O700" s="148"/>
      <c r="P700" s="148"/>
      <c r="Q700" s="148"/>
      <c r="R700" s="148"/>
      <c r="S700" s="148"/>
      <c r="T700" s="149"/>
      <c r="AT700" s="145" t="s">
        <v>157</v>
      </c>
      <c r="AU700" s="145" t="s">
        <v>79</v>
      </c>
      <c r="AV700" s="12" t="s">
        <v>77</v>
      </c>
      <c r="AW700" s="12" t="s">
        <v>27</v>
      </c>
      <c r="AX700" s="12" t="s">
        <v>70</v>
      </c>
      <c r="AY700" s="145" t="s">
        <v>148</v>
      </c>
    </row>
    <row r="701" spans="2:51" s="13" customFormat="1" ht="20.4">
      <c r="B701" s="150"/>
      <c r="D701" s="144" t="s">
        <v>157</v>
      </c>
      <c r="E701" s="151" t="s">
        <v>1</v>
      </c>
      <c r="F701" s="152" t="s">
        <v>2508</v>
      </c>
      <c r="H701" s="153">
        <v>100.28</v>
      </c>
      <c r="L701" s="150"/>
      <c r="M701" s="154"/>
      <c r="N701" s="155"/>
      <c r="O701" s="155"/>
      <c r="P701" s="155"/>
      <c r="Q701" s="155"/>
      <c r="R701" s="155"/>
      <c r="S701" s="155"/>
      <c r="T701" s="156"/>
      <c r="AT701" s="151" t="s">
        <v>157</v>
      </c>
      <c r="AU701" s="151" t="s">
        <v>79</v>
      </c>
      <c r="AV701" s="13" t="s">
        <v>79</v>
      </c>
      <c r="AW701" s="13" t="s">
        <v>27</v>
      </c>
      <c r="AX701" s="13" t="s">
        <v>70</v>
      </c>
      <c r="AY701" s="151" t="s">
        <v>148</v>
      </c>
    </row>
    <row r="702" spans="2:51" s="12" customFormat="1" ht="12">
      <c r="B702" s="143"/>
      <c r="D702" s="144" t="s">
        <v>157</v>
      </c>
      <c r="E702" s="145" t="s">
        <v>1</v>
      </c>
      <c r="F702" s="146" t="s">
        <v>665</v>
      </c>
      <c r="H702" s="145" t="s">
        <v>1</v>
      </c>
      <c r="L702" s="143"/>
      <c r="M702" s="147"/>
      <c r="N702" s="148"/>
      <c r="O702" s="148"/>
      <c r="P702" s="148"/>
      <c r="Q702" s="148"/>
      <c r="R702" s="148"/>
      <c r="S702" s="148"/>
      <c r="T702" s="149"/>
      <c r="AT702" s="145" t="s">
        <v>157</v>
      </c>
      <c r="AU702" s="145" t="s">
        <v>79</v>
      </c>
      <c r="AV702" s="12" t="s">
        <v>77</v>
      </c>
      <c r="AW702" s="12" t="s">
        <v>27</v>
      </c>
      <c r="AX702" s="12" t="s">
        <v>70</v>
      </c>
      <c r="AY702" s="145" t="s">
        <v>148</v>
      </c>
    </row>
    <row r="703" spans="2:51" s="13" customFormat="1" ht="30.6">
      <c r="B703" s="150"/>
      <c r="D703" s="144" t="s">
        <v>157</v>
      </c>
      <c r="E703" s="151" t="s">
        <v>1</v>
      </c>
      <c r="F703" s="152" t="s">
        <v>2305</v>
      </c>
      <c r="H703" s="153">
        <v>110.751</v>
      </c>
      <c r="L703" s="150"/>
      <c r="M703" s="154"/>
      <c r="N703" s="155"/>
      <c r="O703" s="155"/>
      <c r="P703" s="155"/>
      <c r="Q703" s="155"/>
      <c r="R703" s="155"/>
      <c r="S703" s="155"/>
      <c r="T703" s="156"/>
      <c r="AT703" s="151" t="s">
        <v>157</v>
      </c>
      <c r="AU703" s="151" t="s">
        <v>79</v>
      </c>
      <c r="AV703" s="13" t="s">
        <v>79</v>
      </c>
      <c r="AW703" s="13" t="s">
        <v>27</v>
      </c>
      <c r="AX703" s="13" t="s">
        <v>70</v>
      </c>
      <c r="AY703" s="151" t="s">
        <v>148</v>
      </c>
    </row>
    <row r="704" spans="2:51" s="13" customFormat="1" ht="20.4">
      <c r="B704" s="150"/>
      <c r="D704" s="144" t="s">
        <v>157</v>
      </c>
      <c r="E704" s="151" t="s">
        <v>1</v>
      </c>
      <c r="F704" s="152" t="s">
        <v>2509</v>
      </c>
      <c r="H704" s="153">
        <v>22.45</v>
      </c>
      <c r="L704" s="150"/>
      <c r="M704" s="154"/>
      <c r="N704" s="155"/>
      <c r="O704" s="155"/>
      <c r="P704" s="155"/>
      <c r="Q704" s="155"/>
      <c r="R704" s="155"/>
      <c r="S704" s="155"/>
      <c r="T704" s="156"/>
      <c r="AT704" s="151" t="s">
        <v>157</v>
      </c>
      <c r="AU704" s="151" t="s">
        <v>79</v>
      </c>
      <c r="AV704" s="13" t="s">
        <v>79</v>
      </c>
      <c r="AW704" s="13" t="s">
        <v>27</v>
      </c>
      <c r="AX704" s="13" t="s">
        <v>70</v>
      </c>
      <c r="AY704" s="151" t="s">
        <v>148</v>
      </c>
    </row>
    <row r="705" spans="2:51" s="13" customFormat="1" ht="12">
      <c r="B705" s="150"/>
      <c r="D705" s="144" t="s">
        <v>157</v>
      </c>
      <c r="E705" s="151" t="s">
        <v>1</v>
      </c>
      <c r="F705" s="152" t="s">
        <v>2510</v>
      </c>
      <c r="H705" s="153">
        <v>6.2</v>
      </c>
      <c r="L705" s="150"/>
      <c r="M705" s="154"/>
      <c r="N705" s="155"/>
      <c r="O705" s="155"/>
      <c r="P705" s="155"/>
      <c r="Q705" s="155"/>
      <c r="R705" s="155"/>
      <c r="S705" s="155"/>
      <c r="T705" s="156"/>
      <c r="AT705" s="151" t="s">
        <v>157</v>
      </c>
      <c r="AU705" s="151" t="s">
        <v>79</v>
      </c>
      <c r="AV705" s="13" t="s">
        <v>79</v>
      </c>
      <c r="AW705" s="13" t="s">
        <v>27</v>
      </c>
      <c r="AX705" s="13" t="s">
        <v>70</v>
      </c>
      <c r="AY705" s="151" t="s">
        <v>148</v>
      </c>
    </row>
    <row r="706" spans="2:65" s="1" customFormat="1" ht="16.5" customHeight="1">
      <c r="B706" s="130"/>
      <c r="C706" s="157" t="s">
        <v>1052</v>
      </c>
      <c r="D706" s="157" t="s">
        <v>80</v>
      </c>
      <c r="E706" s="158" t="s">
        <v>1063</v>
      </c>
      <c r="F706" s="159" t="s">
        <v>1064</v>
      </c>
      <c r="G706" s="160" t="s">
        <v>203</v>
      </c>
      <c r="H706" s="161">
        <v>0.185</v>
      </c>
      <c r="I706" s="162"/>
      <c r="J706" s="162">
        <f>ROUND(I706*H706,2)</f>
        <v>0</v>
      </c>
      <c r="K706" s="159" t="s">
        <v>154</v>
      </c>
      <c r="L706" s="163"/>
      <c r="M706" s="164" t="s">
        <v>1</v>
      </c>
      <c r="N706" s="165" t="s">
        <v>35</v>
      </c>
      <c r="O706" s="139">
        <v>0</v>
      </c>
      <c r="P706" s="139">
        <f>O706*H706</f>
        <v>0</v>
      </c>
      <c r="Q706" s="139">
        <v>1</v>
      </c>
      <c r="R706" s="139">
        <f>Q706*H706</f>
        <v>0.185</v>
      </c>
      <c r="S706" s="139">
        <v>0</v>
      </c>
      <c r="T706" s="140">
        <f>S706*H706</f>
        <v>0</v>
      </c>
      <c r="AR706" s="141" t="s">
        <v>325</v>
      </c>
      <c r="AT706" s="141" t="s">
        <v>80</v>
      </c>
      <c r="AU706" s="141" t="s">
        <v>79</v>
      </c>
      <c r="AY706" s="15" t="s">
        <v>148</v>
      </c>
      <c r="BE706" s="142">
        <f>IF(N706="základní",J706,0)</f>
        <v>0</v>
      </c>
      <c r="BF706" s="142">
        <f>IF(N706="snížená",J706,0)</f>
        <v>0</v>
      </c>
      <c r="BG706" s="142">
        <f>IF(N706="zákl. přenesená",J706,0)</f>
        <v>0</v>
      </c>
      <c r="BH706" s="142">
        <f>IF(N706="sníž. přenesená",J706,0)</f>
        <v>0</v>
      </c>
      <c r="BI706" s="142">
        <f>IF(N706="nulová",J706,0)</f>
        <v>0</v>
      </c>
      <c r="BJ706" s="15" t="s">
        <v>77</v>
      </c>
      <c r="BK706" s="142">
        <f>ROUND(I706*H706,2)</f>
        <v>0</v>
      </c>
      <c r="BL706" s="15" t="s">
        <v>231</v>
      </c>
      <c r="BM706" s="141" t="s">
        <v>2511</v>
      </c>
    </row>
    <row r="707" spans="2:47" s="1" customFormat="1" ht="19.2">
      <c r="B707" s="27"/>
      <c r="D707" s="144" t="s">
        <v>277</v>
      </c>
      <c r="F707" s="166" t="s">
        <v>1066</v>
      </c>
      <c r="L707" s="27"/>
      <c r="M707" s="167"/>
      <c r="N707" s="50"/>
      <c r="O707" s="50"/>
      <c r="P707" s="50"/>
      <c r="Q707" s="50"/>
      <c r="R707" s="50"/>
      <c r="S707" s="50"/>
      <c r="T707" s="51"/>
      <c r="AT707" s="15" t="s">
        <v>277</v>
      </c>
      <c r="AU707" s="15" t="s">
        <v>79</v>
      </c>
    </row>
    <row r="708" spans="2:51" s="13" customFormat="1" ht="12">
      <c r="B708" s="150"/>
      <c r="D708" s="144" t="s">
        <v>157</v>
      </c>
      <c r="E708" s="151" t="s">
        <v>1</v>
      </c>
      <c r="F708" s="152" t="s">
        <v>2512</v>
      </c>
      <c r="H708" s="153">
        <v>378.123</v>
      </c>
      <c r="L708" s="150"/>
      <c r="M708" s="154"/>
      <c r="N708" s="155"/>
      <c r="O708" s="155"/>
      <c r="P708" s="155"/>
      <c r="Q708" s="155"/>
      <c r="R708" s="155"/>
      <c r="S708" s="155"/>
      <c r="T708" s="156"/>
      <c r="AT708" s="151" t="s">
        <v>157</v>
      </c>
      <c r="AU708" s="151" t="s">
        <v>79</v>
      </c>
      <c r="AV708" s="13" t="s">
        <v>79</v>
      </c>
      <c r="AW708" s="13" t="s">
        <v>27</v>
      </c>
      <c r="AX708" s="13" t="s">
        <v>70</v>
      </c>
      <c r="AY708" s="151" t="s">
        <v>148</v>
      </c>
    </row>
    <row r="709" spans="2:51" s="13" customFormat="1" ht="12">
      <c r="B709" s="150"/>
      <c r="D709" s="144" t="s">
        <v>157</v>
      </c>
      <c r="E709" s="151" t="s">
        <v>1</v>
      </c>
      <c r="F709" s="152" t="s">
        <v>2513</v>
      </c>
      <c r="H709" s="153">
        <v>239.681</v>
      </c>
      <c r="L709" s="150"/>
      <c r="M709" s="154"/>
      <c r="N709" s="155"/>
      <c r="O709" s="155"/>
      <c r="P709" s="155"/>
      <c r="Q709" s="155"/>
      <c r="R709" s="155"/>
      <c r="S709" s="155"/>
      <c r="T709" s="156"/>
      <c r="AT709" s="151" t="s">
        <v>157</v>
      </c>
      <c r="AU709" s="151" t="s">
        <v>79</v>
      </c>
      <c r="AV709" s="13" t="s">
        <v>79</v>
      </c>
      <c r="AW709" s="13" t="s">
        <v>27</v>
      </c>
      <c r="AX709" s="13" t="s">
        <v>70</v>
      </c>
      <c r="AY709" s="151" t="s">
        <v>148</v>
      </c>
    </row>
    <row r="710" spans="2:51" s="13" customFormat="1" ht="12">
      <c r="B710" s="150"/>
      <c r="D710" s="144" t="s">
        <v>157</v>
      </c>
      <c r="F710" s="152" t="s">
        <v>2514</v>
      </c>
      <c r="H710" s="153">
        <v>0.185</v>
      </c>
      <c r="L710" s="150"/>
      <c r="M710" s="154"/>
      <c r="N710" s="155"/>
      <c r="O710" s="155"/>
      <c r="P710" s="155"/>
      <c r="Q710" s="155"/>
      <c r="R710" s="155"/>
      <c r="S710" s="155"/>
      <c r="T710" s="156"/>
      <c r="AT710" s="151" t="s">
        <v>157</v>
      </c>
      <c r="AU710" s="151" t="s">
        <v>79</v>
      </c>
      <c r="AV710" s="13" t="s">
        <v>79</v>
      </c>
      <c r="AW710" s="13" t="s">
        <v>3</v>
      </c>
      <c r="AX710" s="13" t="s">
        <v>77</v>
      </c>
      <c r="AY710" s="151" t="s">
        <v>148</v>
      </c>
    </row>
    <row r="711" spans="2:65" s="1" customFormat="1" ht="24" customHeight="1">
      <c r="B711" s="130"/>
      <c r="C711" s="131" t="s">
        <v>1062</v>
      </c>
      <c r="D711" s="131" t="s">
        <v>150</v>
      </c>
      <c r="E711" s="132" t="s">
        <v>1071</v>
      </c>
      <c r="F711" s="133" t="s">
        <v>1072</v>
      </c>
      <c r="G711" s="134" t="s">
        <v>153</v>
      </c>
      <c r="H711" s="135">
        <v>362.9</v>
      </c>
      <c r="I711" s="136"/>
      <c r="J711" s="136">
        <f>ROUND(I711*H711,2)</f>
        <v>0</v>
      </c>
      <c r="K711" s="133" t="s">
        <v>320</v>
      </c>
      <c r="L711" s="27"/>
      <c r="M711" s="137" t="s">
        <v>1</v>
      </c>
      <c r="N711" s="138" t="s">
        <v>35</v>
      </c>
      <c r="O711" s="139">
        <v>0.033</v>
      </c>
      <c r="P711" s="139">
        <f>O711*H711</f>
        <v>11.9757</v>
      </c>
      <c r="Q711" s="139">
        <v>0</v>
      </c>
      <c r="R711" s="139">
        <f>Q711*H711</f>
        <v>0</v>
      </c>
      <c r="S711" s="139">
        <v>0</v>
      </c>
      <c r="T711" s="140">
        <f>S711*H711</f>
        <v>0</v>
      </c>
      <c r="AR711" s="141" t="s">
        <v>231</v>
      </c>
      <c r="AT711" s="141" t="s">
        <v>150</v>
      </c>
      <c r="AU711" s="141" t="s">
        <v>79</v>
      </c>
      <c r="AY711" s="15" t="s">
        <v>148</v>
      </c>
      <c r="BE711" s="142">
        <f>IF(N711="základní",J711,0)</f>
        <v>0</v>
      </c>
      <c r="BF711" s="142">
        <f>IF(N711="snížená",J711,0)</f>
        <v>0</v>
      </c>
      <c r="BG711" s="142">
        <f>IF(N711="zákl. přenesená",J711,0)</f>
        <v>0</v>
      </c>
      <c r="BH711" s="142">
        <f>IF(N711="sníž. přenesená",J711,0)</f>
        <v>0</v>
      </c>
      <c r="BI711" s="142">
        <f>IF(N711="nulová",J711,0)</f>
        <v>0</v>
      </c>
      <c r="BJ711" s="15" t="s">
        <v>77</v>
      </c>
      <c r="BK711" s="142">
        <f>ROUND(I711*H711,2)</f>
        <v>0</v>
      </c>
      <c r="BL711" s="15" t="s">
        <v>231</v>
      </c>
      <c r="BM711" s="141" t="s">
        <v>2515</v>
      </c>
    </row>
    <row r="712" spans="2:51" s="13" customFormat="1" ht="12">
      <c r="B712" s="150"/>
      <c r="D712" s="144" t="s">
        <v>157</v>
      </c>
      <c r="E712" s="151" t="s">
        <v>1</v>
      </c>
      <c r="F712" s="152" t="s">
        <v>2430</v>
      </c>
      <c r="H712" s="153">
        <v>362.9</v>
      </c>
      <c r="L712" s="150"/>
      <c r="M712" s="154"/>
      <c r="N712" s="155"/>
      <c r="O712" s="155"/>
      <c r="P712" s="155"/>
      <c r="Q712" s="155"/>
      <c r="R712" s="155"/>
      <c r="S712" s="155"/>
      <c r="T712" s="156"/>
      <c r="AT712" s="151" t="s">
        <v>157</v>
      </c>
      <c r="AU712" s="151" t="s">
        <v>79</v>
      </c>
      <c r="AV712" s="13" t="s">
        <v>79</v>
      </c>
      <c r="AW712" s="13" t="s">
        <v>27</v>
      </c>
      <c r="AX712" s="13" t="s">
        <v>70</v>
      </c>
      <c r="AY712" s="151" t="s">
        <v>148</v>
      </c>
    </row>
    <row r="713" spans="2:65" s="1" customFormat="1" ht="16.5" customHeight="1">
      <c r="B713" s="130"/>
      <c r="C713" s="157" t="s">
        <v>1070</v>
      </c>
      <c r="D713" s="157" t="s">
        <v>80</v>
      </c>
      <c r="E713" s="158" t="s">
        <v>1076</v>
      </c>
      <c r="F713" s="159" t="s">
        <v>1077</v>
      </c>
      <c r="G713" s="160" t="s">
        <v>153</v>
      </c>
      <c r="H713" s="161">
        <v>417.335</v>
      </c>
      <c r="I713" s="162"/>
      <c r="J713" s="162">
        <f>ROUND(I713*H713,2)</f>
        <v>0</v>
      </c>
      <c r="K713" s="159" t="s">
        <v>320</v>
      </c>
      <c r="L713" s="163"/>
      <c r="M713" s="164" t="s">
        <v>1</v>
      </c>
      <c r="N713" s="165" t="s">
        <v>35</v>
      </c>
      <c r="O713" s="139">
        <v>0</v>
      </c>
      <c r="P713" s="139">
        <f>O713*H713</f>
        <v>0</v>
      </c>
      <c r="Q713" s="139">
        <v>0.00064</v>
      </c>
      <c r="R713" s="139">
        <f>Q713*H713</f>
        <v>0.2670944</v>
      </c>
      <c r="S713" s="139">
        <v>0</v>
      </c>
      <c r="T713" s="140">
        <f>S713*H713</f>
        <v>0</v>
      </c>
      <c r="AR713" s="141" t="s">
        <v>325</v>
      </c>
      <c r="AT713" s="141" t="s">
        <v>80</v>
      </c>
      <c r="AU713" s="141" t="s">
        <v>79</v>
      </c>
      <c r="AY713" s="15" t="s">
        <v>148</v>
      </c>
      <c r="BE713" s="142">
        <f>IF(N713="základní",J713,0)</f>
        <v>0</v>
      </c>
      <c r="BF713" s="142">
        <f>IF(N713="snížená",J713,0)</f>
        <v>0</v>
      </c>
      <c r="BG713" s="142">
        <f>IF(N713="zákl. přenesená",J713,0)</f>
        <v>0</v>
      </c>
      <c r="BH713" s="142">
        <f>IF(N713="sníž. přenesená",J713,0)</f>
        <v>0</v>
      </c>
      <c r="BI713" s="142">
        <f>IF(N713="nulová",J713,0)</f>
        <v>0</v>
      </c>
      <c r="BJ713" s="15" t="s">
        <v>77</v>
      </c>
      <c r="BK713" s="142">
        <f>ROUND(I713*H713,2)</f>
        <v>0</v>
      </c>
      <c r="BL713" s="15" t="s">
        <v>231</v>
      </c>
      <c r="BM713" s="141" t="s">
        <v>2516</v>
      </c>
    </row>
    <row r="714" spans="2:51" s="13" customFormat="1" ht="12">
      <c r="B714" s="150"/>
      <c r="D714" s="144" t="s">
        <v>157</v>
      </c>
      <c r="F714" s="152" t="s">
        <v>2517</v>
      </c>
      <c r="H714" s="153">
        <v>417.335</v>
      </c>
      <c r="L714" s="150"/>
      <c r="M714" s="154"/>
      <c r="N714" s="155"/>
      <c r="O714" s="155"/>
      <c r="P714" s="155"/>
      <c r="Q714" s="155"/>
      <c r="R714" s="155"/>
      <c r="S714" s="155"/>
      <c r="T714" s="156"/>
      <c r="AT714" s="151" t="s">
        <v>157</v>
      </c>
      <c r="AU714" s="151" t="s">
        <v>79</v>
      </c>
      <c r="AV714" s="13" t="s">
        <v>79</v>
      </c>
      <c r="AW714" s="13" t="s">
        <v>3</v>
      </c>
      <c r="AX714" s="13" t="s">
        <v>77</v>
      </c>
      <c r="AY714" s="151" t="s">
        <v>148</v>
      </c>
    </row>
    <row r="715" spans="2:65" s="1" customFormat="1" ht="24" customHeight="1">
      <c r="B715" s="130"/>
      <c r="C715" s="131" t="s">
        <v>1075</v>
      </c>
      <c r="D715" s="131" t="s">
        <v>150</v>
      </c>
      <c r="E715" s="132" t="s">
        <v>1081</v>
      </c>
      <c r="F715" s="133" t="s">
        <v>1082</v>
      </c>
      <c r="G715" s="134" t="s">
        <v>153</v>
      </c>
      <c r="H715" s="135">
        <v>378.123</v>
      </c>
      <c r="I715" s="136"/>
      <c r="J715" s="136">
        <f>ROUND(I715*H715,2)</f>
        <v>0</v>
      </c>
      <c r="K715" s="133" t="s">
        <v>154</v>
      </c>
      <c r="L715" s="27"/>
      <c r="M715" s="137" t="s">
        <v>1</v>
      </c>
      <c r="N715" s="138" t="s">
        <v>35</v>
      </c>
      <c r="O715" s="139">
        <v>0.222</v>
      </c>
      <c r="P715" s="139">
        <f>O715*H715</f>
        <v>83.94330599999999</v>
      </c>
      <c r="Q715" s="139">
        <v>0.0004</v>
      </c>
      <c r="R715" s="139">
        <f>Q715*H715</f>
        <v>0.1512492</v>
      </c>
      <c r="S715" s="139">
        <v>0</v>
      </c>
      <c r="T715" s="140">
        <f>S715*H715</f>
        <v>0</v>
      </c>
      <c r="AR715" s="141" t="s">
        <v>231</v>
      </c>
      <c r="AT715" s="141" t="s">
        <v>150</v>
      </c>
      <c r="AU715" s="141" t="s">
        <v>79</v>
      </c>
      <c r="AY715" s="15" t="s">
        <v>148</v>
      </c>
      <c r="BE715" s="142">
        <f>IF(N715="základní",J715,0)</f>
        <v>0</v>
      </c>
      <c r="BF715" s="142">
        <f>IF(N715="snížená",J715,0)</f>
        <v>0</v>
      </c>
      <c r="BG715" s="142">
        <f>IF(N715="zákl. přenesená",J715,0)</f>
        <v>0</v>
      </c>
      <c r="BH715" s="142">
        <f>IF(N715="sníž. přenesená",J715,0)</f>
        <v>0</v>
      </c>
      <c r="BI715" s="142">
        <f>IF(N715="nulová",J715,0)</f>
        <v>0</v>
      </c>
      <c r="BJ715" s="15" t="s">
        <v>77</v>
      </c>
      <c r="BK715" s="142">
        <f>ROUND(I715*H715,2)</f>
        <v>0</v>
      </c>
      <c r="BL715" s="15" t="s">
        <v>231</v>
      </c>
      <c r="BM715" s="141" t="s">
        <v>2518</v>
      </c>
    </row>
    <row r="716" spans="2:51" s="13" customFormat="1" ht="12">
      <c r="B716" s="150"/>
      <c r="D716" s="144" t="s">
        <v>157</v>
      </c>
      <c r="E716" s="151" t="s">
        <v>1</v>
      </c>
      <c r="F716" s="152" t="s">
        <v>2512</v>
      </c>
      <c r="H716" s="153">
        <v>378.123</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65" s="1" customFormat="1" ht="24" customHeight="1">
      <c r="B717" s="130"/>
      <c r="C717" s="131" t="s">
        <v>1080</v>
      </c>
      <c r="D717" s="131" t="s">
        <v>150</v>
      </c>
      <c r="E717" s="132" t="s">
        <v>1085</v>
      </c>
      <c r="F717" s="133" t="s">
        <v>1086</v>
      </c>
      <c r="G717" s="134" t="s">
        <v>153</v>
      </c>
      <c r="H717" s="135">
        <v>239.681</v>
      </c>
      <c r="I717" s="136"/>
      <c r="J717" s="136">
        <f>ROUND(I717*H717,2)</f>
        <v>0</v>
      </c>
      <c r="K717" s="133" t="s">
        <v>320</v>
      </c>
      <c r="L717" s="27"/>
      <c r="M717" s="137" t="s">
        <v>1</v>
      </c>
      <c r="N717" s="138" t="s">
        <v>35</v>
      </c>
      <c r="O717" s="139">
        <v>0.26</v>
      </c>
      <c r="P717" s="139">
        <f>O717*H717</f>
        <v>62.317060000000005</v>
      </c>
      <c r="Q717" s="139">
        <v>0.0004</v>
      </c>
      <c r="R717" s="139">
        <f>Q717*H717</f>
        <v>0.09587240000000001</v>
      </c>
      <c r="S717" s="139">
        <v>0</v>
      </c>
      <c r="T717" s="140">
        <f>S717*H717</f>
        <v>0</v>
      </c>
      <c r="AR717" s="141" t="s">
        <v>231</v>
      </c>
      <c r="AT717" s="141" t="s">
        <v>150</v>
      </c>
      <c r="AU717" s="141" t="s">
        <v>79</v>
      </c>
      <c r="AY717" s="15" t="s">
        <v>148</v>
      </c>
      <c r="BE717" s="142">
        <f>IF(N717="základní",J717,0)</f>
        <v>0</v>
      </c>
      <c r="BF717" s="142">
        <f>IF(N717="snížená",J717,0)</f>
        <v>0</v>
      </c>
      <c r="BG717" s="142">
        <f>IF(N717="zákl. přenesená",J717,0)</f>
        <v>0</v>
      </c>
      <c r="BH717" s="142">
        <f>IF(N717="sníž. přenesená",J717,0)</f>
        <v>0</v>
      </c>
      <c r="BI717" s="142">
        <f>IF(N717="nulová",J717,0)</f>
        <v>0</v>
      </c>
      <c r="BJ717" s="15" t="s">
        <v>77</v>
      </c>
      <c r="BK717" s="142">
        <f>ROUND(I717*H717,2)</f>
        <v>0</v>
      </c>
      <c r="BL717" s="15" t="s">
        <v>231</v>
      </c>
      <c r="BM717" s="141" t="s">
        <v>2519</v>
      </c>
    </row>
    <row r="718" spans="2:51" s="13" customFormat="1" ht="12">
      <c r="B718" s="150"/>
      <c r="D718" s="144" t="s">
        <v>157</v>
      </c>
      <c r="E718" s="151" t="s">
        <v>1</v>
      </c>
      <c r="F718" s="152" t="s">
        <v>2513</v>
      </c>
      <c r="H718" s="153">
        <v>239.681</v>
      </c>
      <c r="L718" s="150"/>
      <c r="M718" s="154"/>
      <c r="N718" s="155"/>
      <c r="O718" s="155"/>
      <c r="P718" s="155"/>
      <c r="Q718" s="155"/>
      <c r="R718" s="155"/>
      <c r="S718" s="155"/>
      <c r="T718" s="156"/>
      <c r="AT718" s="151" t="s">
        <v>157</v>
      </c>
      <c r="AU718" s="151" t="s">
        <v>79</v>
      </c>
      <c r="AV718" s="13" t="s">
        <v>79</v>
      </c>
      <c r="AW718" s="13" t="s">
        <v>27</v>
      </c>
      <c r="AX718" s="13" t="s">
        <v>70</v>
      </c>
      <c r="AY718" s="151" t="s">
        <v>148</v>
      </c>
    </row>
    <row r="719" spans="2:65" s="1" customFormat="1" ht="16.5" customHeight="1">
      <c r="B719" s="130"/>
      <c r="C719" s="157" t="s">
        <v>1084</v>
      </c>
      <c r="D719" s="157" t="s">
        <v>80</v>
      </c>
      <c r="E719" s="158" t="s">
        <v>1089</v>
      </c>
      <c r="F719" s="159" t="s">
        <v>1090</v>
      </c>
      <c r="G719" s="160" t="s">
        <v>153</v>
      </c>
      <c r="H719" s="161">
        <v>741.365</v>
      </c>
      <c r="I719" s="162"/>
      <c r="J719" s="162">
        <f>ROUND(I719*H719,2)</f>
        <v>0</v>
      </c>
      <c r="K719" s="159" t="s">
        <v>154</v>
      </c>
      <c r="L719" s="163"/>
      <c r="M719" s="164" t="s">
        <v>1</v>
      </c>
      <c r="N719" s="165" t="s">
        <v>35</v>
      </c>
      <c r="O719" s="139">
        <v>0</v>
      </c>
      <c r="P719" s="139">
        <f>O719*H719</f>
        <v>0</v>
      </c>
      <c r="Q719" s="139">
        <v>0.00388</v>
      </c>
      <c r="R719" s="139">
        <f>Q719*H719</f>
        <v>2.8764962</v>
      </c>
      <c r="S719" s="139">
        <v>0</v>
      </c>
      <c r="T719" s="140">
        <f>S719*H719</f>
        <v>0</v>
      </c>
      <c r="AR719" s="141" t="s">
        <v>325</v>
      </c>
      <c r="AT719" s="141" t="s">
        <v>80</v>
      </c>
      <c r="AU719" s="141" t="s">
        <v>79</v>
      </c>
      <c r="AY719" s="15" t="s">
        <v>148</v>
      </c>
      <c r="BE719" s="142">
        <f>IF(N719="základní",J719,0)</f>
        <v>0</v>
      </c>
      <c r="BF719" s="142">
        <f>IF(N719="snížená",J719,0)</f>
        <v>0</v>
      </c>
      <c r="BG719" s="142">
        <f>IF(N719="zákl. přenesená",J719,0)</f>
        <v>0</v>
      </c>
      <c r="BH719" s="142">
        <f>IF(N719="sníž. přenesená",J719,0)</f>
        <v>0</v>
      </c>
      <c r="BI719" s="142">
        <f>IF(N719="nulová",J719,0)</f>
        <v>0</v>
      </c>
      <c r="BJ719" s="15" t="s">
        <v>77</v>
      </c>
      <c r="BK719" s="142">
        <f>ROUND(I719*H719,2)</f>
        <v>0</v>
      </c>
      <c r="BL719" s="15" t="s">
        <v>231</v>
      </c>
      <c r="BM719" s="141" t="s">
        <v>2520</v>
      </c>
    </row>
    <row r="720" spans="2:51" s="13" customFormat="1" ht="12">
      <c r="B720" s="150"/>
      <c r="D720" s="144" t="s">
        <v>157</v>
      </c>
      <c r="E720" s="151" t="s">
        <v>1</v>
      </c>
      <c r="F720" s="152" t="s">
        <v>2512</v>
      </c>
      <c r="H720" s="153">
        <v>378.123</v>
      </c>
      <c r="L720" s="150"/>
      <c r="M720" s="154"/>
      <c r="N720" s="155"/>
      <c r="O720" s="155"/>
      <c r="P720" s="155"/>
      <c r="Q720" s="155"/>
      <c r="R720" s="155"/>
      <c r="S720" s="155"/>
      <c r="T720" s="156"/>
      <c r="AT720" s="151" t="s">
        <v>157</v>
      </c>
      <c r="AU720" s="151" t="s">
        <v>79</v>
      </c>
      <c r="AV720" s="13" t="s">
        <v>79</v>
      </c>
      <c r="AW720" s="13" t="s">
        <v>27</v>
      </c>
      <c r="AX720" s="13" t="s">
        <v>70</v>
      </c>
      <c r="AY720" s="151" t="s">
        <v>148</v>
      </c>
    </row>
    <row r="721" spans="2:51" s="13" customFormat="1" ht="12">
      <c r="B721" s="150"/>
      <c r="D721" s="144" t="s">
        <v>157</v>
      </c>
      <c r="E721" s="151" t="s">
        <v>1</v>
      </c>
      <c r="F721" s="152" t="s">
        <v>2513</v>
      </c>
      <c r="H721" s="153">
        <v>239.681</v>
      </c>
      <c r="L721" s="150"/>
      <c r="M721" s="154"/>
      <c r="N721" s="155"/>
      <c r="O721" s="155"/>
      <c r="P721" s="155"/>
      <c r="Q721" s="155"/>
      <c r="R721" s="155"/>
      <c r="S721" s="155"/>
      <c r="T721" s="156"/>
      <c r="AT721" s="151" t="s">
        <v>157</v>
      </c>
      <c r="AU721" s="151" t="s">
        <v>79</v>
      </c>
      <c r="AV721" s="13" t="s">
        <v>79</v>
      </c>
      <c r="AW721" s="13" t="s">
        <v>27</v>
      </c>
      <c r="AX721" s="13" t="s">
        <v>70</v>
      </c>
      <c r="AY721" s="151" t="s">
        <v>148</v>
      </c>
    </row>
    <row r="722" spans="2:51" s="13" customFormat="1" ht="12">
      <c r="B722" s="150"/>
      <c r="D722" s="144" t="s">
        <v>157</v>
      </c>
      <c r="F722" s="152" t="s">
        <v>2521</v>
      </c>
      <c r="H722" s="153">
        <v>741.365</v>
      </c>
      <c r="L722" s="150"/>
      <c r="M722" s="154"/>
      <c r="N722" s="155"/>
      <c r="O722" s="155"/>
      <c r="P722" s="155"/>
      <c r="Q722" s="155"/>
      <c r="R722" s="155"/>
      <c r="S722" s="155"/>
      <c r="T722" s="156"/>
      <c r="AT722" s="151" t="s">
        <v>157</v>
      </c>
      <c r="AU722" s="151" t="s">
        <v>79</v>
      </c>
      <c r="AV722" s="13" t="s">
        <v>79</v>
      </c>
      <c r="AW722" s="13" t="s">
        <v>3</v>
      </c>
      <c r="AX722" s="13" t="s">
        <v>77</v>
      </c>
      <c r="AY722" s="151" t="s">
        <v>148</v>
      </c>
    </row>
    <row r="723" spans="2:65" s="1" customFormat="1" ht="24" customHeight="1">
      <c r="B723" s="130"/>
      <c r="C723" s="131" t="s">
        <v>1088</v>
      </c>
      <c r="D723" s="131" t="s">
        <v>150</v>
      </c>
      <c r="E723" s="132" t="s">
        <v>1094</v>
      </c>
      <c r="F723" s="133" t="s">
        <v>1095</v>
      </c>
      <c r="G723" s="134" t="s">
        <v>153</v>
      </c>
      <c r="H723" s="135">
        <v>126.4</v>
      </c>
      <c r="I723" s="136"/>
      <c r="J723" s="136">
        <f>ROUND(I723*H723,2)</f>
        <v>0</v>
      </c>
      <c r="K723" s="133" t="s">
        <v>320</v>
      </c>
      <c r="L723" s="27"/>
      <c r="M723" s="137" t="s">
        <v>1</v>
      </c>
      <c r="N723" s="138" t="s">
        <v>35</v>
      </c>
      <c r="O723" s="139">
        <v>0.097</v>
      </c>
      <c r="P723" s="139">
        <f>O723*H723</f>
        <v>12.260800000000001</v>
      </c>
      <c r="Q723" s="139">
        <v>0.00071</v>
      </c>
      <c r="R723" s="139">
        <f>Q723*H723</f>
        <v>0.089744</v>
      </c>
      <c r="S723" s="139">
        <v>0</v>
      </c>
      <c r="T723" s="140">
        <f>S723*H723</f>
        <v>0</v>
      </c>
      <c r="AR723" s="141" t="s">
        <v>231</v>
      </c>
      <c r="AT723" s="141" t="s">
        <v>150</v>
      </c>
      <c r="AU723" s="141" t="s">
        <v>79</v>
      </c>
      <c r="AY723" s="15" t="s">
        <v>148</v>
      </c>
      <c r="BE723" s="142">
        <f>IF(N723="základní",J723,0)</f>
        <v>0</v>
      </c>
      <c r="BF723" s="142">
        <f>IF(N723="snížená",J723,0)</f>
        <v>0</v>
      </c>
      <c r="BG723" s="142">
        <f>IF(N723="zákl. přenesená",J723,0)</f>
        <v>0</v>
      </c>
      <c r="BH723" s="142">
        <f>IF(N723="sníž. přenesená",J723,0)</f>
        <v>0</v>
      </c>
      <c r="BI723" s="142">
        <f>IF(N723="nulová",J723,0)</f>
        <v>0</v>
      </c>
      <c r="BJ723" s="15" t="s">
        <v>77</v>
      </c>
      <c r="BK723" s="142">
        <f>ROUND(I723*H723,2)</f>
        <v>0</v>
      </c>
      <c r="BL723" s="15" t="s">
        <v>231</v>
      </c>
      <c r="BM723" s="141" t="s">
        <v>2522</v>
      </c>
    </row>
    <row r="724" spans="2:51" s="12" customFormat="1" ht="12">
      <c r="B724" s="143"/>
      <c r="D724" s="144" t="s">
        <v>157</v>
      </c>
      <c r="E724" s="145" t="s">
        <v>1</v>
      </c>
      <c r="F724" s="146" t="s">
        <v>1056</v>
      </c>
      <c r="H724" s="145" t="s">
        <v>1</v>
      </c>
      <c r="L724" s="143"/>
      <c r="M724" s="147"/>
      <c r="N724" s="148"/>
      <c r="O724" s="148"/>
      <c r="P724" s="148"/>
      <c r="Q724" s="148"/>
      <c r="R724" s="148"/>
      <c r="S724" s="148"/>
      <c r="T724" s="149"/>
      <c r="AT724" s="145" t="s">
        <v>157</v>
      </c>
      <c r="AU724" s="145" t="s">
        <v>79</v>
      </c>
      <c r="AV724" s="12" t="s">
        <v>77</v>
      </c>
      <c r="AW724" s="12" t="s">
        <v>27</v>
      </c>
      <c r="AX724" s="12" t="s">
        <v>70</v>
      </c>
      <c r="AY724" s="145" t="s">
        <v>148</v>
      </c>
    </row>
    <row r="725" spans="2:51" s="13" customFormat="1" ht="20.4">
      <c r="B725" s="150"/>
      <c r="D725" s="144" t="s">
        <v>157</v>
      </c>
      <c r="E725" s="151" t="s">
        <v>1</v>
      </c>
      <c r="F725" s="152" t="s">
        <v>2523</v>
      </c>
      <c r="H725" s="153">
        <v>126.4</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 customFormat="1" ht="24" customHeight="1">
      <c r="B726" s="130"/>
      <c r="C726" s="131" t="s">
        <v>1093</v>
      </c>
      <c r="D726" s="131" t="s">
        <v>150</v>
      </c>
      <c r="E726" s="132" t="s">
        <v>1102</v>
      </c>
      <c r="F726" s="133" t="s">
        <v>1103</v>
      </c>
      <c r="G726" s="134" t="s">
        <v>458</v>
      </c>
      <c r="H726" s="135">
        <v>117.7</v>
      </c>
      <c r="I726" s="136"/>
      <c r="J726" s="136">
        <f>ROUND(I726*H726,2)</f>
        <v>0</v>
      </c>
      <c r="K726" s="133" t="s">
        <v>320</v>
      </c>
      <c r="L726" s="27"/>
      <c r="M726" s="137" t="s">
        <v>1</v>
      </c>
      <c r="N726" s="138" t="s">
        <v>35</v>
      </c>
      <c r="O726" s="139">
        <v>0.05</v>
      </c>
      <c r="P726" s="139">
        <f>O726*H726</f>
        <v>5.885000000000001</v>
      </c>
      <c r="Q726" s="139">
        <v>0.00028</v>
      </c>
      <c r="R726" s="139">
        <f>Q726*H726</f>
        <v>0.032956</v>
      </c>
      <c r="S726" s="139">
        <v>0</v>
      </c>
      <c r="T726" s="140">
        <f>S726*H726</f>
        <v>0</v>
      </c>
      <c r="AR726" s="141" t="s">
        <v>231</v>
      </c>
      <c r="AT726" s="141" t="s">
        <v>150</v>
      </c>
      <c r="AU726" s="141" t="s">
        <v>79</v>
      </c>
      <c r="AY726" s="15" t="s">
        <v>148</v>
      </c>
      <c r="BE726" s="142">
        <f>IF(N726="základní",J726,0)</f>
        <v>0</v>
      </c>
      <c r="BF726" s="142">
        <f>IF(N726="snížená",J726,0)</f>
        <v>0</v>
      </c>
      <c r="BG726" s="142">
        <f>IF(N726="zákl. přenesená",J726,0)</f>
        <v>0</v>
      </c>
      <c r="BH726" s="142">
        <f>IF(N726="sníž. přenesená",J726,0)</f>
        <v>0</v>
      </c>
      <c r="BI726" s="142">
        <f>IF(N726="nulová",J726,0)</f>
        <v>0</v>
      </c>
      <c r="BJ726" s="15" t="s">
        <v>77</v>
      </c>
      <c r="BK726" s="142">
        <f>ROUND(I726*H726,2)</f>
        <v>0</v>
      </c>
      <c r="BL726" s="15" t="s">
        <v>231</v>
      </c>
      <c r="BM726" s="141" t="s">
        <v>2524</v>
      </c>
    </row>
    <row r="727" spans="2:51" s="12" customFormat="1" ht="12">
      <c r="B727" s="143"/>
      <c r="D727" s="144" t="s">
        <v>157</v>
      </c>
      <c r="E727" s="145" t="s">
        <v>1</v>
      </c>
      <c r="F727" s="146" t="s">
        <v>158</v>
      </c>
      <c r="H727" s="145" t="s">
        <v>1</v>
      </c>
      <c r="L727" s="143"/>
      <c r="M727" s="147"/>
      <c r="N727" s="148"/>
      <c r="O727" s="148"/>
      <c r="P727" s="148"/>
      <c r="Q727" s="148"/>
      <c r="R727" s="148"/>
      <c r="S727" s="148"/>
      <c r="T727" s="149"/>
      <c r="AT727" s="145" t="s">
        <v>157</v>
      </c>
      <c r="AU727" s="145" t="s">
        <v>79</v>
      </c>
      <c r="AV727" s="12" t="s">
        <v>77</v>
      </c>
      <c r="AW727" s="12" t="s">
        <v>27</v>
      </c>
      <c r="AX727" s="12" t="s">
        <v>70</v>
      </c>
      <c r="AY727" s="145" t="s">
        <v>148</v>
      </c>
    </row>
    <row r="728" spans="2:51" s="13" customFormat="1" ht="30.6">
      <c r="B728" s="150"/>
      <c r="D728" s="144" t="s">
        <v>157</v>
      </c>
      <c r="E728" s="151" t="s">
        <v>1</v>
      </c>
      <c r="F728" s="152" t="s">
        <v>2525</v>
      </c>
      <c r="H728" s="153">
        <v>117.7</v>
      </c>
      <c r="L728" s="150"/>
      <c r="M728" s="154"/>
      <c r="N728" s="155"/>
      <c r="O728" s="155"/>
      <c r="P728" s="155"/>
      <c r="Q728" s="155"/>
      <c r="R728" s="155"/>
      <c r="S728" s="155"/>
      <c r="T728" s="156"/>
      <c r="AT728" s="151" t="s">
        <v>157</v>
      </c>
      <c r="AU728" s="151" t="s">
        <v>79</v>
      </c>
      <c r="AV728" s="13" t="s">
        <v>79</v>
      </c>
      <c r="AW728" s="13" t="s">
        <v>27</v>
      </c>
      <c r="AX728" s="13" t="s">
        <v>70</v>
      </c>
      <c r="AY728" s="151" t="s">
        <v>148</v>
      </c>
    </row>
    <row r="729" spans="2:65" s="1" customFormat="1" ht="24" customHeight="1">
      <c r="B729" s="130"/>
      <c r="C729" s="131" t="s">
        <v>1101</v>
      </c>
      <c r="D729" s="131" t="s">
        <v>150</v>
      </c>
      <c r="E729" s="132" t="s">
        <v>1107</v>
      </c>
      <c r="F729" s="133" t="s">
        <v>1108</v>
      </c>
      <c r="G729" s="134" t="s">
        <v>203</v>
      </c>
      <c r="H729" s="135">
        <v>3.698</v>
      </c>
      <c r="I729" s="136"/>
      <c r="J729" s="136">
        <f>ROUND(I729*H729,2)</f>
        <v>0</v>
      </c>
      <c r="K729" s="133" t="s">
        <v>154</v>
      </c>
      <c r="L729" s="27"/>
      <c r="M729" s="137" t="s">
        <v>1</v>
      </c>
      <c r="N729" s="138" t="s">
        <v>35</v>
      </c>
      <c r="O729" s="139">
        <v>1.598</v>
      </c>
      <c r="P729" s="139">
        <f>O729*H729</f>
        <v>5.909404</v>
      </c>
      <c r="Q729" s="139">
        <v>0</v>
      </c>
      <c r="R729" s="139">
        <f>Q729*H729</f>
        <v>0</v>
      </c>
      <c r="S729" s="139">
        <v>0</v>
      </c>
      <c r="T729" s="140">
        <f>S729*H729</f>
        <v>0</v>
      </c>
      <c r="AR729" s="141" t="s">
        <v>231</v>
      </c>
      <c r="AT729" s="141" t="s">
        <v>150</v>
      </c>
      <c r="AU729" s="141" t="s">
        <v>79</v>
      </c>
      <c r="AY729" s="15" t="s">
        <v>148</v>
      </c>
      <c r="BE729" s="142">
        <f>IF(N729="základní",J729,0)</f>
        <v>0</v>
      </c>
      <c r="BF729" s="142">
        <f>IF(N729="snížená",J729,0)</f>
        <v>0</v>
      </c>
      <c r="BG729" s="142">
        <f>IF(N729="zákl. přenesená",J729,0)</f>
        <v>0</v>
      </c>
      <c r="BH729" s="142">
        <f>IF(N729="sníž. přenesená",J729,0)</f>
        <v>0</v>
      </c>
      <c r="BI729" s="142">
        <f>IF(N729="nulová",J729,0)</f>
        <v>0</v>
      </c>
      <c r="BJ729" s="15" t="s">
        <v>77</v>
      </c>
      <c r="BK729" s="142">
        <f>ROUND(I729*H729,2)</f>
        <v>0</v>
      </c>
      <c r="BL729" s="15" t="s">
        <v>231</v>
      </c>
      <c r="BM729" s="141" t="s">
        <v>2526</v>
      </c>
    </row>
    <row r="730" spans="2:63" s="11" customFormat="1" ht="22.8" customHeight="1">
      <c r="B730" s="118"/>
      <c r="D730" s="119" t="s">
        <v>69</v>
      </c>
      <c r="E730" s="128" t="s">
        <v>1173</v>
      </c>
      <c r="F730" s="128" t="s">
        <v>1174</v>
      </c>
      <c r="J730" s="129">
        <f>BK730</f>
        <v>0</v>
      </c>
      <c r="L730" s="118"/>
      <c r="M730" s="122"/>
      <c r="N730" s="123"/>
      <c r="O730" s="123"/>
      <c r="P730" s="124">
        <f>SUM(P731:P764)</f>
        <v>89.926355</v>
      </c>
      <c r="Q730" s="123"/>
      <c r="R730" s="124">
        <f>SUM(R731:R764)</f>
        <v>3.918332275</v>
      </c>
      <c r="S730" s="123"/>
      <c r="T730" s="125">
        <f>SUM(T731:T764)</f>
        <v>0</v>
      </c>
      <c r="AR730" s="119" t="s">
        <v>79</v>
      </c>
      <c r="AT730" s="126" t="s">
        <v>69</v>
      </c>
      <c r="AU730" s="126" t="s">
        <v>77</v>
      </c>
      <c r="AY730" s="119" t="s">
        <v>148</v>
      </c>
      <c r="BK730" s="127">
        <f>SUM(BK731:BK764)</f>
        <v>0</v>
      </c>
    </row>
    <row r="731" spans="2:65" s="1" customFormat="1" ht="24" customHeight="1">
      <c r="B731" s="130"/>
      <c r="C731" s="131" t="s">
        <v>1106</v>
      </c>
      <c r="D731" s="131" t="s">
        <v>150</v>
      </c>
      <c r="E731" s="132" t="s">
        <v>1176</v>
      </c>
      <c r="F731" s="133" t="s">
        <v>1177</v>
      </c>
      <c r="G731" s="134" t="s">
        <v>153</v>
      </c>
      <c r="H731" s="135">
        <v>5.363</v>
      </c>
      <c r="I731" s="136"/>
      <c r="J731" s="136">
        <f>ROUND(I731*H731,2)</f>
        <v>0</v>
      </c>
      <c r="K731" s="133" t="s">
        <v>320</v>
      </c>
      <c r="L731" s="27"/>
      <c r="M731" s="137" t="s">
        <v>1</v>
      </c>
      <c r="N731" s="138" t="s">
        <v>35</v>
      </c>
      <c r="O731" s="139">
        <v>0.06</v>
      </c>
      <c r="P731" s="139">
        <f>O731*H731</f>
        <v>0.32178</v>
      </c>
      <c r="Q731" s="139">
        <v>0</v>
      </c>
      <c r="R731" s="139">
        <f>Q731*H731</f>
        <v>0</v>
      </c>
      <c r="S731" s="139">
        <v>0</v>
      </c>
      <c r="T731" s="140">
        <f>S731*H731</f>
        <v>0</v>
      </c>
      <c r="AR731" s="141" t="s">
        <v>231</v>
      </c>
      <c r="AT731" s="141" t="s">
        <v>150</v>
      </c>
      <c r="AU731" s="141" t="s">
        <v>79</v>
      </c>
      <c r="AY731" s="15" t="s">
        <v>148</v>
      </c>
      <c r="BE731" s="142">
        <f>IF(N731="základní",J731,0)</f>
        <v>0</v>
      </c>
      <c r="BF731" s="142">
        <f>IF(N731="snížená",J731,0)</f>
        <v>0</v>
      </c>
      <c r="BG731" s="142">
        <f>IF(N731="zákl. přenesená",J731,0)</f>
        <v>0</v>
      </c>
      <c r="BH731" s="142">
        <f>IF(N731="sníž. přenesená",J731,0)</f>
        <v>0</v>
      </c>
      <c r="BI731" s="142">
        <f>IF(N731="nulová",J731,0)</f>
        <v>0</v>
      </c>
      <c r="BJ731" s="15" t="s">
        <v>77</v>
      </c>
      <c r="BK731" s="142">
        <f>ROUND(I731*H731,2)</f>
        <v>0</v>
      </c>
      <c r="BL731" s="15" t="s">
        <v>231</v>
      </c>
      <c r="BM731" s="141" t="s">
        <v>2527</v>
      </c>
    </row>
    <row r="732" spans="2:51" s="13" customFormat="1" ht="12">
      <c r="B732" s="150"/>
      <c r="D732" s="144" t="s">
        <v>157</v>
      </c>
      <c r="E732" s="151" t="s">
        <v>1</v>
      </c>
      <c r="F732" s="152" t="s">
        <v>2506</v>
      </c>
      <c r="H732" s="153">
        <v>5.363</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 customFormat="1" ht="24" customHeight="1">
      <c r="B733" s="130"/>
      <c r="C733" s="157" t="s">
        <v>1112</v>
      </c>
      <c r="D733" s="157" t="s">
        <v>80</v>
      </c>
      <c r="E733" s="158" t="s">
        <v>367</v>
      </c>
      <c r="F733" s="159" t="s">
        <v>368</v>
      </c>
      <c r="G733" s="160" t="s">
        <v>153</v>
      </c>
      <c r="H733" s="161">
        <v>5.47</v>
      </c>
      <c r="I733" s="162"/>
      <c r="J733" s="162">
        <f>ROUND(I733*H733,2)</f>
        <v>0</v>
      </c>
      <c r="K733" s="159" t="s">
        <v>1</v>
      </c>
      <c r="L733" s="163"/>
      <c r="M733" s="164" t="s">
        <v>1</v>
      </c>
      <c r="N733" s="165" t="s">
        <v>35</v>
      </c>
      <c r="O733" s="139">
        <v>0</v>
      </c>
      <c r="P733" s="139">
        <f>O733*H733</f>
        <v>0</v>
      </c>
      <c r="Q733" s="139">
        <v>0.0018</v>
      </c>
      <c r="R733" s="139">
        <f>Q733*H733</f>
        <v>0.009845999999999999</v>
      </c>
      <c r="S733" s="139">
        <v>0</v>
      </c>
      <c r="T733" s="140">
        <f>S733*H733</f>
        <v>0</v>
      </c>
      <c r="AR733" s="141" t="s">
        <v>192</v>
      </c>
      <c r="AT733" s="141" t="s">
        <v>80</v>
      </c>
      <c r="AU733" s="141" t="s">
        <v>79</v>
      </c>
      <c r="AY733" s="15" t="s">
        <v>148</v>
      </c>
      <c r="BE733" s="142">
        <f>IF(N733="základní",J733,0)</f>
        <v>0</v>
      </c>
      <c r="BF733" s="142">
        <f>IF(N733="snížená",J733,0)</f>
        <v>0</v>
      </c>
      <c r="BG733" s="142">
        <f>IF(N733="zákl. přenesená",J733,0)</f>
        <v>0</v>
      </c>
      <c r="BH733" s="142">
        <f>IF(N733="sníž. přenesená",J733,0)</f>
        <v>0</v>
      </c>
      <c r="BI733" s="142">
        <f>IF(N733="nulová",J733,0)</f>
        <v>0</v>
      </c>
      <c r="BJ733" s="15" t="s">
        <v>77</v>
      </c>
      <c r="BK733" s="142">
        <f>ROUND(I733*H733,2)</f>
        <v>0</v>
      </c>
      <c r="BL733" s="15" t="s">
        <v>155</v>
      </c>
      <c r="BM733" s="141" t="s">
        <v>2528</v>
      </c>
    </row>
    <row r="734" spans="2:51" s="13" customFormat="1" ht="12">
      <c r="B734" s="150"/>
      <c r="D734" s="144" t="s">
        <v>157</v>
      </c>
      <c r="F734" s="152" t="s">
        <v>2529</v>
      </c>
      <c r="H734" s="153">
        <v>5.47</v>
      </c>
      <c r="L734" s="150"/>
      <c r="M734" s="154"/>
      <c r="N734" s="155"/>
      <c r="O734" s="155"/>
      <c r="P734" s="155"/>
      <c r="Q734" s="155"/>
      <c r="R734" s="155"/>
      <c r="S734" s="155"/>
      <c r="T734" s="156"/>
      <c r="AT734" s="151" t="s">
        <v>157</v>
      </c>
      <c r="AU734" s="151" t="s">
        <v>79</v>
      </c>
      <c r="AV734" s="13" t="s">
        <v>79</v>
      </c>
      <c r="AW734" s="13" t="s">
        <v>3</v>
      </c>
      <c r="AX734" s="13" t="s">
        <v>77</v>
      </c>
      <c r="AY734" s="151" t="s">
        <v>148</v>
      </c>
    </row>
    <row r="735" spans="2:65" s="1" customFormat="1" ht="24" customHeight="1">
      <c r="B735" s="130"/>
      <c r="C735" s="131" t="s">
        <v>1118</v>
      </c>
      <c r="D735" s="131" t="s">
        <v>150</v>
      </c>
      <c r="E735" s="132" t="s">
        <v>1185</v>
      </c>
      <c r="F735" s="133" t="s">
        <v>1186</v>
      </c>
      <c r="G735" s="134" t="s">
        <v>153</v>
      </c>
      <c r="H735" s="135">
        <v>362.9</v>
      </c>
      <c r="I735" s="136"/>
      <c r="J735" s="136">
        <f>ROUND(I735*H735,2)</f>
        <v>0</v>
      </c>
      <c r="K735" s="133" t="s">
        <v>320</v>
      </c>
      <c r="L735" s="27"/>
      <c r="M735" s="137" t="s">
        <v>1</v>
      </c>
      <c r="N735" s="138" t="s">
        <v>35</v>
      </c>
      <c r="O735" s="139">
        <v>0.14</v>
      </c>
      <c r="P735" s="139">
        <f>O735*H735</f>
        <v>50.806000000000004</v>
      </c>
      <c r="Q735" s="139">
        <v>0</v>
      </c>
      <c r="R735" s="139">
        <f>Q735*H735</f>
        <v>0</v>
      </c>
      <c r="S735" s="139">
        <v>0</v>
      </c>
      <c r="T735" s="140">
        <f>S735*H735</f>
        <v>0</v>
      </c>
      <c r="AR735" s="141" t="s">
        <v>231</v>
      </c>
      <c r="AT735" s="141" t="s">
        <v>150</v>
      </c>
      <c r="AU735" s="141" t="s">
        <v>79</v>
      </c>
      <c r="AY735" s="15" t="s">
        <v>148</v>
      </c>
      <c r="BE735" s="142">
        <f>IF(N735="základní",J735,0)</f>
        <v>0</v>
      </c>
      <c r="BF735" s="142">
        <f>IF(N735="snížená",J735,0)</f>
        <v>0</v>
      </c>
      <c r="BG735" s="142">
        <f>IF(N735="zákl. přenesená",J735,0)</f>
        <v>0</v>
      </c>
      <c r="BH735" s="142">
        <f>IF(N735="sníž. přenesená",J735,0)</f>
        <v>0</v>
      </c>
      <c r="BI735" s="142">
        <f>IF(N735="nulová",J735,0)</f>
        <v>0</v>
      </c>
      <c r="BJ735" s="15" t="s">
        <v>77</v>
      </c>
      <c r="BK735" s="142">
        <f>ROUND(I735*H735,2)</f>
        <v>0</v>
      </c>
      <c r="BL735" s="15" t="s">
        <v>231</v>
      </c>
      <c r="BM735" s="141" t="s">
        <v>2530</v>
      </c>
    </row>
    <row r="736" spans="2:51" s="13" customFormat="1" ht="12">
      <c r="B736" s="150"/>
      <c r="D736" s="144" t="s">
        <v>157</v>
      </c>
      <c r="E736" s="151" t="s">
        <v>1</v>
      </c>
      <c r="F736" s="152" t="s">
        <v>2430</v>
      </c>
      <c r="H736" s="153">
        <v>362.9</v>
      </c>
      <c r="L736" s="150"/>
      <c r="M736" s="154"/>
      <c r="N736" s="155"/>
      <c r="O736" s="155"/>
      <c r="P736" s="155"/>
      <c r="Q736" s="155"/>
      <c r="R736" s="155"/>
      <c r="S736" s="155"/>
      <c r="T736" s="156"/>
      <c r="AT736" s="151" t="s">
        <v>157</v>
      </c>
      <c r="AU736" s="151" t="s">
        <v>79</v>
      </c>
      <c r="AV736" s="13" t="s">
        <v>79</v>
      </c>
      <c r="AW736" s="13" t="s">
        <v>27</v>
      </c>
      <c r="AX736" s="13" t="s">
        <v>70</v>
      </c>
      <c r="AY736" s="151" t="s">
        <v>148</v>
      </c>
    </row>
    <row r="737" spans="2:65" s="1" customFormat="1" ht="24" customHeight="1">
      <c r="B737" s="130"/>
      <c r="C737" s="157" t="s">
        <v>1123</v>
      </c>
      <c r="D737" s="157" t="s">
        <v>80</v>
      </c>
      <c r="E737" s="158" t="s">
        <v>1189</v>
      </c>
      <c r="F737" s="159" t="s">
        <v>1190</v>
      </c>
      <c r="G737" s="160" t="s">
        <v>153</v>
      </c>
      <c r="H737" s="161">
        <v>740.316</v>
      </c>
      <c r="I737" s="162"/>
      <c r="J737" s="162">
        <f>ROUND(I737*H737,2)</f>
        <v>0</v>
      </c>
      <c r="K737" s="159" t="s">
        <v>320</v>
      </c>
      <c r="L737" s="163"/>
      <c r="M737" s="164" t="s">
        <v>1</v>
      </c>
      <c r="N737" s="165" t="s">
        <v>35</v>
      </c>
      <c r="O737" s="139">
        <v>0</v>
      </c>
      <c r="P737" s="139">
        <f>O737*H737</f>
        <v>0</v>
      </c>
      <c r="Q737" s="139">
        <v>0.004</v>
      </c>
      <c r="R737" s="139">
        <f>Q737*H737</f>
        <v>2.9612640000000003</v>
      </c>
      <c r="S737" s="139">
        <v>0</v>
      </c>
      <c r="T737" s="140">
        <f>S737*H737</f>
        <v>0</v>
      </c>
      <c r="AR737" s="141" t="s">
        <v>325</v>
      </c>
      <c r="AT737" s="141" t="s">
        <v>80</v>
      </c>
      <c r="AU737" s="141" t="s">
        <v>79</v>
      </c>
      <c r="AY737" s="15" t="s">
        <v>148</v>
      </c>
      <c r="BE737" s="142">
        <f>IF(N737="základní",J737,0)</f>
        <v>0</v>
      </c>
      <c r="BF737" s="142">
        <f>IF(N737="snížená",J737,0)</f>
        <v>0</v>
      </c>
      <c r="BG737" s="142">
        <f>IF(N737="zákl. přenesená",J737,0)</f>
        <v>0</v>
      </c>
      <c r="BH737" s="142">
        <f>IF(N737="sníž. přenesená",J737,0)</f>
        <v>0</v>
      </c>
      <c r="BI737" s="142">
        <f>IF(N737="nulová",J737,0)</f>
        <v>0</v>
      </c>
      <c r="BJ737" s="15" t="s">
        <v>77</v>
      </c>
      <c r="BK737" s="142">
        <f>ROUND(I737*H737,2)</f>
        <v>0</v>
      </c>
      <c r="BL737" s="15" t="s">
        <v>231</v>
      </c>
      <c r="BM737" s="141" t="s">
        <v>2531</v>
      </c>
    </row>
    <row r="738" spans="2:47" s="1" customFormat="1" ht="19.2">
      <c r="B738" s="27"/>
      <c r="D738" s="144" t="s">
        <v>277</v>
      </c>
      <c r="F738" s="166" t="s">
        <v>1192</v>
      </c>
      <c r="L738" s="27"/>
      <c r="M738" s="167"/>
      <c r="N738" s="50"/>
      <c r="O738" s="50"/>
      <c r="P738" s="50"/>
      <c r="Q738" s="50"/>
      <c r="R738" s="50"/>
      <c r="S738" s="50"/>
      <c r="T738" s="51"/>
      <c r="AT738" s="15" t="s">
        <v>277</v>
      </c>
      <c r="AU738" s="15" t="s">
        <v>79</v>
      </c>
    </row>
    <row r="739" spans="2:51" s="13" customFormat="1" ht="12">
      <c r="B739" s="150"/>
      <c r="D739" s="144" t="s">
        <v>157</v>
      </c>
      <c r="F739" s="152" t="s">
        <v>2532</v>
      </c>
      <c r="H739" s="153">
        <v>740.316</v>
      </c>
      <c r="L739" s="150"/>
      <c r="M739" s="154"/>
      <c r="N739" s="155"/>
      <c r="O739" s="155"/>
      <c r="P739" s="155"/>
      <c r="Q739" s="155"/>
      <c r="R739" s="155"/>
      <c r="S739" s="155"/>
      <c r="T739" s="156"/>
      <c r="AT739" s="151" t="s">
        <v>157</v>
      </c>
      <c r="AU739" s="151" t="s">
        <v>79</v>
      </c>
      <c r="AV739" s="13" t="s">
        <v>79</v>
      </c>
      <c r="AW739" s="13" t="s">
        <v>3</v>
      </c>
      <c r="AX739" s="13" t="s">
        <v>77</v>
      </c>
      <c r="AY739" s="151" t="s">
        <v>148</v>
      </c>
    </row>
    <row r="740" spans="2:65" s="1" customFormat="1" ht="24" customHeight="1">
      <c r="B740" s="130"/>
      <c r="C740" s="131" t="s">
        <v>1129</v>
      </c>
      <c r="D740" s="131" t="s">
        <v>150</v>
      </c>
      <c r="E740" s="132" t="s">
        <v>1195</v>
      </c>
      <c r="F740" s="133" t="s">
        <v>1196</v>
      </c>
      <c r="G740" s="134" t="s">
        <v>153</v>
      </c>
      <c r="H740" s="135">
        <v>9.86</v>
      </c>
      <c r="I740" s="136"/>
      <c r="J740" s="136">
        <f>ROUND(I740*H740,2)</f>
        <v>0</v>
      </c>
      <c r="K740" s="133" t="s">
        <v>154</v>
      </c>
      <c r="L740" s="27"/>
      <c r="M740" s="137" t="s">
        <v>1</v>
      </c>
      <c r="N740" s="138" t="s">
        <v>35</v>
      </c>
      <c r="O740" s="139">
        <v>0.211</v>
      </c>
      <c r="P740" s="139">
        <f>O740*H740</f>
        <v>2.08046</v>
      </c>
      <c r="Q740" s="139">
        <v>0.006</v>
      </c>
      <c r="R740" s="139">
        <f>Q740*H740</f>
        <v>0.05916</v>
      </c>
      <c r="S740" s="139">
        <v>0</v>
      </c>
      <c r="T740" s="140">
        <f>S740*H740</f>
        <v>0</v>
      </c>
      <c r="AR740" s="141" t="s">
        <v>231</v>
      </c>
      <c r="AT740" s="141" t="s">
        <v>150</v>
      </c>
      <c r="AU740" s="141" t="s">
        <v>79</v>
      </c>
      <c r="AY740" s="15" t="s">
        <v>148</v>
      </c>
      <c r="BE740" s="142">
        <f>IF(N740="základní",J740,0)</f>
        <v>0</v>
      </c>
      <c r="BF740" s="142">
        <f>IF(N740="snížená",J740,0)</f>
        <v>0</v>
      </c>
      <c r="BG740" s="142">
        <f>IF(N740="zákl. přenesená",J740,0)</f>
        <v>0</v>
      </c>
      <c r="BH740" s="142">
        <f>IF(N740="sníž. přenesená",J740,0)</f>
        <v>0</v>
      </c>
      <c r="BI740" s="142">
        <f>IF(N740="nulová",J740,0)</f>
        <v>0</v>
      </c>
      <c r="BJ740" s="15" t="s">
        <v>77</v>
      </c>
      <c r="BK740" s="142">
        <f>ROUND(I740*H740,2)</f>
        <v>0</v>
      </c>
      <c r="BL740" s="15" t="s">
        <v>231</v>
      </c>
      <c r="BM740" s="141" t="s">
        <v>2533</v>
      </c>
    </row>
    <row r="741" spans="2:51" s="13" customFormat="1" ht="12">
      <c r="B741" s="150"/>
      <c r="D741" s="144" t="s">
        <v>157</v>
      </c>
      <c r="E741" s="151" t="s">
        <v>1</v>
      </c>
      <c r="F741" s="152" t="s">
        <v>2505</v>
      </c>
      <c r="H741" s="153">
        <v>9.86</v>
      </c>
      <c r="L741" s="150"/>
      <c r="M741" s="154"/>
      <c r="N741" s="155"/>
      <c r="O741" s="155"/>
      <c r="P741" s="155"/>
      <c r="Q741" s="155"/>
      <c r="R741" s="155"/>
      <c r="S741" s="155"/>
      <c r="T741" s="156"/>
      <c r="AT741" s="151" t="s">
        <v>157</v>
      </c>
      <c r="AU741" s="151" t="s">
        <v>79</v>
      </c>
      <c r="AV741" s="13" t="s">
        <v>79</v>
      </c>
      <c r="AW741" s="13" t="s">
        <v>27</v>
      </c>
      <c r="AX741" s="13" t="s">
        <v>70</v>
      </c>
      <c r="AY741" s="151" t="s">
        <v>148</v>
      </c>
    </row>
    <row r="742" spans="2:65" s="1" customFormat="1" ht="24" customHeight="1">
      <c r="B742" s="130"/>
      <c r="C742" s="157" t="s">
        <v>1133</v>
      </c>
      <c r="D742" s="157" t="s">
        <v>80</v>
      </c>
      <c r="E742" s="158" t="s">
        <v>1199</v>
      </c>
      <c r="F742" s="159" t="s">
        <v>1200</v>
      </c>
      <c r="G742" s="160" t="s">
        <v>153</v>
      </c>
      <c r="H742" s="161">
        <v>10.55</v>
      </c>
      <c r="I742" s="162"/>
      <c r="J742" s="162">
        <f>ROUND(I742*H742,2)</f>
        <v>0</v>
      </c>
      <c r="K742" s="159" t="s">
        <v>154</v>
      </c>
      <c r="L742" s="163"/>
      <c r="M742" s="164" t="s">
        <v>1</v>
      </c>
      <c r="N742" s="165" t="s">
        <v>35</v>
      </c>
      <c r="O742" s="139">
        <v>0</v>
      </c>
      <c r="P742" s="139">
        <f>O742*H742</f>
        <v>0</v>
      </c>
      <c r="Q742" s="139">
        <v>0.005</v>
      </c>
      <c r="R742" s="139">
        <f>Q742*H742</f>
        <v>0.052750000000000005</v>
      </c>
      <c r="S742" s="139">
        <v>0</v>
      </c>
      <c r="T742" s="140">
        <f>S742*H742</f>
        <v>0</v>
      </c>
      <c r="AR742" s="141" t="s">
        <v>325</v>
      </c>
      <c r="AT742" s="141" t="s">
        <v>80</v>
      </c>
      <c r="AU742" s="141" t="s">
        <v>79</v>
      </c>
      <c r="AY742" s="15" t="s">
        <v>148</v>
      </c>
      <c r="BE742" s="142">
        <f>IF(N742="základní",J742,0)</f>
        <v>0</v>
      </c>
      <c r="BF742" s="142">
        <f>IF(N742="snížená",J742,0)</f>
        <v>0</v>
      </c>
      <c r="BG742" s="142">
        <f>IF(N742="zákl. přenesená",J742,0)</f>
        <v>0</v>
      </c>
      <c r="BH742" s="142">
        <f>IF(N742="sníž. přenesená",J742,0)</f>
        <v>0</v>
      </c>
      <c r="BI742" s="142">
        <f>IF(N742="nulová",J742,0)</f>
        <v>0</v>
      </c>
      <c r="BJ742" s="15" t="s">
        <v>77</v>
      </c>
      <c r="BK742" s="142">
        <f>ROUND(I742*H742,2)</f>
        <v>0</v>
      </c>
      <c r="BL742" s="15" t="s">
        <v>231</v>
      </c>
      <c r="BM742" s="141" t="s">
        <v>2534</v>
      </c>
    </row>
    <row r="743" spans="2:47" s="1" customFormat="1" ht="19.2">
      <c r="B743" s="27"/>
      <c r="D743" s="144" t="s">
        <v>277</v>
      </c>
      <c r="F743" s="166" t="s">
        <v>1192</v>
      </c>
      <c r="L743" s="27"/>
      <c r="M743" s="167"/>
      <c r="N743" s="50"/>
      <c r="O743" s="50"/>
      <c r="P743" s="50"/>
      <c r="Q743" s="50"/>
      <c r="R743" s="50"/>
      <c r="S743" s="50"/>
      <c r="T743" s="51"/>
      <c r="AT743" s="15" t="s">
        <v>277</v>
      </c>
      <c r="AU743" s="15" t="s">
        <v>79</v>
      </c>
    </row>
    <row r="744" spans="2:51" s="13" customFormat="1" ht="12">
      <c r="B744" s="150"/>
      <c r="D744" s="144" t="s">
        <v>157</v>
      </c>
      <c r="F744" s="152" t="s">
        <v>2535</v>
      </c>
      <c r="H744" s="153">
        <v>10.55</v>
      </c>
      <c r="L744" s="150"/>
      <c r="M744" s="154"/>
      <c r="N744" s="155"/>
      <c r="O744" s="155"/>
      <c r="P744" s="155"/>
      <c r="Q744" s="155"/>
      <c r="R744" s="155"/>
      <c r="S744" s="155"/>
      <c r="T744" s="156"/>
      <c r="AT744" s="151" t="s">
        <v>157</v>
      </c>
      <c r="AU744" s="151" t="s">
        <v>79</v>
      </c>
      <c r="AV744" s="13" t="s">
        <v>79</v>
      </c>
      <c r="AW744" s="13" t="s">
        <v>3</v>
      </c>
      <c r="AX744" s="13" t="s">
        <v>77</v>
      </c>
      <c r="AY744" s="151" t="s">
        <v>148</v>
      </c>
    </row>
    <row r="745" spans="2:65" s="1" customFormat="1" ht="24" customHeight="1">
      <c r="B745" s="130"/>
      <c r="C745" s="131" t="s">
        <v>1143</v>
      </c>
      <c r="D745" s="131" t="s">
        <v>150</v>
      </c>
      <c r="E745" s="132" t="s">
        <v>1205</v>
      </c>
      <c r="F745" s="133" t="s">
        <v>1206</v>
      </c>
      <c r="G745" s="134" t="s">
        <v>153</v>
      </c>
      <c r="H745" s="135">
        <v>263.16</v>
      </c>
      <c r="I745" s="136"/>
      <c r="J745" s="136">
        <f>ROUND(I745*H745,2)</f>
        <v>0</v>
      </c>
      <c r="K745" s="133" t="s">
        <v>320</v>
      </c>
      <c r="L745" s="27"/>
      <c r="M745" s="137" t="s">
        <v>1</v>
      </c>
      <c r="N745" s="138" t="s">
        <v>35</v>
      </c>
      <c r="O745" s="139">
        <v>0.1</v>
      </c>
      <c r="P745" s="139">
        <f>O745*H745</f>
        <v>26.316000000000003</v>
      </c>
      <c r="Q745" s="139">
        <v>0</v>
      </c>
      <c r="R745" s="139">
        <f>Q745*H745</f>
        <v>0</v>
      </c>
      <c r="S745" s="139">
        <v>0</v>
      </c>
      <c r="T745" s="140">
        <f>S745*H745</f>
        <v>0</v>
      </c>
      <c r="AR745" s="141" t="s">
        <v>231</v>
      </c>
      <c r="AT745" s="141" t="s">
        <v>150</v>
      </c>
      <c r="AU745" s="141" t="s">
        <v>79</v>
      </c>
      <c r="AY745" s="15" t="s">
        <v>148</v>
      </c>
      <c r="BE745" s="142">
        <f>IF(N745="základní",J745,0)</f>
        <v>0</v>
      </c>
      <c r="BF745" s="142">
        <f>IF(N745="snížená",J745,0)</f>
        <v>0</v>
      </c>
      <c r="BG745" s="142">
        <f>IF(N745="zákl. přenesená",J745,0)</f>
        <v>0</v>
      </c>
      <c r="BH745" s="142">
        <f>IF(N745="sníž. přenesená",J745,0)</f>
        <v>0</v>
      </c>
      <c r="BI745" s="142">
        <f>IF(N745="nulová",J745,0)</f>
        <v>0</v>
      </c>
      <c r="BJ745" s="15" t="s">
        <v>77</v>
      </c>
      <c r="BK745" s="142">
        <f>ROUND(I745*H745,2)</f>
        <v>0</v>
      </c>
      <c r="BL745" s="15" t="s">
        <v>231</v>
      </c>
      <c r="BM745" s="141" t="s">
        <v>2536</v>
      </c>
    </row>
    <row r="746" spans="2:51" s="12" customFormat="1" ht="12">
      <c r="B746" s="143"/>
      <c r="D746" s="144" t="s">
        <v>157</v>
      </c>
      <c r="E746" s="145" t="s">
        <v>1</v>
      </c>
      <c r="F746" s="146" t="s">
        <v>1208</v>
      </c>
      <c r="H746" s="145" t="s">
        <v>1</v>
      </c>
      <c r="L746" s="143"/>
      <c r="M746" s="147"/>
      <c r="N746" s="148"/>
      <c r="O746" s="148"/>
      <c r="P746" s="148"/>
      <c r="Q746" s="148"/>
      <c r="R746" s="148"/>
      <c r="S746" s="148"/>
      <c r="T746" s="149"/>
      <c r="AT746" s="145" t="s">
        <v>157</v>
      </c>
      <c r="AU746" s="145" t="s">
        <v>79</v>
      </c>
      <c r="AV746" s="12" t="s">
        <v>77</v>
      </c>
      <c r="AW746" s="12" t="s">
        <v>27</v>
      </c>
      <c r="AX746" s="12" t="s">
        <v>70</v>
      </c>
      <c r="AY746" s="145" t="s">
        <v>148</v>
      </c>
    </row>
    <row r="747" spans="2:51" s="13" customFormat="1" ht="12">
      <c r="B747" s="150"/>
      <c r="D747" s="144" t="s">
        <v>157</v>
      </c>
      <c r="E747" s="151" t="s">
        <v>1</v>
      </c>
      <c r="F747" s="152" t="s">
        <v>2537</v>
      </c>
      <c r="H747" s="153">
        <v>34.65</v>
      </c>
      <c r="L747" s="150"/>
      <c r="M747" s="154"/>
      <c r="N747" s="155"/>
      <c r="O747" s="155"/>
      <c r="P747" s="155"/>
      <c r="Q747" s="155"/>
      <c r="R747" s="155"/>
      <c r="S747" s="155"/>
      <c r="T747" s="156"/>
      <c r="AT747" s="151" t="s">
        <v>157</v>
      </c>
      <c r="AU747" s="151" t="s">
        <v>79</v>
      </c>
      <c r="AV747" s="13" t="s">
        <v>79</v>
      </c>
      <c r="AW747" s="13" t="s">
        <v>27</v>
      </c>
      <c r="AX747" s="13" t="s">
        <v>70</v>
      </c>
      <c r="AY747" s="151" t="s">
        <v>148</v>
      </c>
    </row>
    <row r="748" spans="2:51" s="13" customFormat="1" ht="30.6">
      <c r="B748" s="150"/>
      <c r="D748" s="144" t="s">
        <v>157</v>
      </c>
      <c r="E748" s="151" t="s">
        <v>1</v>
      </c>
      <c r="F748" s="152" t="s">
        <v>2538</v>
      </c>
      <c r="H748" s="153">
        <v>228.51</v>
      </c>
      <c r="L748" s="150"/>
      <c r="M748" s="154"/>
      <c r="N748" s="155"/>
      <c r="O748" s="155"/>
      <c r="P748" s="155"/>
      <c r="Q748" s="155"/>
      <c r="R748" s="155"/>
      <c r="S748" s="155"/>
      <c r="T748" s="156"/>
      <c r="AT748" s="151" t="s">
        <v>157</v>
      </c>
      <c r="AU748" s="151" t="s">
        <v>79</v>
      </c>
      <c r="AV748" s="13" t="s">
        <v>79</v>
      </c>
      <c r="AW748" s="13" t="s">
        <v>27</v>
      </c>
      <c r="AX748" s="13" t="s">
        <v>70</v>
      </c>
      <c r="AY748" s="151" t="s">
        <v>148</v>
      </c>
    </row>
    <row r="749" spans="2:65" s="1" customFormat="1" ht="24" customHeight="1">
      <c r="B749" s="130"/>
      <c r="C749" s="157" t="s">
        <v>1147</v>
      </c>
      <c r="D749" s="157" t="s">
        <v>80</v>
      </c>
      <c r="E749" s="158" t="s">
        <v>1212</v>
      </c>
      <c r="F749" s="159" t="s">
        <v>1213</v>
      </c>
      <c r="G749" s="160" t="s">
        <v>153</v>
      </c>
      <c r="H749" s="161">
        <v>128.321</v>
      </c>
      <c r="I749" s="162"/>
      <c r="J749" s="162">
        <f>ROUND(I749*H749,2)</f>
        <v>0</v>
      </c>
      <c r="K749" s="159" t="s">
        <v>320</v>
      </c>
      <c r="L749" s="163"/>
      <c r="M749" s="164" t="s">
        <v>1</v>
      </c>
      <c r="N749" s="165" t="s">
        <v>35</v>
      </c>
      <c r="O749" s="139">
        <v>0</v>
      </c>
      <c r="P749" s="139">
        <f>O749*H749</f>
        <v>0</v>
      </c>
      <c r="Q749" s="139">
        <v>0.0042</v>
      </c>
      <c r="R749" s="139">
        <f>Q749*H749</f>
        <v>0.5389482</v>
      </c>
      <c r="S749" s="139">
        <v>0</v>
      </c>
      <c r="T749" s="140">
        <f>S749*H749</f>
        <v>0</v>
      </c>
      <c r="AR749" s="141" t="s">
        <v>325</v>
      </c>
      <c r="AT749" s="141" t="s">
        <v>80</v>
      </c>
      <c r="AU749" s="141" t="s">
        <v>79</v>
      </c>
      <c r="AY749" s="15" t="s">
        <v>148</v>
      </c>
      <c r="BE749" s="142">
        <f>IF(N749="základní",J749,0)</f>
        <v>0</v>
      </c>
      <c r="BF749" s="142">
        <f>IF(N749="snížená",J749,0)</f>
        <v>0</v>
      </c>
      <c r="BG749" s="142">
        <f>IF(N749="zákl. přenesená",J749,0)</f>
        <v>0</v>
      </c>
      <c r="BH749" s="142">
        <f>IF(N749="sníž. přenesená",J749,0)</f>
        <v>0</v>
      </c>
      <c r="BI749" s="142">
        <f>IF(N749="nulová",J749,0)</f>
        <v>0</v>
      </c>
      <c r="BJ749" s="15" t="s">
        <v>77</v>
      </c>
      <c r="BK749" s="142">
        <f>ROUND(I749*H749,2)</f>
        <v>0</v>
      </c>
      <c r="BL749" s="15" t="s">
        <v>231</v>
      </c>
      <c r="BM749" s="141" t="s">
        <v>2539</v>
      </c>
    </row>
    <row r="750" spans="2:51" s="12" customFormat="1" ht="12">
      <c r="B750" s="143"/>
      <c r="D750" s="144" t="s">
        <v>157</v>
      </c>
      <c r="E750" s="145" t="s">
        <v>1</v>
      </c>
      <c r="F750" s="146" t="s">
        <v>1208</v>
      </c>
      <c r="H750" s="145" t="s">
        <v>1</v>
      </c>
      <c r="L750" s="143"/>
      <c r="M750" s="147"/>
      <c r="N750" s="148"/>
      <c r="O750" s="148"/>
      <c r="P750" s="148"/>
      <c r="Q750" s="148"/>
      <c r="R750" s="148"/>
      <c r="S750" s="148"/>
      <c r="T750" s="149"/>
      <c r="AT750" s="145" t="s">
        <v>157</v>
      </c>
      <c r="AU750" s="145" t="s">
        <v>79</v>
      </c>
      <c r="AV750" s="12" t="s">
        <v>77</v>
      </c>
      <c r="AW750" s="12" t="s">
        <v>27</v>
      </c>
      <c r="AX750" s="12" t="s">
        <v>70</v>
      </c>
      <c r="AY750" s="145" t="s">
        <v>148</v>
      </c>
    </row>
    <row r="751" spans="2:51" s="13" customFormat="1" ht="12">
      <c r="B751" s="150"/>
      <c r="D751" s="144" t="s">
        <v>157</v>
      </c>
      <c r="E751" s="151" t="s">
        <v>1</v>
      </c>
      <c r="F751" s="152" t="s">
        <v>2540</v>
      </c>
      <c r="H751" s="153">
        <v>11.55</v>
      </c>
      <c r="L751" s="150"/>
      <c r="M751" s="154"/>
      <c r="N751" s="155"/>
      <c r="O751" s="155"/>
      <c r="P751" s="155"/>
      <c r="Q751" s="155"/>
      <c r="R751" s="155"/>
      <c r="S751" s="155"/>
      <c r="T751" s="156"/>
      <c r="AT751" s="151" t="s">
        <v>157</v>
      </c>
      <c r="AU751" s="151" t="s">
        <v>79</v>
      </c>
      <c r="AV751" s="13" t="s">
        <v>79</v>
      </c>
      <c r="AW751" s="13" t="s">
        <v>27</v>
      </c>
      <c r="AX751" s="13" t="s">
        <v>70</v>
      </c>
      <c r="AY751" s="151" t="s">
        <v>148</v>
      </c>
    </row>
    <row r="752" spans="2:51" s="13" customFormat="1" ht="30.6">
      <c r="B752" s="150"/>
      <c r="D752" s="144" t="s">
        <v>157</v>
      </c>
      <c r="E752" s="151" t="s">
        <v>1</v>
      </c>
      <c r="F752" s="152" t="s">
        <v>2541</v>
      </c>
      <c r="H752" s="153">
        <v>114.255</v>
      </c>
      <c r="L752" s="150"/>
      <c r="M752" s="154"/>
      <c r="N752" s="155"/>
      <c r="O752" s="155"/>
      <c r="P752" s="155"/>
      <c r="Q752" s="155"/>
      <c r="R752" s="155"/>
      <c r="S752" s="155"/>
      <c r="T752" s="156"/>
      <c r="AT752" s="151" t="s">
        <v>157</v>
      </c>
      <c r="AU752" s="151" t="s">
        <v>79</v>
      </c>
      <c r="AV752" s="13" t="s">
        <v>79</v>
      </c>
      <c r="AW752" s="13" t="s">
        <v>27</v>
      </c>
      <c r="AX752" s="13" t="s">
        <v>70</v>
      </c>
      <c r="AY752" s="151" t="s">
        <v>148</v>
      </c>
    </row>
    <row r="753" spans="2:51" s="13" customFormat="1" ht="12">
      <c r="B753" s="150"/>
      <c r="D753" s="144" t="s">
        <v>157</v>
      </c>
      <c r="F753" s="152" t="s">
        <v>2542</v>
      </c>
      <c r="H753" s="153">
        <v>128.321</v>
      </c>
      <c r="L753" s="150"/>
      <c r="M753" s="154"/>
      <c r="N753" s="155"/>
      <c r="O753" s="155"/>
      <c r="P753" s="155"/>
      <c r="Q753" s="155"/>
      <c r="R753" s="155"/>
      <c r="S753" s="155"/>
      <c r="T753" s="156"/>
      <c r="AT753" s="151" t="s">
        <v>157</v>
      </c>
      <c r="AU753" s="151" t="s">
        <v>79</v>
      </c>
      <c r="AV753" s="13" t="s">
        <v>79</v>
      </c>
      <c r="AW753" s="13" t="s">
        <v>3</v>
      </c>
      <c r="AX753" s="13" t="s">
        <v>77</v>
      </c>
      <c r="AY753" s="151" t="s">
        <v>148</v>
      </c>
    </row>
    <row r="754" spans="2:65" s="1" customFormat="1" ht="24" customHeight="1">
      <c r="B754" s="130"/>
      <c r="C754" s="157" t="s">
        <v>1153</v>
      </c>
      <c r="D754" s="157" t="s">
        <v>80</v>
      </c>
      <c r="E754" s="158" t="s">
        <v>1219</v>
      </c>
      <c r="F754" s="159" t="s">
        <v>1220</v>
      </c>
      <c r="G754" s="160" t="s">
        <v>153</v>
      </c>
      <c r="H754" s="161">
        <v>140.102</v>
      </c>
      <c r="I754" s="162"/>
      <c r="J754" s="162">
        <f>ROUND(I754*H754,2)</f>
        <v>0</v>
      </c>
      <c r="K754" s="159" t="s">
        <v>320</v>
      </c>
      <c r="L754" s="163"/>
      <c r="M754" s="164" t="s">
        <v>1</v>
      </c>
      <c r="N754" s="165" t="s">
        <v>35</v>
      </c>
      <c r="O754" s="139">
        <v>0</v>
      </c>
      <c r="P754" s="139">
        <f>O754*H754</f>
        <v>0</v>
      </c>
      <c r="Q754" s="139">
        <v>0.0021</v>
      </c>
      <c r="R754" s="139">
        <f>Q754*H754</f>
        <v>0.2942142</v>
      </c>
      <c r="S754" s="139">
        <v>0</v>
      </c>
      <c r="T754" s="140">
        <f>S754*H754</f>
        <v>0</v>
      </c>
      <c r="AR754" s="141" t="s">
        <v>325</v>
      </c>
      <c r="AT754" s="141" t="s">
        <v>80</v>
      </c>
      <c r="AU754" s="141" t="s">
        <v>79</v>
      </c>
      <c r="AY754" s="15" t="s">
        <v>148</v>
      </c>
      <c r="BE754" s="142">
        <f>IF(N754="základní",J754,0)</f>
        <v>0</v>
      </c>
      <c r="BF754" s="142">
        <f>IF(N754="snížená",J754,0)</f>
        <v>0</v>
      </c>
      <c r="BG754" s="142">
        <f>IF(N754="zákl. přenesená",J754,0)</f>
        <v>0</v>
      </c>
      <c r="BH754" s="142">
        <f>IF(N754="sníž. přenesená",J754,0)</f>
        <v>0</v>
      </c>
      <c r="BI754" s="142">
        <f>IF(N754="nulová",J754,0)</f>
        <v>0</v>
      </c>
      <c r="BJ754" s="15" t="s">
        <v>77</v>
      </c>
      <c r="BK754" s="142">
        <f>ROUND(I754*H754,2)</f>
        <v>0</v>
      </c>
      <c r="BL754" s="15" t="s">
        <v>231</v>
      </c>
      <c r="BM754" s="141" t="s">
        <v>2543</v>
      </c>
    </row>
    <row r="755" spans="2:51" s="12" customFormat="1" ht="12">
      <c r="B755" s="143"/>
      <c r="D755" s="144" t="s">
        <v>157</v>
      </c>
      <c r="E755" s="145" t="s">
        <v>1</v>
      </c>
      <c r="F755" s="146" t="s">
        <v>1208</v>
      </c>
      <c r="H755" s="145" t="s">
        <v>1</v>
      </c>
      <c r="L755" s="143"/>
      <c r="M755" s="147"/>
      <c r="N755" s="148"/>
      <c r="O755" s="148"/>
      <c r="P755" s="148"/>
      <c r="Q755" s="148"/>
      <c r="R755" s="148"/>
      <c r="S755" s="148"/>
      <c r="T755" s="149"/>
      <c r="AT755" s="145" t="s">
        <v>157</v>
      </c>
      <c r="AU755" s="145" t="s">
        <v>79</v>
      </c>
      <c r="AV755" s="12" t="s">
        <v>77</v>
      </c>
      <c r="AW755" s="12" t="s">
        <v>27</v>
      </c>
      <c r="AX755" s="12" t="s">
        <v>70</v>
      </c>
      <c r="AY755" s="145" t="s">
        <v>148</v>
      </c>
    </row>
    <row r="756" spans="2:51" s="13" customFormat="1" ht="12">
      <c r="B756" s="150"/>
      <c r="D756" s="144" t="s">
        <v>157</v>
      </c>
      <c r="E756" s="151" t="s">
        <v>1</v>
      </c>
      <c r="F756" s="152" t="s">
        <v>2544</v>
      </c>
      <c r="H756" s="153">
        <v>23.1</v>
      </c>
      <c r="L756" s="150"/>
      <c r="M756" s="154"/>
      <c r="N756" s="155"/>
      <c r="O756" s="155"/>
      <c r="P756" s="155"/>
      <c r="Q756" s="155"/>
      <c r="R756" s="155"/>
      <c r="S756" s="155"/>
      <c r="T756" s="156"/>
      <c r="AT756" s="151" t="s">
        <v>157</v>
      </c>
      <c r="AU756" s="151" t="s">
        <v>79</v>
      </c>
      <c r="AV756" s="13" t="s">
        <v>79</v>
      </c>
      <c r="AW756" s="13" t="s">
        <v>27</v>
      </c>
      <c r="AX756" s="13" t="s">
        <v>70</v>
      </c>
      <c r="AY756" s="151" t="s">
        <v>148</v>
      </c>
    </row>
    <row r="757" spans="2:51" s="13" customFormat="1" ht="30.6">
      <c r="B757" s="150"/>
      <c r="D757" s="144" t="s">
        <v>157</v>
      </c>
      <c r="E757" s="151" t="s">
        <v>1</v>
      </c>
      <c r="F757" s="152" t="s">
        <v>2541</v>
      </c>
      <c r="H757" s="153">
        <v>114.255</v>
      </c>
      <c r="L757" s="150"/>
      <c r="M757" s="154"/>
      <c r="N757" s="155"/>
      <c r="O757" s="155"/>
      <c r="P757" s="155"/>
      <c r="Q757" s="155"/>
      <c r="R757" s="155"/>
      <c r="S757" s="155"/>
      <c r="T757" s="156"/>
      <c r="AT757" s="151" t="s">
        <v>157</v>
      </c>
      <c r="AU757" s="151" t="s">
        <v>79</v>
      </c>
      <c r="AV757" s="13" t="s">
        <v>79</v>
      </c>
      <c r="AW757" s="13" t="s">
        <v>27</v>
      </c>
      <c r="AX757" s="13" t="s">
        <v>70</v>
      </c>
      <c r="AY757" s="151" t="s">
        <v>148</v>
      </c>
    </row>
    <row r="758" spans="2:51" s="13" customFormat="1" ht="12">
      <c r="B758" s="150"/>
      <c r="D758" s="144" t="s">
        <v>157</v>
      </c>
      <c r="F758" s="152" t="s">
        <v>2545</v>
      </c>
      <c r="H758" s="153">
        <v>140.102</v>
      </c>
      <c r="L758" s="150"/>
      <c r="M758" s="154"/>
      <c r="N758" s="155"/>
      <c r="O758" s="155"/>
      <c r="P758" s="155"/>
      <c r="Q758" s="155"/>
      <c r="R758" s="155"/>
      <c r="S758" s="155"/>
      <c r="T758" s="156"/>
      <c r="AT758" s="151" t="s">
        <v>157</v>
      </c>
      <c r="AU758" s="151" t="s">
        <v>79</v>
      </c>
      <c r="AV758" s="13" t="s">
        <v>79</v>
      </c>
      <c r="AW758" s="13" t="s">
        <v>3</v>
      </c>
      <c r="AX758" s="13" t="s">
        <v>77</v>
      </c>
      <c r="AY758" s="151" t="s">
        <v>148</v>
      </c>
    </row>
    <row r="759" spans="2:65" s="1" customFormat="1" ht="24" customHeight="1">
      <c r="B759" s="130"/>
      <c r="C759" s="131" t="s">
        <v>1157</v>
      </c>
      <c r="D759" s="131" t="s">
        <v>150</v>
      </c>
      <c r="E759" s="132" t="s">
        <v>1225</v>
      </c>
      <c r="F759" s="133" t="s">
        <v>1226</v>
      </c>
      <c r="G759" s="134" t="s">
        <v>153</v>
      </c>
      <c r="H759" s="135">
        <v>15.75</v>
      </c>
      <c r="I759" s="136"/>
      <c r="J759" s="136">
        <f>ROUND(I759*H759,2)</f>
        <v>0</v>
      </c>
      <c r="K759" s="133" t="s">
        <v>320</v>
      </c>
      <c r="L759" s="27"/>
      <c r="M759" s="137" t="s">
        <v>1</v>
      </c>
      <c r="N759" s="138" t="s">
        <v>35</v>
      </c>
      <c r="O759" s="139">
        <v>0.06</v>
      </c>
      <c r="P759" s="139">
        <f>O759*H759</f>
        <v>0.945</v>
      </c>
      <c r="Q759" s="139">
        <v>1E-05</v>
      </c>
      <c r="R759" s="139">
        <f>Q759*H759</f>
        <v>0.0001575</v>
      </c>
      <c r="S759" s="139">
        <v>0</v>
      </c>
      <c r="T759" s="140">
        <f>S759*H759</f>
        <v>0</v>
      </c>
      <c r="AR759" s="141" t="s">
        <v>231</v>
      </c>
      <c r="AT759" s="141" t="s">
        <v>150</v>
      </c>
      <c r="AU759" s="141" t="s">
        <v>79</v>
      </c>
      <c r="AY759" s="15" t="s">
        <v>148</v>
      </c>
      <c r="BE759" s="142">
        <f>IF(N759="základní",J759,0)</f>
        <v>0</v>
      </c>
      <c r="BF759" s="142">
        <f>IF(N759="snížená",J759,0)</f>
        <v>0</v>
      </c>
      <c r="BG759" s="142">
        <f>IF(N759="zákl. přenesená",J759,0)</f>
        <v>0</v>
      </c>
      <c r="BH759" s="142">
        <f>IF(N759="sníž. přenesená",J759,0)</f>
        <v>0</v>
      </c>
      <c r="BI759" s="142">
        <f>IF(N759="nulová",J759,0)</f>
        <v>0</v>
      </c>
      <c r="BJ759" s="15" t="s">
        <v>77</v>
      </c>
      <c r="BK759" s="142">
        <f>ROUND(I759*H759,2)</f>
        <v>0</v>
      </c>
      <c r="BL759" s="15" t="s">
        <v>231</v>
      </c>
      <c r="BM759" s="141" t="s">
        <v>2546</v>
      </c>
    </row>
    <row r="760" spans="2:51" s="12" customFormat="1" ht="12">
      <c r="B760" s="143"/>
      <c r="D760" s="144" t="s">
        <v>157</v>
      </c>
      <c r="E760" s="145" t="s">
        <v>1</v>
      </c>
      <c r="F760" s="146" t="s">
        <v>1208</v>
      </c>
      <c r="H760" s="145" t="s">
        <v>1</v>
      </c>
      <c r="L760" s="143"/>
      <c r="M760" s="147"/>
      <c r="N760" s="148"/>
      <c r="O760" s="148"/>
      <c r="P760" s="148"/>
      <c r="Q760" s="148"/>
      <c r="R760" s="148"/>
      <c r="S760" s="148"/>
      <c r="T760" s="149"/>
      <c r="AT760" s="145" t="s">
        <v>157</v>
      </c>
      <c r="AU760" s="145" t="s">
        <v>79</v>
      </c>
      <c r="AV760" s="12" t="s">
        <v>77</v>
      </c>
      <c r="AW760" s="12" t="s">
        <v>27</v>
      </c>
      <c r="AX760" s="12" t="s">
        <v>70</v>
      </c>
      <c r="AY760" s="145" t="s">
        <v>148</v>
      </c>
    </row>
    <row r="761" spans="2:51" s="13" customFormat="1" ht="12">
      <c r="B761" s="150"/>
      <c r="D761" s="144" t="s">
        <v>157</v>
      </c>
      <c r="E761" s="151" t="s">
        <v>1</v>
      </c>
      <c r="F761" s="152" t="s">
        <v>1228</v>
      </c>
      <c r="H761" s="153">
        <v>15.75</v>
      </c>
      <c r="L761" s="150"/>
      <c r="M761" s="154"/>
      <c r="N761" s="155"/>
      <c r="O761" s="155"/>
      <c r="P761" s="155"/>
      <c r="Q761" s="155"/>
      <c r="R761" s="155"/>
      <c r="S761" s="155"/>
      <c r="T761" s="156"/>
      <c r="AT761" s="151" t="s">
        <v>157</v>
      </c>
      <c r="AU761" s="151" t="s">
        <v>79</v>
      </c>
      <c r="AV761" s="13" t="s">
        <v>79</v>
      </c>
      <c r="AW761" s="13" t="s">
        <v>27</v>
      </c>
      <c r="AX761" s="13" t="s">
        <v>70</v>
      </c>
      <c r="AY761" s="151" t="s">
        <v>148</v>
      </c>
    </row>
    <row r="762" spans="2:65" s="1" customFormat="1" ht="24" customHeight="1">
      <c r="B762" s="130"/>
      <c r="C762" s="157" t="s">
        <v>1164</v>
      </c>
      <c r="D762" s="157" t="s">
        <v>80</v>
      </c>
      <c r="E762" s="158" t="s">
        <v>1230</v>
      </c>
      <c r="F762" s="159" t="s">
        <v>1231</v>
      </c>
      <c r="G762" s="160" t="s">
        <v>153</v>
      </c>
      <c r="H762" s="161">
        <v>17.325</v>
      </c>
      <c r="I762" s="162"/>
      <c r="J762" s="162">
        <f>ROUND(I762*H762,2)</f>
        <v>0</v>
      </c>
      <c r="K762" s="159" t="s">
        <v>320</v>
      </c>
      <c r="L762" s="163"/>
      <c r="M762" s="164" t="s">
        <v>1</v>
      </c>
      <c r="N762" s="165" t="s">
        <v>35</v>
      </c>
      <c r="O762" s="139">
        <v>0</v>
      </c>
      <c r="P762" s="139">
        <f>O762*H762</f>
        <v>0</v>
      </c>
      <c r="Q762" s="139">
        <v>0.000115</v>
      </c>
      <c r="R762" s="139">
        <f>Q762*H762</f>
        <v>0.001992375</v>
      </c>
      <c r="S762" s="139">
        <v>0</v>
      </c>
      <c r="T762" s="140">
        <f>S762*H762</f>
        <v>0</v>
      </c>
      <c r="AR762" s="141" t="s">
        <v>325</v>
      </c>
      <c r="AT762" s="141" t="s">
        <v>80</v>
      </c>
      <c r="AU762" s="141" t="s">
        <v>79</v>
      </c>
      <c r="AY762" s="15" t="s">
        <v>148</v>
      </c>
      <c r="BE762" s="142">
        <f>IF(N762="základní",J762,0)</f>
        <v>0</v>
      </c>
      <c r="BF762" s="142">
        <f>IF(N762="snížená",J762,0)</f>
        <v>0</v>
      </c>
      <c r="BG762" s="142">
        <f>IF(N762="zákl. přenesená",J762,0)</f>
        <v>0</v>
      </c>
      <c r="BH762" s="142">
        <f>IF(N762="sníž. přenesená",J762,0)</f>
        <v>0</v>
      </c>
      <c r="BI762" s="142">
        <f>IF(N762="nulová",J762,0)</f>
        <v>0</v>
      </c>
      <c r="BJ762" s="15" t="s">
        <v>77</v>
      </c>
      <c r="BK762" s="142">
        <f>ROUND(I762*H762,2)</f>
        <v>0</v>
      </c>
      <c r="BL762" s="15" t="s">
        <v>231</v>
      </c>
      <c r="BM762" s="141" t="s">
        <v>2547</v>
      </c>
    </row>
    <row r="763" spans="2:51" s="13" customFormat="1" ht="12">
      <c r="B763" s="150"/>
      <c r="D763" s="144" t="s">
        <v>157</v>
      </c>
      <c r="F763" s="152" t="s">
        <v>1233</v>
      </c>
      <c r="H763" s="153">
        <v>17.325</v>
      </c>
      <c r="L763" s="150"/>
      <c r="M763" s="154"/>
      <c r="N763" s="155"/>
      <c r="O763" s="155"/>
      <c r="P763" s="155"/>
      <c r="Q763" s="155"/>
      <c r="R763" s="155"/>
      <c r="S763" s="155"/>
      <c r="T763" s="156"/>
      <c r="AT763" s="151" t="s">
        <v>157</v>
      </c>
      <c r="AU763" s="151" t="s">
        <v>79</v>
      </c>
      <c r="AV763" s="13" t="s">
        <v>79</v>
      </c>
      <c r="AW763" s="13" t="s">
        <v>3</v>
      </c>
      <c r="AX763" s="13" t="s">
        <v>77</v>
      </c>
      <c r="AY763" s="151" t="s">
        <v>148</v>
      </c>
    </row>
    <row r="764" spans="2:65" s="1" customFormat="1" ht="24" customHeight="1">
      <c r="B764" s="130"/>
      <c r="C764" s="131" t="s">
        <v>1169</v>
      </c>
      <c r="D764" s="131" t="s">
        <v>150</v>
      </c>
      <c r="E764" s="132" t="s">
        <v>1235</v>
      </c>
      <c r="F764" s="133" t="s">
        <v>1236</v>
      </c>
      <c r="G764" s="134" t="s">
        <v>203</v>
      </c>
      <c r="H764" s="135">
        <v>5.165</v>
      </c>
      <c r="I764" s="136"/>
      <c r="J764" s="136">
        <f>ROUND(I764*H764,2)</f>
        <v>0</v>
      </c>
      <c r="K764" s="133" t="s">
        <v>154</v>
      </c>
      <c r="L764" s="27"/>
      <c r="M764" s="137" t="s">
        <v>1</v>
      </c>
      <c r="N764" s="138" t="s">
        <v>35</v>
      </c>
      <c r="O764" s="139">
        <v>1.831</v>
      </c>
      <c r="P764" s="139">
        <f>O764*H764</f>
        <v>9.457115</v>
      </c>
      <c r="Q764" s="139">
        <v>0</v>
      </c>
      <c r="R764" s="139">
        <f>Q764*H764</f>
        <v>0</v>
      </c>
      <c r="S764" s="139">
        <v>0</v>
      </c>
      <c r="T764" s="140">
        <f>S764*H764</f>
        <v>0</v>
      </c>
      <c r="AR764" s="141" t="s">
        <v>231</v>
      </c>
      <c r="AT764" s="141" t="s">
        <v>150</v>
      </c>
      <c r="AU764" s="141" t="s">
        <v>79</v>
      </c>
      <c r="AY764" s="15" t="s">
        <v>148</v>
      </c>
      <c r="BE764" s="142">
        <f>IF(N764="základní",J764,0)</f>
        <v>0</v>
      </c>
      <c r="BF764" s="142">
        <f>IF(N764="snížená",J764,0)</f>
        <v>0</v>
      </c>
      <c r="BG764" s="142">
        <f>IF(N764="zákl. přenesená",J764,0)</f>
        <v>0</v>
      </c>
      <c r="BH764" s="142">
        <f>IF(N764="sníž. přenesená",J764,0)</f>
        <v>0</v>
      </c>
      <c r="BI764" s="142">
        <f>IF(N764="nulová",J764,0)</f>
        <v>0</v>
      </c>
      <c r="BJ764" s="15" t="s">
        <v>77</v>
      </c>
      <c r="BK764" s="142">
        <f>ROUND(I764*H764,2)</f>
        <v>0</v>
      </c>
      <c r="BL764" s="15" t="s">
        <v>231</v>
      </c>
      <c r="BM764" s="141" t="s">
        <v>2548</v>
      </c>
    </row>
    <row r="765" spans="2:63" s="11" customFormat="1" ht="22.8" customHeight="1">
      <c r="B765" s="118"/>
      <c r="D765" s="119" t="s">
        <v>69</v>
      </c>
      <c r="E765" s="128" t="s">
        <v>1238</v>
      </c>
      <c r="F765" s="128" t="s">
        <v>1239</v>
      </c>
      <c r="J765" s="129">
        <f>BK765</f>
        <v>0</v>
      </c>
      <c r="L765" s="118"/>
      <c r="M765" s="122"/>
      <c r="N765" s="123"/>
      <c r="O765" s="123"/>
      <c r="P765" s="124">
        <f>SUM(P766:P799)</f>
        <v>101.66067000000001</v>
      </c>
      <c r="Q765" s="123"/>
      <c r="R765" s="124">
        <f>SUM(R766:R799)</f>
        <v>0.266522</v>
      </c>
      <c r="S765" s="123"/>
      <c r="T765" s="125">
        <f>SUM(T766:T799)</f>
        <v>0</v>
      </c>
      <c r="AR765" s="119" t="s">
        <v>79</v>
      </c>
      <c r="AT765" s="126" t="s">
        <v>69</v>
      </c>
      <c r="AU765" s="126" t="s">
        <v>77</v>
      </c>
      <c r="AY765" s="119" t="s">
        <v>148</v>
      </c>
      <c r="BK765" s="127">
        <f>SUM(BK766:BK799)</f>
        <v>0</v>
      </c>
    </row>
    <row r="766" spans="2:65" s="1" customFormat="1" ht="24" customHeight="1">
      <c r="B766" s="130"/>
      <c r="C766" s="131" t="s">
        <v>1175</v>
      </c>
      <c r="D766" s="131" t="s">
        <v>150</v>
      </c>
      <c r="E766" s="132" t="s">
        <v>1241</v>
      </c>
      <c r="F766" s="133" t="s">
        <v>1242</v>
      </c>
      <c r="G766" s="134" t="s">
        <v>458</v>
      </c>
      <c r="H766" s="135">
        <v>133</v>
      </c>
      <c r="I766" s="136"/>
      <c r="J766" s="136">
        <f>ROUND(I766*H766,2)</f>
        <v>0</v>
      </c>
      <c r="K766" s="133" t="s">
        <v>154</v>
      </c>
      <c r="L766" s="27"/>
      <c r="M766" s="137" t="s">
        <v>1</v>
      </c>
      <c r="N766" s="138" t="s">
        <v>35</v>
      </c>
      <c r="O766" s="139">
        <v>0.14</v>
      </c>
      <c r="P766" s="139">
        <f>O766*H766</f>
        <v>18.62</v>
      </c>
      <c r="Q766" s="139">
        <v>0</v>
      </c>
      <c r="R766" s="139">
        <f>Q766*H766</f>
        <v>0</v>
      </c>
      <c r="S766" s="139">
        <v>0</v>
      </c>
      <c r="T766" s="140">
        <f>S766*H766</f>
        <v>0</v>
      </c>
      <c r="AR766" s="141" t="s">
        <v>231</v>
      </c>
      <c r="AT766" s="141" t="s">
        <v>150</v>
      </c>
      <c r="AU766" s="141" t="s">
        <v>79</v>
      </c>
      <c r="AY766" s="15" t="s">
        <v>148</v>
      </c>
      <c r="BE766" s="142">
        <f>IF(N766="základní",J766,0)</f>
        <v>0</v>
      </c>
      <c r="BF766" s="142">
        <f>IF(N766="snížená",J766,0)</f>
        <v>0</v>
      </c>
      <c r="BG766" s="142">
        <f>IF(N766="zákl. přenesená",J766,0)</f>
        <v>0</v>
      </c>
      <c r="BH766" s="142">
        <f>IF(N766="sníž. přenesená",J766,0)</f>
        <v>0</v>
      </c>
      <c r="BI766" s="142">
        <f>IF(N766="nulová",J766,0)</f>
        <v>0</v>
      </c>
      <c r="BJ766" s="15" t="s">
        <v>77</v>
      </c>
      <c r="BK766" s="142">
        <f>ROUND(I766*H766,2)</f>
        <v>0</v>
      </c>
      <c r="BL766" s="15" t="s">
        <v>231</v>
      </c>
      <c r="BM766" s="141" t="s">
        <v>2549</v>
      </c>
    </row>
    <row r="767" spans="2:51" s="12" customFormat="1" ht="12">
      <c r="B767" s="143"/>
      <c r="D767" s="144" t="s">
        <v>157</v>
      </c>
      <c r="E767" s="145" t="s">
        <v>1</v>
      </c>
      <c r="F767" s="146" t="s">
        <v>158</v>
      </c>
      <c r="H767" s="145" t="s">
        <v>1</v>
      </c>
      <c r="L767" s="143"/>
      <c r="M767" s="147"/>
      <c r="N767" s="148"/>
      <c r="O767" s="148"/>
      <c r="P767" s="148"/>
      <c r="Q767" s="148"/>
      <c r="R767" s="148"/>
      <c r="S767" s="148"/>
      <c r="T767" s="149"/>
      <c r="AT767" s="145" t="s">
        <v>157</v>
      </c>
      <c r="AU767" s="145" t="s">
        <v>79</v>
      </c>
      <c r="AV767" s="12" t="s">
        <v>77</v>
      </c>
      <c r="AW767" s="12" t="s">
        <v>27</v>
      </c>
      <c r="AX767" s="12" t="s">
        <v>70</v>
      </c>
      <c r="AY767" s="145" t="s">
        <v>148</v>
      </c>
    </row>
    <row r="768" spans="2:51" s="13" customFormat="1" ht="12">
      <c r="B768" s="150"/>
      <c r="D768" s="144" t="s">
        <v>157</v>
      </c>
      <c r="E768" s="151" t="s">
        <v>1</v>
      </c>
      <c r="F768" s="152" t="s">
        <v>2550</v>
      </c>
      <c r="H768" s="153">
        <v>133</v>
      </c>
      <c r="L768" s="150"/>
      <c r="M768" s="154"/>
      <c r="N768" s="155"/>
      <c r="O768" s="155"/>
      <c r="P768" s="155"/>
      <c r="Q768" s="155"/>
      <c r="R768" s="155"/>
      <c r="S768" s="155"/>
      <c r="T768" s="156"/>
      <c r="AT768" s="151" t="s">
        <v>157</v>
      </c>
      <c r="AU768" s="151" t="s">
        <v>79</v>
      </c>
      <c r="AV768" s="13" t="s">
        <v>79</v>
      </c>
      <c r="AW768" s="13" t="s">
        <v>27</v>
      </c>
      <c r="AX768" s="13" t="s">
        <v>70</v>
      </c>
      <c r="AY768" s="151" t="s">
        <v>148</v>
      </c>
    </row>
    <row r="769" spans="2:65" s="1" customFormat="1" ht="16.5" customHeight="1">
      <c r="B769" s="130"/>
      <c r="C769" s="157" t="s">
        <v>1181</v>
      </c>
      <c r="D769" s="157" t="s">
        <v>80</v>
      </c>
      <c r="E769" s="158" t="s">
        <v>1246</v>
      </c>
      <c r="F769" s="159" t="s">
        <v>1247</v>
      </c>
      <c r="G769" s="160" t="s">
        <v>220</v>
      </c>
      <c r="H769" s="161">
        <v>133</v>
      </c>
      <c r="I769" s="162"/>
      <c r="J769" s="162">
        <f>ROUND(I769*H769,2)</f>
        <v>0</v>
      </c>
      <c r="K769" s="159" t="s">
        <v>320</v>
      </c>
      <c r="L769" s="163"/>
      <c r="M769" s="164" t="s">
        <v>1</v>
      </c>
      <c r="N769" s="165" t="s">
        <v>35</v>
      </c>
      <c r="O769" s="139">
        <v>0</v>
      </c>
      <c r="P769" s="139">
        <f>O769*H769</f>
        <v>0</v>
      </c>
      <c r="Q769" s="139">
        <v>0.001</v>
      </c>
      <c r="R769" s="139">
        <f>Q769*H769</f>
        <v>0.133</v>
      </c>
      <c r="S769" s="139">
        <v>0</v>
      </c>
      <c r="T769" s="140">
        <f>S769*H769</f>
        <v>0</v>
      </c>
      <c r="AR769" s="141" t="s">
        <v>325</v>
      </c>
      <c r="AT769" s="141" t="s">
        <v>80</v>
      </c>
      <c r="AU769" s="141" t="s">
        <v>79</v>
      </c>
      <c r="AY769" s="15" t="s">
        <v>148</v>
      </c>
      <c r="BE769" s="142">
        <f>IF(N769="základní",J769,0)</f>
        <v>0</v>
      </c>
      <c r="BF769" s="142">
        <f>IF(N769="snížená",J769,0)</f>
        <v>0</v>
      </c>
      <c r="BG769" s="142">
        <f>IF(N769="zákl. přenesená",J769,0)</f>
        <v>0</v>
      </c>
      <c r="BH769" s="142">
        <f>IF(N769="sníž. přenesená",J769,0)</f>
        <v>0</v>
      </c>
      <c r="BI769" s="142">
        <f>IF(N769="nulová",J769,0)</f>
        <v>0</v>
      </c>
      <c r="BJ769" s="15" t="s">
        <v>77</v>
      </c>
      <c r="BK769" s="142">
        <f>ROUND(I769*H769,2)</f>
        <v>0</v>
      </c>
      <c r="BL769" s="15" t="s">
        <v>231</v>
      </c>
      <c r="BM769" s="141" t="s">
        <v>2551</v>
      </c>
    </row>
    <row r="770" spans="2:65" s="1" customFormat="1" ht="24" customHeight="1">
      <c r="B770" s="130"/>
      <c r="C770" s="131" t="s">
        <v>1184</v>
      </c>
      <c r="D770" s="131" t="s">
        <v>150</v>
      </c>
      <c r="E770" s="132" t="s">
        <v>1250</v>
      </c>
      <c r="F770" s="133" t="s">
        <v>1251</v>
      </c>
      <c r="G770" s="134" t="s">
        <v>458</v>
      </c>
      <c r="H770" s="135">
        <v>94.5</v>
      </c>
      <c r="I770" s="136"/>
      <c r="J770" s="136">
        <f>ROUND(I770*H770,2)</f>
        <v>0</v>
      </c>
      <c r="K770" s="133" t="s">
        <v>154</v>
      </c>
      <c r="L770" s="27"/>
      <c r="M770" s="137" t="s">
        <v>1</v>
      </c>
      <c r="N770" s="138" t="s">
        <v>35</v>
      </c>
      <c r="O770" s="139">
        <v>0.497</v>
      </c>
      <c r="P770" s="139">
        <f>O770*H770</f>
        <v>46.966499999999996</v>
      </c>
      <c r="Q770" s="139">
        <v>0</v>
      </c>
      <c r="R770" s="139">
        <f>Q770*H770</f>
        <v>0</v>
      </c>
      <c r="S770" s="139">
        <v>0</v>
      </c>
      <c r="T770" s="140">
        <f>S770*H770</f>
        <v>0</v>
      </c>
      <c r="AR770" s="141" t="s">
        <v>231</v>
      </c>
      <c r="AT770" s="141" t="s">
        <v>150</v>
      </c>
      <c r="AU770" s="141" t="s">
        <v>79</v>
      </c>
      <c r="AY770" s="15" t="s">
        <v>148</v>
      </c>
      <c r="BE770" s="142">
        <f>IF(N770="základní",J770,0)</f>
        <v>0</v>
      </c>
      <c r="BF770" s="142">
        <f>IF(N770="snížená",J770,0)</f>
        <v>0</v>
      </c>
      <c r="BG770" s="142">
        <f>IF(N770="zákl. přenesená",J770,0)</f>
        <v>0</v>
      </c>
      <c r="BH770" s="142">
        <f>IF(N770="sníž. přenesená",J770,0)</f>
        <v>0</v>
      </c>
      <c r="BI770" s="142">
        <f>IF(N770="nulová",J770,0)</f>
        <v>0</v>
      </c>
      <c r="BJ770" s="15" t="s">
        <v>77</v>
      </c>
      <c r="BK770" s="142">
        <f>ROUND(I770*H770,2)</f>
        <v>0</v>
      </c>
      <c r="BL770" s="15" t="s">
        <v>231</v>
      </c>
      <c r="BM770" s="141" t="s">
        <v>2552</v>
      </c>
    </row>
    <row r="771" spans="2:51" s="13" customFormat="1" ht="12">
      <c r="B771" s="150"/>
      <c r="D771" s="144" t="s">
        <v>157</v>
      </c>
      <c r="E771" s="151" t="s">
        <v>1</v>
      </c>
      <c r="F771" s="152" t="s">
        <v>2553</v>
      </c>
      <c r="H771" s="153">
        <v>31.5</v>
      </c>
      <c r="L771" s="150"/>
      <c r="M771" s="154"/>
      <c r="N771" s="155"/>
      <c r="O771" s="155"/>
      <c r="P771" s="155"/>
      <c r="Q771" s="155"/>
      <c r="R771" s="155"/>
      <c r="S771" s="155"/>
      <c r="T771" s="156"/>
      <c r="AT771" s="151" t="s">
        <v>157</v>
      </c>
      <c r="AU771" s="151" t="s">
        <v>79</v>
      </c>
      <c r="AV771" s="13" t="s">
        <v>79</v>
      </c>
      <c r="AW771" s="13" t="s">
        <v>27</v>
      </c>
      <c r="AX771" s="13" t="s">
        <v>70</v>
      </c>
      <c r="AY771" s="151" t="s">
        <v>148</v>
      </c>
    </row>
    <row r="772" spans="2:51" s="13" customFormat="1" ht="12">
      <c r="B772" s="150"/>
      <c r="D772" s="144" t="s">
        <v>157</v>
      </c>
      <c r="E772" s="151" t="s">
        <v>1</v>
      </c>
      <c r="F772" s="152" t="s">
        <v>2554</v>
      </c>
      <c r="H772" s="153">
        <v>63</v>
      </c>
      <c r="L772" s="150"/>
      <c r="M772" s="154"/>
      <c r="N772" s="155"/>
      <c r="O772" s="155"/>
      <c r="P772" s="155"/>
      <c r="Q772" s="155"/>
      <c r="R772" s="155"/>
      <c r="S772" s="155"/>
      <c r="T772" s="156"/>
      <c r="AT772" s="151" t="s">
        <v>157</v>
      </c>
      <c r="AU772" s="151" t="s">
        <v>79</v>
      </c>
      <c r="AV772" s="13" t="s">
        <v>79</v>
      </c>
      <c r="AW772" s="13" t="s">
        <v>27</v>
      </c>
      <c r="AX772" s="13" t="s">
        <v>70</v>
      </c>
      <c r="AY772" s="151" t="s">
        <v>148</v>
      </c>
    </row>
    <row r="773" spans="2:65" s="1" customFormat="1" ht="16.5" customHeight="1">
      <c r="B773" s="130"/>
      <c r="C773" s="157" t="s">
        <v>1188</v>
      </c>
      <c r="D773" s="157" t="s">
        <v>80</v>
      </c>
      <c r="E773" s="158" t="s">
        <v>1256</v>
      </c>
      <c r="F773" s="159" t="s">
        <v>1257</v>
      </c>
      <c r="G773" s="160" t="s">
        <v>220</v>
      </c>
      <c r="H773" s="161">
        <v>20.543</v>
      </c>
      <c r="I773" s="162"/>
      <c r="J773" s="162">
        <f>ROUND(I773*H773,2)</f>
        <v>0</v>
      </c>
      <c r="K773" s="159" t="s">
        <v>320</v>
      </c>
      <c r="L773" s="163"/>
      <c r="M773" s="164" t="s">
        <v>1</v>
      </c>
      <c r="N773" s="165" t="s">
        <v>35</v>
      </c>
      <c r="O773" s="139">
        <v>0</v>
      </c>
      <c r="P773" s="139">
        <f>O773*H773</f>
        <v>0</v>
      </c>
      <c r="Q773" s="139">
        <v>0.001</v>
      </c>
      <c r="R773" s="139">
        <f>Q773*H773</f>
        <v>0.020543</v>
      </c>
      <c r="S773" s="139">
        <v>0</v>
      </c>
      <c r="T773" s="140">
        <f>S773*H773</f>
        <v>0</v>
      </c>
      <c r="AR773" s="141" t="s">
        <v>325</v>
      </c>
      <c r="AT773" s="141" t="s">
        <v>80</v>
      </c>
      <c r="AU773" s="141" t="s">
        <v>79</v>
      </c>
      <c r="AY773" s="15" t="s">
        <v>148</v>
      </c>
      <c r="BE773" s="142">
        <f>IF(N773="základní",J773,0)</f>
        <v>0</v>
      </c>
      <c r="BF773" s="142">
        <f>IF(N773="snížená",J773,0)</f>
        <v>0</v>
      </c>
      <c r="BG773" s="142">
        <f>IF(N773="zákl. přenesená",J773,0)</f>
        <v>0</v>
      </c>
      <c r="BH773" s="142">
        <f>IF(N773="sníž. přenesená",J773,0)</f>
        <v>0</v>
      </c>
      <c r="BI773" s="142">
        <f>IF(N773="nulová",J773,0)</f>
        <v>0</v>
      </c>
      <c r="BJ773" s="15" t="s">
        <v>77</v>
      </c>
      <c r="BK773" s="142">
        <f>ROUND(I773*H773,2)</f>
        <v>0</v>
      </c>
      <c r="BL773" s="15" t="s">
        <v>231</v>
      </c>
      <c r="BM773" s="141" t="s">
        <v>2555</v>
      </c>
    </row>
    <row r="774" spans="2:47" s="1" customFormat="1" ht="19.2">
      <c r="B774" s="27"/>
      <c r="D774" s="144" t="s">
        <v>277</v>
      </c>
      <c r="F774" s="166" t="s">
        <v>1259</v>
      </c>
      <c r="L774" s="27"/>
      <c r="M774" s="167"/>
      <c r="N774" s="50"/>
      <c r="O774" s="50"/>
      <c r="P774" s="50"/>
      <c r="Q774" s="50"/>
      <c r="R774" s="50"/>
      <c r="S774" s="50"/>
      <c r="T774" s="51"/>
      <c r="AT774" s="15" t="s">
        <v>277</v>
      </c>
      <c r="AU774" s="15" t="s">
        <v>79</v>
      </c>
    </row>
    <row r="775" spans="2:51" s="13" customFormat="1" ht="12">
      <c r="B775" s="150"/>
      <c r="D775" s="144" t="s">
        <v>157</v>
      </c>
      <c r="E775" s="151" t="s">
        <v>1</v>
      </c>
      <c r="F775" s="152" t="s">
        <v>2556</v>
      </c>
      <c r="H775" s="153">
        <v>19.565</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51" s="13" customFormat="1" ht="12">
      <c r="B776" s="150"/>
      <c r="D776" s="144" t="s">
        <v>157</v>
      </c>
      <c r="F776" s="152" t="s">
        <v>2557</v>
      </c>
      <c r="H776" s="153">
        <v>20.543</v>
      </c>
      <c r="L776" s="150"/>
      <c r="M776" s="154"/>
      <c r="N776" s="155"/>
      <c r="O776" s="155"/>
      <c r="P776" s="155"/>
      <c r="Q776" s="155"/>
      <c r="R776" s="155"/>
      <c r="S776" s="155"/>
      <c r="T776" s="156"/>
      <c r="AT776" s="151" t="s">
        <v>157</v>
      </c>
      <c r="AU776" s="151" t="s">
        <v>79</v>
      </c>
      <c r="AV776" s="13" t="s">
        <v>79</v>
      </c>
      <c r="AW776" s="13" t="s">
        <v>3</v>
      </c>
      <c r="AX776" s="13" t="s">
        <v>77</v>
      </c>
      <c r="AY776" s="151" t="s">
        <v>148</v>
      </c>
    </row>
    <row r="777" spans="2:65" s="1" customFormat="1" ht="16.5" customHeight="1">
      <c r="B777" s="130"/>
      <c r="C777" s="157" t="s">
        <v>1194</v>
      </c>
      <c r="D777" s="157" t="s">
        <v>80</v>
      </c>
      <c r="E777" s="158" t="s">
        <v>1263</v>
      </c>
      <c r="F777" s="159" t="s">
        <v>1264</v>
      </c>
      <c r="G777" s="160" t="s">
        <v>220</v>
      </c>
      <c r="H777" s="161">
        <v>39.13</v>
      </c>
      <c r="I777" s="162"/>
      <c r="J777" s="162">
        <f>ROUND(I777*H777,2)</f>
        <v>0</v>
      </c>
      <c r="K777" s="159" t="s">
        <v>154</v>
      </c>
      <c r="L777" s="163"/>
      <c r="M777" s="164" t="s">
        <v>1</v>
      </c>
      <c r="N777" s="165" t="s">
        <v>35</v>
      </c>
      <c r="O777" s="139">
        <v>0</v>
      </c>
      <c r="P777" s="139">
        <f>O777*H777</f>
        <v>0</v>
      </c>
      <c r="Q777" s="139">
        <v>0.001</v>
      </c>
      <c r="R777" s="139">
        <f>Q777*H777</f>
        <v>0.039130000000000005</v>
      </c>
      <c r="S777" s="139">
        <v>0</v>
      </c>
      <c r="T777" s="140">
        <f>S777*H777</f>
        <v>0</v>
      </c>
      <c r="AR777" s="141" t="s">
        <v>325</v>
      </c>
      <c r="AT777" s="141" t="s">
        <v>80</v>
      </c>
      <c r="AU777" s="141" t="s">
        <v>79</v>
      </c>
      <c r="AY777" s="15" t="s">
        <v>148</v>
      </c>
      <c r="BE777" s="142">
        <f>IF(N777="základní",J777,0)</f>
        <v>0</v>
      </c>
      <c r="BF777" s="142">
        <f>IF(N777="snížená",J777,0)</f>
        <v>0</v>
      </c>
      <c r="BG777" s="142">
        <f>IF(N777="zákl. přenesená",J777,0)</f>
        <v>0</v>
      </c>
      <c r="BH777" s="142">
        <f>IF(N777="sníž. přenesená",J777,0)</f>
        <v>0</v>
      </c>
      <c r="BI777" s="142">
        <f>IF(N777="nulová",J777,0)</f>
        <v>0</v>
      </c>
      <c r="BJ777" s="15" t="s">
        <v>77</v>
      </c>
      <c r="BK777" s="142">
        <f>ROUND(I777*H777,2)</f>
        <v>0</v>
      </c>
      <c r="BL777" s="15" t="s">
        <v>231</v>
      </c>
      <c r="BM777" s="141" t="s">
        <v>2558</v>
      </c>
    </row>
    <row r="778" spans="2:47" s="1" customFormat="1" ht="19.2">
      <c r="B778" s="27"/>
      <c r="D778" s="144" t="s">
        <v>277</v>
      </c>
      <c r="F778" s="166" t="s">
        <v>1266</v>
      </c>
      <c r="L778" s="27"/>
      <c r="M778" s="167"/>
      <c r="N778" s="50"/>
      <c r="O778" s="50"/>
      <c r="P778" s="50"/>
      <c r="Q778" s="50"/>
      <c r="R778" s="50"/>
      <c r="S778" s="50"/>
      <c r="T778" s="51"/>
      <c r="AT778" s="15" t="s">
        <v>277</v>
      </c>
      <c r="AU778" s="15" t="s">
        <v>79</v>
      </c>
    </row>
    <row r="779" spans="2:51" s="13" customFormat="1" ht="12">
      <c r="B779" s="150"/>
      <c r="D779" s="144" t="s">
        <v>157</v>
      </c>
      <c r="E779" s="151" t="s">
        <v>1</v>
      </c>
      <c r="F779" s="152" t="s">
        <v>2559</v>
      </c>
      <c r="H779" s="153">
        <v>39.13</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 customFormat="1" ht="24" customHeight="1">
      <c r="B780" s="130"/>
      <c r="C780" s="157" t="s">
        <v>1198</v>
      </c>
      <c r="D780" s="157" t="s">
        <v>80</v>
      </c>
      <c r="E780" s="158" t="s">
        <v>1269</v>
      </c>
      <c r="F780" s="159" t="s">
        <v>1270</v>
      </c>
      <c r="G780" s="160" t="s">
        <v>319</v>
      </c>
      <c r="H780" s="161">
        <v>54</v>
      </c>
      <c r="I780" s="162"/>
      <c r="J780" s="162">
        <f>ROUND(I780*H780,2)</f>
        <v>0</v>
      </c>
      <c r="K780" s="159" t="s">
        <v>1</v>
      </c>
      <c r="L780" s="163"/>
      <c r="M780" s="164" t="s">
        <v>1</v>
      </c>
      <c r="N780" s="165" t="s">
        <v>35</v>
      </c>
      <c r="O780" s="139">
        <v>0</v>
      </c>
      <c r="P780" s="139">
        <f>O780*H780</f>
        <v>0</v>
      </c>
      <c r="Q780" s="139">
        <v>0.00014</v>
      </c>
      <c r="R780" s="139">
        <f>Q780*H780</f>
        <v>0.007559999999999999</v>
      </c>
      <c r="S780" s="139">
        <v>0</v>
      </c>
      <c r="T780" s="140">
        <f>S780*H780</f>
        <v>0</v>
      </c>
      <c r="AR780" s="141" t="s">
        <v>325</v>
      </c>
      <c r="AT780" s="141" t="s">
        <v>80</v>
      </c>
      <c r="AU780" s="141" t="s">
        <v>79</v>
      </c>
      <c r="AY780" s="15" t="s">
        <v>148</v>
      </c>
      <c r="BE780" s="142">
        <f>IF(N780="základní",J780,0)</f>
        <v>0</v>
      </c>
      <c r="BF780" s="142">
        <f>IF(N780="snížená",J780,0)</f>
        <v>0</v>
      </c>
      <c r="BG780" s="142">
        <f>IF(N780="zákl. přenesená",J780,0)</f>
        <v>0</v>
      </c>
      <c r="BH780" s="142">
        <f>IF(N780="sníž. přenesená",J780,0)</f>
        <v>0</v>
      </c>
      <c r="BI780" s="142">
        <f>IF(N780="nulová",J780,0)</f>
        <v>0</v>
      </c>
      <c r="BJ780" s="15" t="s">
        <v>77</v>
      </c>
      <c r="BK780" s="142">
        <f>ROUND(I780*H780,2)</f>
        <v>0</v>
      </c>
      <c r="BL780" s="15" t="s">
        <v>231</v>
      </c>
      <c r="BM780" s="141" t="s">
        <v>2560</v>
      </c>
    </row>
    <row r="781" spans="2:51" s="13" customFormat="1" ht="12">
      <c r="B781" s="150"/>
      <c r="D781" s="144" t="s">
        <v>157</v>
      </c>
      <c r="E781" s="151" t="s">
        <v>1</v>
      </c>
      <c r="F781" s="152" t="s">
        <v>2561</v>
      </c>
      <c r="H781" s="153">
        <v>54</v>
      </c>
      <c r="L781" s="150"/>
      <c r="M781" s="154"/>
      <c r="N781" s="155"/>
      <c r="O781" s="155"/>
      <c r="P781" s="155"/>
      <c r="Q781" s="155"/>
      <c r="R781" s="155"/>
      <c r="S781" s="155"/>
      <c r="T781" s="156"/>
      <c r="AT781" s="151" t="s">
        <v>157</v>
      </c>
      <c r="AU781" s="151" t="s">
        <v>79</v>
      </c>
      <c r="AV781" s="13" t="s">
        <v>79</v>
      </c>
      <c r="AW781" s="13" t="s">
        <v>27</v>
      </c>
      <c r="AX781" s="13" t="s">
        <v>70</v>
      </c>
      <c r="AY781" s="151" t="s">
        <v>148</v>
      </c>
    </row>
    <row r="782" spans="2:65" s="1" customFormat="1" ht="16.5" customHeight="1">
      <c r="B782" s="130"/>
      <c r="C782" s="131" t="s">
        <v>1203</v>
      </c>
      <c r="D782" s="131" t="s">
        <v>150</v>
      </c>
      <c r="E782" s="132" t="s">
        <v>1274</v>
      </c>
      <c r="F782" s="133" t="s">
        <v>1275</v>
      </c>
      <c r="G782" s="134" t="s">
        <v>319</v>
      </c>
      <c r="H782" s="135">
        <v>68</v>
      </c>
      <c r="I782" s="136"/>
      <c r="J782" s="136">
        <f>ROUND(I782*H782,2)</f>
        <v>0</v>
      </c>
      <c r="K782" s="133" t="s">
        <v>154</v>
      </c>
      <c r="L782" s="27"/>
      <c r="M782" s="137" t="s">
        <v>1</v>
      </c>
      <c r="N782" s="138" t="s">
        <v>35</v>
      </c>
      <c r="O782" s="139">
        <v>0.352</v>
      </c>
      <c r="P782" s="139">
        <f>O782*H782</f>
        <v>23.936</v>
      </c>
      <c r="Q782" s="139">
        <v>0</v>
      </c>
      <c r="R782" s="139">
        <f>Q782*H782</f>
        <v>0</v>
      </c>
      <c r="S782" s="139">
        <v>0</v>
      </c>
      <c r="T782" s="140">
        <f>S782*H782</f>
        <v>0</v>
      </c>
      <c r="AR782" s="141" t="s">
        <v>231</v>
      </c>
      <c r="AT782" s="141" t="s">
        <v>150</v>
      </c>
      <c r="AU782" s="141" t="s">
        <v>79</v>
      </c>
      <c r="AY782" s="15" t="s">
        <v>148</v>
      </c>
      <c r="BE782" s="142">
        <f>IF(N782="základní",J782,0)</f>
        <v>0</v>
      </c>
      <c r="BF782" s="142">
        <f>IF(N782="snížená",J782,0)</f>
        <v>0</v>
      </c>
      <c r="BG782" s="142">
        <f>IF(N782="zákl. přenesená",J782,0)</f>
        <v>0</v>
      </c>
      <c r="BH782" s="142">
        <f>IF(N782="sníž. přenesená",J782,0)</f>
        <v>0</v>
      </c>
      <c r="BI782" s="142">
        <f>IF(N782="nulová",J782,0)</f>
        <v>0</v>
      </c>
      <c r="BJ782" s="15" t="s">
        <v>77</v>
      </c>
      <c r="BK782" s="142">
        <f>ROUND(I782*H782,2)</f>
        <v>0</v>
      </c>
      <c r="BL782" s="15" t="s">
        <v>231</v>
      </c>
      <c r="BM782" s="141" t="s">
        <v>2562</v>
      </c>
    </row>
    <row r="783" spans="2:51" s="13" customFormat="1" ht="12">
      <c r="B783" s="150"/>
      <c r="D783" s="144" t="s">
        <v>157</v>
      </c>
      <c r="E783" s="151" t="s">
        <v>1</v>
      </c>
      <c r="F783" s="152" t="s">
        <v>2563</v>
      </c>
      <c r="H783" s="153">
        <v>68</v>
      </c>
      <c r="L783" s="150"/>
      <c r="M783" s="154"/>
      <c r="N783" s="155"/>
      <c r="O783" s="155"/>
      <c r="P783" s="155"/>
      <c r="Q783" s="155"/>
      <c r="R783" s="155"/>
      <c r="S783" s="155"/>
      <c r="T783" s="156"/>
      <c r="AT783" s="151" t="s">
        <v>157</v>
      </c>
      <c r="AU783" s="151" t="s">
        <v>79</v>
      </c>
      <c r="AV783" s="13" t="s">
        <v>79</v>
      </c>
      <c r="AW783" s="13" t="s">
        <v>27</v>
      </c>
      <c r="AX783" s="13" t="s">
        <v>70</v>
      </c>
      <c r="AY783" s="151" t="s">
        <v>148</v>
      </c>
    </row>
    <row r="784" spans="2:65" s="1" customFormat="1" ht="16.5" customHeight="1">
      <c r="B784" s="130"/>
      <c r="C784" s="157" t="s">
        <v>1204</v>
      </c>
      <c r="D784" s="157" t="s">
        <v>80</v>
      </c>
      <c r="E784" s="158" t="s">
        <v>1279</v>
      </c>
      <c r="F784" s="159" t="s">
        <v>1280</v>
      </c>
      <c r="G784" s="160" t="s">
        <v>319</v>
      </c>
      <c r="H784" s="161">
        <v>9</v>
      </c>
      <c r="I784" s="162"/>
      <c r="J784" s="162">
        <f>ROUND(I784*H784,2)</f>
        <v>0</v>
      </c>
      <c r="K784" s="159" t="s">
        <v>320</v>
      </c>
      <c r="L784" s="163"/>
      <c r="M784" s="164" t="s">
        <v>1</v>
      </c>
      <c r="N784" s="165" t="s">
        <v>35</v>
      </c>
      <c r="O784" s="139">
        <v>0</v>
      </c>
      <c r="P784" s="139">
        <f>O784*H784</f>
        <v>0</v>
      </c>
      <c r="Q784" s="139">
        <v>0.00023</v>
      </c>
      <c r="R784" s="139">
        <f>Q784*H784</f>
        <v>0.0020700000000000002</v>
      </c>
      <c r="S784" s="139">
        <v>0</v>
      </c>
      <c r="T784" s="140">
        <f>S784*H784</f>
        <v>0</v>
      </c>
      <c r="AR784" s="141" t="s">
        <v>325</v>
      </c>
      <c r="AT784" s="141" t="s">
        <v>80</v>
      </c>
      <c r="AU784" s="141" t="s">
        <v>79</v>
      </c>
      <c r="AY784" s="15" t="s">
        <v>148</v>
      </c>
      <c r="BE784" s="142">
        <f>IF(N784="základní",J784,0)</f>
        <v>0</v>
      </c>
      <c r="BF784" s="142">
        <f>IF(N784="snížená",J784,0)</f>
        <v>0</v>
      </c>
      <c r="BG784" s="142">
        <f>IF(N784="zákl. přenesená",J784,0)</f>
        <v>0</v>
      </c>
      <c r="BH784" s="142">
        <f>IF(N784="sníž. přenesená",J784,0)</f>
        <v>0</v>
      </c>
      <c r="BI784" s="142">
        <f>IF(N784="nulová",J784,0)</f>
        <v>0</v>
      </c>
      <c r="BJ784" s="15" t="s">
        <v>77</v>
      </c>
      <c r="BK784" s="142">
        <f>ROUND(I784*H784,2)</f>
        <v>0</v>
      </c>
      <c r="BL784" s="15" t="s">
        <v>231</v>
      </c>
      <c r="BM784" s="141" t="s">
        <v>2564</v>
      </c>
    </row>
    <row r="785" spans="2:65" s="1" customFormat="1" ht="16.5" customHeight="1">
      <c r="B785" s="130"/>
      <c r="C785" s="157" t="s">
        <v>1211</v>
      </c>
      <c r="D785" s="157" t="s">
        <v>80</v>
      </c>
      <c r="E785" s="158" t="s">
        <v>1283</v>
      </c>
      <c r="F785" s="159" t="s">
        <v>1284</v>
      </c>
      <c r="G785" s="160" t="s">
        <v>319</v>
      </c>
      <c r="H785" s="161">
        <v>9</v>
      </c>
      <c r="I785" s="162"/>
      <c r="J785" s="162">
        <f>ROUND(I785*H785,2)</f>
        <v>0</v>
      </c>
      <c r="K785" s="159" t="s">
        <v>320</v>
      </c>
      <c r="L785" s="163"/>
      <c r="M785" s="164" t="s">
        <v>1</v>
      </c>
      <c r="N785" s="165" t="s">
        <v>35</v>
      </c>
      <c r="O785" s="139">
        <v>0</v>
      </c>
      <c r="P785" s="139">
        <f>O785*H785</f>
        <v>0</v>
      </c>
      <c r="Q785" s="139">
        <v>0.00013</v>
      </c>
      <c r="R785" s="139">
        <f>Q785*H785</f>
        <v>0.0011699999999999998</v>
      </c>
      <c r="S785" s="139">
        <v>0</v>
      </c>
      <c r="T785" s="140">
        <f>S785*H785</f>
        <v>0</v>
      </c>
      <c r="AR785" s="141" t="s">
        <v>325</v>
      </c>
      <c r="AT785" s="141" t="s">
        <v>80</v>
      </c>
      <c r="AU785" s="141" t="s">
        <v>79</v>
      </c>
      <c r="AY785" s="15" t="s">
        <v>148</v>
      </c>
      <c r="BE785" s="142">
        <f>IF(N785="základní",J785,0)</f>
        <v>0</v>
      </c>
      <c r="BF785" s="142">
        <f>IF(N785="snížená",J785,0)</f>
        <v>0</v>
      </c>
      <c r="BG785" s="142">
        <f>IF(N785="zákl. přenesená",J785,0)</f>
        <v>0</v>
      </c>
      <c r="BH785" s="142">
        <f>IF(N785="sníž. přenesená",J785,0)</f>
        <v>0</v>
      </c>
      <c r="BI785" s="142">
        <f>IF(N785="nulová",J785,0)</f>
        <v>0</v>
      </c>
      <c r="BJ785" s="15" t="s">
        <v>77</v>
      </c>
      <c r="BK785" s="142">
        <f>ROUND(I785*H785,2)</f>
        <v>0</v>
      </c>
      <c r="BL785" s="15" t="s">
        <v>231</v>
      </c>
      <c r="BM785" s="141" t="s">
        <v>2565</v>
      </c>
    </row>
    <row r="786" spans="2:65" s="1" customFormat="1" ht="16.5" customHeight="1">
      <c r="B786" s="130"/>
      <c r="C786" s="157" t="s">
        <v>1218</v>
      </c>
      <c r="D786" s="157" t="s">
        <v>80</v>
      </c>
      <c r="E786" s="158" t="s">
        <v>1287</v>
      </c>
      <c r="F786" s="159" t="s">
        <v>1288</v>
      </c>
      <c r="G786" s="160" t="s">
        <v>319</v>
      </c>
      <c r="H786" s="161">
        <v>9</v>
      </c>
      <c r="I786" s="162"/>
      <c r="J786" s="162">
        <f>ROUND(I786*H786,2)</f>
        <v>0</v>
      </c>
      <c r="K786" s="159" t="s">
        <v>320</v>
      </c>
      <c r="L786" s="163"/>
      <c r="M786" s="164" t="s">
        <v>1</v>
      </c>
      <c r="N786" s="165" t="s">
        <v>35</v>
      </c>
      <c r="O786" s="139">
        <v>0</v>
      </c>
      <c r="P786" s="139">
        <f>O786*H786</f>
        <v>0</v>
      </c>
      <c r="Q786" s="139">
        <v>0.00016</v>
      </c>
      <c r="R786" s="139">
        <f>Q786*H786</f>
        <v>0.00144</v>
      </c>
      <c r="S786" s="139">
        <v>0</v>
      </c>
      <c r="T786" s="140">
        <f>S786*H786</f>
        <v>0</v>
      </c>
      <c r="AR786" s="141" t="s">
        <v>325</v>
      </c>
      <c r="AT786" s="141" t="s">
        <v>80</v>
      </c>
      <c r="AU786" s="141" t="s">
        <v>79</v>
      </c>
      <c r="AY786" s="15" t="s">
        <v>148</v>
      </c>
      <c r="BE786" s="142">
        <f>IF(N786="základní",J786,0)</f>
        <v>0</v>
      </c>
      <c r="BF786" s="142">
        <f>IF(N786="snížená",J786,0)</f>
        <v>0</v>
      </c>
      <c r="BG786" s="142">
        <f>IF(N786="zákl. přenesená",J786,0)</f>
        <v>0</v>
      </c>
      <c r="BH786" s="142">
        <f>IF(N786="sníž. přenesená",J786,0)</f>
        <v>0</v>
      </c>
      <c r="BI786" s="142">
        <f>IF(N786="nulová",J786,0)</f>
        <v>0</v>
      </c>
      <c r="BJ786" s="15" t="s">
        <v>77</v>
      </c>
      <c r="BK786" s="142">
        <f>ROUND(I786*H786,2)</f>
        <v>0</v>
      </c>
      <c r="BL786" s="15" t="s">
        <v>231</v>
      </c>
      <c r="BM786" s="141" t="s">
        <v>2566</v>
      </c>
    </row>
    <row r="787" spans="2:65" s="1" customFormat="1" ht="24" customHeight="1">
      <c r="B787" s="130"/>
      <c r="C787" s="157" t="s">
        <v>1224</v>
      </c>
      <c r="D787" s="157" t="s">
        <v>80</v>
      </c>
      <c r="E787" s="158" t="s">
        <v>1291</v>
      </c>
      <c r="F787" s="159" t="s">
        <v>1292</v>
      </c>
      <c r="G787" s="160" t="s">
        <v>319</v>
      </c>
      <c r="H787" s="161">
        <v>14</v>
      </c>
      <c r="I787" s="162"/>
      <c r="J787" s="162">
        <f>ROUND(I787*H787,2)</f>
        <v>0</v>
      </c>
      <c r="K787" s="159" t="s">
        <v>320</v>
      </c>
      <c r="L787" s="163"/>
      <c r="M787" s="164" t="s">
        <v>1</v>
      </c>
      <c r="N787" s="165" t="s">
        <v>35</v>
      </c>
      <c r="O787" s="139">
        <v>0</v>
      </c>
      <c r="P787" s="139">
        <f>O787*H787</f>
        <v>0</v>
      </c>
      <c r="Q787" s="139">
        <v>0.00026</v>
      </c>
      <c r="R787" s="139">
        <f>Q787*H787</f>
        <v>0.0036399999999999996</v>
      </c>
      <c r="S787" s="139">
        <v>0</v>
      </c>
      <c r="T787" s="140">
        <f>S787*H787</f>
        <v>0</v>
      </c>
      <c r="AR787" s="141" t="s">
        <v>325</v>
      </c>
      <c r="AT787" s="141" t="s">
        <v>80</v>
      </c>
      <c r="AU787" s="141" t="s">
        <v>79</v>
      </c>
      <c r="AY787" s="15" t="s">
        <v>148</v>
      </c>
      <c r="BE787" s="142">
        <f>IF(N787="základní",J787,0)</f>
        <v>0</v>
      </c>
      <c r="BF787" s="142">
        <f>IF(N787="snížená",J787,0)</f>
        <v>0</v>
      </c>
      <c r="BG787" s="142">
        <f>IF(N787="zákl. přenesená",J787,0)</f>
        <v>0</v>
      </c>
      <c r="BH787" s="142">
        <f>IF(N787="sníž. přenesená",J787,0)</f>
        <v>0</v>
      </c>
      <c r="BI787" s="142">
        <f>IF(N787="nulová",J787,0)</f>
        <v>0</v>
      </c>
      <c r="BJ787" s="15" t="s">
        <v>77</v>
      </c>
      <c r="BK787" s="142">
        <f>ROUND(I787*H787,2)</f>
        <v>0</v>
      </c>
      <c r="BL787" s="15" t="s">
        <v>231</v>
      </c>
      <c r="BM787" s="141" t="s">
        <v>2567</v>
      </c>
    </row>
    <row r="788" spans="2:51" s="13" customFormat="1" ht="12">
      <c r="B788" s="150"/>
      <c r="D788" s="144" t="s">
        <v>157</v>
      </c>
      <c r="E788" s="151" t="s">
        <v>1</v>
      </c>
      <c r="F788" s="152" t="s">
        <v>2568</v>
      </c>
      <c r="H788" s="153">
        <v>14</v>
      </c>
      <c r="L788" s="150"/>
      <c r="M788" s="154"/>
      <c r="N788" s="155"/>
      <c r="O788" s="155"/>
      <c r="P788" s="155"/>
      <c r="Q788" s="155"/>
      <c r="R788" s="155"/>
      <c r="S788" s="155"/>
      <c r="T788" s="156"/>
      <c r="AT788" s="151" t="s">
        <v>157</v>
      </c>
      <c r="AU788" s="151" t="s">
        <v>79</v>
      </c>
      <c r="AV788" s="13" t="s">
        <v>79</v>
      </c>
      <c r="AW788" s="13" t="s">
        <v>27</v>
      </c>
      <c r="AX788" s="13" t="s">
        <v>70</v>
      </c>
      <c r="AY788" s="151" t="s">
        <v>148</v>
      </c>
    </row>
    <row r="789" spans="2:65" s="1" customFormat="1" ht="24" customHeight="1">
      <c r="B789" s="130"/>
      <c r="C789" s="157" t="s">
        <v>1229</v>
      </c>
      <c r="D789" s="157" t="s">
        <v>80</v>
      </c>
      <c r="E789" s="158" t="s">
        <v>1296</v>
      </c>
      <c r="F789" s="159" t="s">
        <v>1297</v>
      </c>
      <c r="G789" s="160" t="s">
        <v>319</v>
      </c>
      <c r="H789" s="161">
        <v>18</v>
      </c>
      <c r="I789" s="162"/>
      <c r="J789" s="162">
        <f>ROUND(I789*H789,2)</f>
        <v>0</v>
      </c>
      <c r="K789" s="159" t="s">
        <v>320</v>
      </c>
      <c r="L789" s="163"/>
      <c r="M789" s="164" t="s">
        <v>1</v>
      </c>
      <c r="N789" s="165" t="s">
        <v>35</v>
      </c>
      <c r="O789" s="139">
        <v>0</v>
      </c>
      <c r="P789" s="139">
        <f>O789*H789</f>
        <v>0</v>
      </c>
      <c r="Q789" s="139">
        <v>0.0007</v>
      </c>
      <c r="R789" s="139">
        <f>Q789*H789</f>
        <v>0.0126</v>
      </c>
      <c r="S789" s="139">
        <v>0</v>
      </c>
      <c r="T789" s="140">
        <f>S789*H789</f>
        <v>0</v>
      </c>
      <c r="AR789" s="141" t="s">
        <v>325</v>
      </c>
      <c r="AT789" s="141" t="s">
        <v>80</v>
      </c>
      <c r="AU789" s="141" t="s">
        <v>79</v>
      </c>
      <c r="AY789" s="15" t="s">
        <v>148</v>
      </c>
      <c r="BE789" s="142">
        <f>IF(N789="základní",J789,0)</f>
        <v>0</v>
      </c>
      <c r="BF789" s="142">
        <f>IF(N789="snížená",J789,0)</f>
        <v>0</v>
      </c>
      <c r="BG789" s="142">
        <f>IF(N789="zákl. přenesená",J789,0)</f>
        <v>0</v>
      </c>
      <c r="BH789" s="142">
        <f>IF(N789="sníž. přenesená",J789,0)</f>
        <v>0</v>
      </c>
      <c r="BI789" s="142">
        <f>IF(N789="nulová",J789,0)</f>
        <v>0</v>
      </c>
      <c r="BJ789" s="15" t="s">
        <v>77</v>
      </c>
      <c r="BK789" s="142">
        <f>ROUND(I789*H789,2)</f>
        <v>0</v>
      </c>
      <c r="BL789" s="15" t="s">
        <v>231</v>
      </c>
      <c r="BM789" s="141" t="s">
        <v>2569</v>
      </c>
    </row>
    <row r="790" spans="2:51" s="13" customFormat="1" ht="12">
      <c r="B790" s="150"/>
      <c r="D790" s="144" t="s">
        <v>157</v>
      </c>
      <c r="E790" s="151" t="s">
        <v>1</v>
      </c>
      <c r="F790" s="152" t="s">
        <v>2570</v>
      </c>
      <c r="H790" s="153">
        <v>18</v>
      </c>
      <c r="L790" s="150"/>
      <c r="M790" s="154"/>
      <c r="N790" s="155"/>
      <c r="O790" s="155"/>
      <c r="P790" s="155"/>
      <c r="Q790" s="155"/>
      <c r="R790" s="155"/>
      <c r="S790" s="155"/>
      <c r="T790" s="156"/>
      <c r="AT790" s="151" t="s">
        <v>157</v>
      </c>
      <c r="AU790" s="151" t="s">
        <v>79</v>
      </c>
      <c r="AV790" s="13" t="s">
        <v>79</v>
      </c>
      <c r="AW790" s="13" t="s">
        <v>27</v>
      </c>
      <c r="AX790" s="13" t="s">
        <v>70</v>
      </c>
      <c r="AY790" s="151" t="s">
        <v>148</v>
      </c>
    </row>
    <row r="791" spans="2:65" s="1" customFormat="1" ht="16.5" customHeight="1">
      <c r="B791" s="130"/>
      <c r="C791" s="157" t="s">
        <v>1234</v>
      </c>
      <c r="D791" s="157" t="s">
        <v>80</v>
      </c>
      <c r="E791" s="158" t="s">
        <v>1301</v>
      </c>
      <c r="F791" s="159" t="s">
        <v>1302</v>
      </c>
      <c r="G791" s="160" t="s">
        <v>319</v>
      </c>
      <c r="H791" s="161">
        <v>9</v>
      </c>
      <c r="I791" s="162"/>
      <c r="J791" s="162">
        <f>ROUND(I791*H791,2)</f>
        <v>0</v>
      </c>
      <c r="K791" s="159" t="s">
        <v>320</v>
      </c>
      <c r="L791" s="163"/>
      <c r="M791" s="164" t="s">
        <v>1</v>
      </c>
      <c r="N791" s="165" t="s">
        <v>35</v>
      </c>
      <c r="O791" s="139">
        <v>0</v>
      </c>
      <c r="P791" s="139">
        <f>O791*H791</f>
        <v>0</v>
      </c>
      <c r="Q791" s="139">
        <v>0.0002</v>
      </c>
      <c r="R791" s="139">
        <f>Q791*H791</f>
        <v>0.0018000000000000002</v>
      </c>
      <c r="S791" s="139">
        <v>0</v>
      </c>
      <c r="T791" s="140">
        <f>S791*H791</f>
        <v>0</v>
      </c>
      <c r="AR791" s="141" t="s">
        <v>325</v>
      </c>
      <c r="AT791" s="141" t="s">
        <v>80</v>
      </c>
      <c r="AU791" s="141" t="s">
        <v>79</v>
      </c>
      <c r="AY791" s="15" t="s">
        <v>148</v>
      </c>
      <c r="BE791" s="142">
        <f>IF(N791="základní",J791,0)</f>
        <v>0</v>
      </c>
      <c r="BF791" s="142">
        <f>IF(N791="snížená",J791,0)</f>
        <v>0</v>
      </c>
      <c r="BG791" s="142">
        <f>IF(N791="zákl. přenesená",J791,0)</f>
        <v>0</v>
      </c>
      <c r="BH791" s="142">
        <f>IF(N791="sníž. přenesená",J791,0)</f>
        <v>0</v>
      </c>
      <c r="BI791" s="142">
        <f>IF(N791="nulová",J791,0)</f>
        <v>0</v>
      </c>
      <c r="BJ791" s="15" t="s">
        <v>77</v>
      </c>
      <c r="BK791" s="142">
        <f>ROUND(I791*H791,2)</f>
        <v>0</v>
      </c>
      <c r="BL791" s="15" t="s">
        <v>231</v>
      </c>
      <c r="BM791" s="141" t="s">
        <v>2571</v>
      </c>
    </row>
    <row r="792" spans="2:65" s="1" customFormat="1" ht="24" customHeight="1">
      <c r="B792" s="130"/>
      <c r="C792" s="131" t="s">
        <v>1324</v>
      </c>
      <c r="D792" s="131" t="s">
        <v>150</v>
      </c>
      <c r="E792" s="132" t="s">
        <v>1305</v>
      </c>
      <c r="F792" s="133" t="s">
        <v>1306</v>
      </c>
      <c r="G792" s="134" t="s">
        <v>319</v>
      </c>
      <c r="H792" s="135">
        <v>9</v>
      </c>
      <c r="I792" s="136"/>
      <c r="J792" s="136">
        <f>ROUND(I792*H792,2)</f>
        <v>0</v>
      </c>
      <c r="K792" s="133" t="s">
        <v>154</v>
      </c>
      <c r="L792" s="27"/>
      <c r="M792" s="137" t="s">
        <v>1</v>
      </c>
      <c r="N792" s="138" t="s">
        <v>35</v>
      </c>
      <c r="O792" s="139">
        <v>0.871</v>
      </c>
      <c r="P792" s="139">
        <f>O792*H792</f>
        <v>7.839</v>
      </c>
      <c r="Q792" s="139">
        <v>0</v>
      </c>
      <c r="R792" s="139">
        <f>Q792*H792</f>
        <v>0</v>
      </c>
      <c r="S792" s="139">
        <v>0</v>
      </c>
      <c r="T792" s="140">
        <f>S792*H792</f>
        <v>0</v>
      </c>
      <c r="AR792" s="141" t="s">
        <v>231</v>
      </c>
      <c r="AT792" s="141" t="s">
        <v>150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231</v>
      </c>
      <c r="BM792" s="141" t="s">
        <v>2572</v>
      </c>
    </row>
    <row r="793" spans="2:65" s="1" customFormat="1" ht="16.5" customHeight="1">
      <c r="B793" s="130"/>
      <c r="C793" s="157" t="s">
        <v>1240</v>
      </c>
      <c r="D793" s="157" t="s">
        <v>80</v>
      </c>
      <c r="E793" s="158" t="s">
        <v>1309</v>
      </c>
      <c r="F793" s="159" t="s">
        <v>1310</v>
      </c>
      <c r="G793" s="160" t="s">
        <v>319</v>
      </c>
      <c r="H793" s="161">
        <v>9</v>
      </c>
      <c r="I793" s="162"/>
      <c r="J793" s="162">
        <f>ROUND(I793*H793,2)</f>
        <v>0</v>
      </c>
      <c r="K793" s="159" t="s">
        <v>320</v>
      </c>
      <c r="L793" s="163"/>
      <c r="M793" s="164" t="s">
        <v>1</v>
      </c>
      <c r="N793" s="165" t="s">
        <v>35</v>
      </c>
      <c r="O793" s="139">
        <v>0</v>
      </c>
      <c r="P793" s="139">
        <f>O793*H793</f>
        <v>0</v>
      </c>
      <c r="Q793" s="139">
        <v>0.0042</v>
      </c>
      <c r="R793" s="139">
        <f>Q793*H793</f>
        <v>0.0378</v>
      </c>
      <c r="S793" s="139">
        <v>0</v>
      </c>
      <c r="T793" s="140">
        <f>S793*H793</f>
        <v>0</v>
      </c>
      <c r="AR793" s="141" t="s">
        <v>325</v>
      </c>
      <c r="AT793" s="141" t="s">
        <v>80</v>
      </c>
      <c r="AU793" s="141" t="s">
        <v>79</v>
      </c>
      <c r="AY793" s="15" t="s">
        <v>148</v>
      </c>
      <c r="BE793" s="142">
        <f>IF(N793="základní",J793,0)</f>
        <v>0</v>
      </c>
      <c r="BF793" s="142">
        <f>IF(N793="snížená",J793,0)</f>
        <v>0</v>
      </c>
      <c r="BG793" s="142">
        <f>IF(N793="zákl. přenesená",J793,0)</f>
        <v>0</v>
      </c>
      <c r="BH793" s="142">
        <f>IF(N793="sníž. přenesená",J793,0)</f>
        <v>0</v>
      </c>
      <c r="BI793" s="142">
        <f>IF(N793="nulová",J793,0)</f>
        <v>0</v>
      </c>
      <c r="BJ793" s="15" t="s">
        <v>77</v>
      </c>
      <c r="BK793" s="142">
        <f>ROUND(I793*H793,2)</f>
        <v>0</v>
      </c>
      <c r="BL793" s="15" t="s">
        <v>231</v>
      </c>
      <c r="BM793" s="141" t="s">
        <v>2573</v>
      </c>
    </row>
    <row r="794" spans="2:65" s="1" customFormat="1" ht="16.5" customHeight="1">
      <c r="B794" s="130"/>
      <c r="C794" s="157" t="s">
        <v>1245</v>
      </c>
      <c r="D794" s="157" t="s">
        <v>80</v>
      </c>
      <c r="E794" s="158" t="s">
        <v>1313</v>
      </c>
      <c r="F794" s="159" t="s">
        <v>1314</v>
      </c>
      <c r="G794" s="160" t="s">
        <v>319</v>
      </c>
      <c r="H794" s="161">
        <v>18</v>
      </c>
      <c r="I794" s="162"/>
      <c r="J794" s="162">
        <f>ROUND(I794*H794,2)</f>
        <v>0</v>
      </c>
      <c r="K794" s="159" t="s">
        <v>320</v>
      </c>
      <c r="L794" s="163"/>
      <c r="M794" s="164" t="s">
        <v>1</v>
      </c>
      <c r="N794" s="165" t="s">
        <v>35</v>
      </c>
      <c r="O794" s="139">
        <v>0</v>
      </c>
      <c r="P794" s="139">
        <f>O794*H794</f>
        <v>0</v>
      </c>
      <c r="Q794" s="139">
        <v>0.00032</v>
      </c>
      <c r="R794" s="139">
        <f>Q794*H794</f>
        <v>0.00576</v>
      </c>
      <c r="S794" s="139">
        <v>0</v>
      </c>
      <c r="T794" s="140">
        <f>S794*H794</f>
        <v>0</v>
      </c>
      <c r="AR794" s="141" t="s">
        <v>325</v>
      </c>
      <c r="AT794" s="141" t="s">
        <v>80</v>
      </c>
      <c r="AU794" s="141" t="s">
        <v>79</v>
      </c>
      <c r="AY794" s="15" t="s">
        <v>148</v>
      </c>
      <c r="BE794" s="142">
        <f>IF(N794="základní",J794,0)</f>
        <v>0</v>
      </c>
      <c r="BF794" s="142">
        <f>IF(N794="snížená",J794,0)</f>
        <v>0</v>
      </c>
      <c r="BG794" s="142">
        <f>IF(N794="zákl. přenesená",J794,0)</f>
        <v>0</v>
      </c>
      <c r="BH794" s="142">
        <f>IF(N794="sníž. přenesená",J794,0)</f>
        <v>0</v>
      </c>
      <c r="BI794" s="142">
        <f>IF(N794="nulová",J794,0)</f>
        <v>0</v>
      </c>
      <c r="BJ794" s="15" t="s">
        <v>77</v>
      </c>
      <c r="BK794" s="142">
        <f>ROUND(I794*H794,2)</f>
        <v>0</v>
      </c>
      <c r="BL794" s="15" t="s">
        <v>231</v>
      </c>
      <c r="BM794" s="141" t="s">
        <v>2574</v>
      </c>
    </row>
    <row r="795" spans="2:51" s="13" customFormat="1" ht="12">
      <c r="B795" s="150"/>
      <c r="D795" s="144" t="s">
        <v>157</v>
      </c>
      <c r="E795" s="151" t="s">
        <v>1</v>
      </c>
      <c r="F795" s="152" t="s">
        <v>2570</v>
      </c>
      <c r="H795" s="153">
        <v>18</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16.5" customHeight="1">
      <c r="B796" s="130"/>
      <c r="C796" s="131" t="s">
        <v>1249</v>
      </c>
      <c r="D796" s="131" t="s">
        <v>150</v>
      </c>
      <c r="E796" s="132" t="s">
        <v>1317</v>
      </c>
      <c r="F796" s="133" t="s">
        <v>1318</v>
      </c>
      <c r="G796" s="134" t="s">
        <v>319</v>
      </c>
      <c r="H796" s="135">
        <v>9</v>
      </c>
      <c r="I796" s="136"/>
      <c r="J796" s="136">
        <f>ROUND(I796*H796,2)</f>
        <v>0</v>
      </c>
      <c r="K796" s="133" t="s">
        <v>154</v>
      </c>
      <c r="L796" s="27"/>
      <c r="M796" s="137" t="s">
        <v>1</v>
      </c>
      <c r="N796" s="138" t="s">
        <v>35</v>
      </c>
      <c r="O796" s="139">
        <v>0.18</v>
      </c>
      <c r="P796" s="139">
        <f>O796*H796</f>
        <v>1.6199999999999999</v>
      </c>
      <c r="Q796" s="139">
        <v>0</v>
      </c>
      <c r="R796" s="139">
        <f>Q796*H796</f>
        <v>0</v>
      </c>
      <c r="S796" s="139">
        <v>0</v>
      </c>
      <c r="T796" s="140">
        <f>S796*H796</f>
        <v>0</v>
      </c>
      <c r="AR796" s="141" t="s">
        <v>231</v>
      </c>
      <c r="AT796" s="141" t="s">
        <v>150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231</v>
      </c>
      <c r="BM796" s="141" t="s">
        <v>2575</v>
      </c>
    </row>
    <row r="797" spans="2:65" s="1" customFormat="1" ht="16.5" customHeight="1">
      <c r="B797" s="130"/>
      <c r="C797" s="157" t="s">
        <v>1255</v>
      </c>
      <c r="D797" s="157" t="s">
        <v>80</v>
      </c>
      <c r="E797" s="158" t="s">
        <v>1321</v>
      </c>
      <c r="F797" s="159" t="s">
        <v>1322</v>
      </c>
      <c r="G797" s="160" t="s">
        <v>319</v>
      </c>
      <c r="H797" s="161">
        <v>9</v>
      </c>
      <c r="I797" s="162"/>
      <c r="J797" s="162">
        <f>ROUND(I797*H797,2)</f>
        <v>0</v>
      </c>
      <c r="K797" s="159" t="s">
        <v>320</v>
      </c>
      <c r="L797" s="163"/>
      <c r="M797" s="164" t="s">
        <v>1</v>
      </c>
      <c r="N797" s="165" t="s">
        <v>35</v>
      </c>
      <c r="O797" s="139">
        <v>0</v>
      </c>
      <c r="P797" s="139">
        <f>O797*H797</f>
        <v>0</v>
      </c>
      <c r="Q797" s="139">
        <v>1E-06</v>
      </c>
      <c r="R797" s="139">
        <f>Q797*H797</f>
        <v>9E-06</v>
      </c>
      <c r="S797" s="139">
        <v>0</v>
      </c>
      <c r="T797" s="140">
        <f>S797*H797</f>
        <v>0</v>
      </c>
      <c r="AR797" s="141" t="s">
        <v>325</v>
      </c>
      <c r="AT797" s="141" t="s">
        <v>80</v>
      </c>
      <c r="AU797" s="141" t="s">
        <v>79</v>
      </c>
      <c r="AY797" s="15" t="s">
        <v>148</v>
      </c>
      <c r="BE797" s="142">
        <f>IF(N797="základní",J797,0)</f>
        <v>0</v>
      </c>
      <c r="BF797" s="142">
        <f>IF(N797="snížená",J797,0)</f>
        <v>0</v>
      </c>
      <c r="BG797" s="142">
        <f>IF(N797="zákl. přenesená",J797,0)</f>
        <v>0</v>
      </c>
      <c r="BH797" s="142">
        <f>IF(N797="sníž. přenesená",J797,0)</f>
        <v>0</v>
      </c>
      <c r="BI797" s="142">
        <f>IF(N797="nulová",J797,0)</f>
        <v>0</v>
      </c>
      <c r="BJ797" s="15" t="s">
        <v>77</v>
      </c>
      <c r="BK797" s="142">
        <f>ROUND(I797*H797,2)</f>
        <v>0</v>
      </c>
      <c r="BL797" s="15" t="s">
        <v>231</v>
      </c>
      <c r="BM797" s="141" t="s">
        <v>2576</v>
      </c>
    </row>
    <row r="798" spans="2:65" s="1" customFormat="1" ht="24" customHeight="1">
      <c r="B798" s="130"/>
      <c r="C798" s="131" t="s">
        <v>1262</v>
      </c>
      <c r="D798" s="131" t="s">
        <v>150</v>
      </c>
      <c r="E798" s="132" t="s">
        <v>1325</v>
      </c>
      <c r="F798" s="133" t="s">
        <v>1326</v>
      </c>
      <c r="G798" s="134" t="s">
        <v>319</v>
      </c>
      <c r="H798" s="135">
        <v>1</v>
      </c>
      <c r="I798" s="136"/>
      <c r="J798" s="136">
        <f>ROUND(I798*H798,2)</f>
        <v>0</v>
      </c>
      <c r="K798" s="133" t="s">
        <v>1</v>
      </c>
      <c r="L798" s="27"/>
      <c r="M798" s="137" t="s">
        <v>1</v>
      </c>
      <c r="N798" s="138" t="s">
        <v>35</v>
      </c>
      <c r="O798" s="139">
        <v>0.14</v>
      </c>
      <c r="P798" s="139">
        <f>O798*H798</f>
        <v>0.14</v>
      </c>
      <c r="Q798" s="139">
        <v>0</v>
      </c>
      <c r="R798" s="139">
        <f>Q798*H798</f>
        <v>0</v>
      </c>
      <c r="S798" s="139">
        <v>0</v>
      </c>
      <c r="T798" s="140">
        <f>S798*H798</f>
        <v>0</v>
      </c>
      <c r="AR798" s="141" t="s">
        <v>231</v>
      </c>
      <c r="AT798" s="141" t="s">
        <v>150</v>
      </c>
      <c r="AU798" s="141" t="s">
        <v>79</v>
      </c>
      <c r="AY798" s="15" t="s">
        <v>148</v>
      </c>
      <c r="BE798" s="142">
        <f>IF(N798="základní",J798,0)</f>
        <v>0</v>
      </c>
      <c r="BF798" s="142">
        <f>IF(N798="snížená",J798,0)</f>
        <v>0</v>
      </c>
      <c r="BG798" s="142">
        <f>IF(N798="zákl. přenesená",J798,0)</f>
        <v>0</v>
      </c>
      <c r="BH798" s="142">
        <f>IF(N798="sníž. přenesená",J798,0)</f>
        <v>0</v>
      </c>
      <c r="BI798" s="142">
        <f>IF(N798="nulová",J798,0)</f>
        <v>0</v>
      </c>
      <c r="BJ798" s="15" t="s">
        <v>77</v>
      </c>
      <c r="BK798" s="142">
        <f>ROUND(I798*H798,2)</f>
        <v>0</v>
      </c>
      <c r="BL798" s="15" t="s">
        <v>231</v>
      </c>
      <c r="BM798" s="141" t="s">
        <v>2577</v>
      </c>
    </row>
    <row r="799" spans="2:65" s="1" customFormat="1" ht="24" customHeight="1">
      <c r="B799" s="130"/>
      <c r="C799" s="131" t="s">
        <v>1268</v>
      </c>
      <c r="D799" s="131" t="s">
        <v>150</v>
      </c>
      <c r="E799" s="132" t="s">
        <v>1329</v>
      </c>
      <c r="F799" s="133" t="s">
        <v>1330</v>
      </c>
      <c r="G799" s="134" t="s">
        <v>203</v>
      </c>
      <c r="H799" s="135">
        <v>0.267</v>
      </c>
      <c r="I799" s="136"/>
      <c r="J799" s="136">
        <f>ROUND(I799*H799,2)</f>
        <v>0</v>
      </c>
      <c r="K799" s="133" t="s">
        <v>154</v>
      </c>
      <c r="L799" s="27"/>
      <c r="M799" s="137" t="s">
        <v>1</v>
      </c>
      <c r="N799" s="138" t="s">
        <v>35</v>
      </c>
      <c r="O799" s="139">
        <v>9.51</v>
      </c>
      <c r="P799" s="139">
        <f>O799*H799</f>
        <v>2.53917</v>
      </c>
      <c r="Q799" s="139">
        <v>0</v>
      </c>
      <c r="R799" s="139">
        <f>Q799*H799</f>
        <v>0</v>
      </c>
      <c r="S799" s="139">
        <v>0</v>
      </c>
      <c r="T799" s="140">
        <f>S799*H799</f>
        <v>0</v>
      </c>
      <c r="AR799" s="141" t="s">
        <v>231</v>
      </c>
      <c r="AT799" s="141" t="s">
        <v>150</v>
      </c>
      <c r="AU799" s="141" t="s">
        <v>79</v>
      </c>
      <c r="AY799" s="15" t="s">
        <v>148</v>
      </c>
      <c r="BE799" s="142">
        <f>IF(N799="základní",J799,0)</f>
        <v>0</v>
      </c>
      <c r="BF799" s="142">
        <f>IF(N799="snížená",J799,0)</f>
        <v>0</v>
      </c>
      <c r="BG799" s="142">
        <f>IF(N799="zákl. přenesená",J799,0)</f>
        <v>0</v>
      </c>
      <c r="BH799" s="142">
        <f>IF(N799="sníž. přenesená",J799,0)</f>
        <v>0</v>
      </c>
      <c r="BI799" s="142">
        <f>IF(N799="nulová",J799,0)</f>
        <v>0</v>
      </c>
      <c r="BJ799" s="15" t="s">
        <v>77</v>
      </c>
      <c r="BK799" s="142">
        <f>ROUND(I799*H799,2)</f>
        <v>0</v>
      </c>
      <c r="BL799" s="15" t="s">
        <v>231</v>
      </c>
      <c r="BM799" s="141" t="s">
        <v>2578</v>
      </c>
    </row>
    <row r="800" spans="2:63" s="11" customFormat="1" ht="22.8" customHeight="1">
      <c r="B800" s="118"/>
      <c r="D800" s="119" t="s">
        <v>69</v>
      </c>
      <c r="E800" s="128" t="s">
        <v>1332</v>
      </c>
      <c r="F800" s="128" t="s">
        <v>1333</v>
      </c>
      <c r="J800" s="129">
        <f>BK800</f>
        <v>0</v>
      </c>
      <c r="L800" s="118"/>
      <c r="M800" s="122"/>
      <c r="N800" s="123"/>
      <c r="O800" s="123"/>
      <c r="P800" s="124">
        <f>SUM(P801:P807)</f>
        <v>18.62</v>
      </c>
      <c r="Q800" s="123"/>
      <c r="R800" s="124">
        <f>SUM(R801:R807)</f>
        <v>0</v>
      </c>
      <c r="S800" s="123"/>
      <c r="T800" s="125">
        <f>SUM(T801:T807)</f>
        <v>0</v>
      </c>
      <c r="AR800" s="119" t="s">
        <v>79</v>
      </c>
      <c r="AT800" s="126" t="s">
        <v>69</v>
      </c>
      <c r="AU800" s="126" t="s">
        <v>77</v>
      </c>
      <c r="AY800" s="119" t="s">
        <v>148</v>
      </c>
      <c r="BK800" s="127">
        <f>SUM(BK801:BK807)</f>
        <v>0</v>
      </c>
    </row>
    <row r="801" spans="2:65" s="1" customFormat="1" ht="24" customHeight="1">
      <c r="B801" s="130"/>
      <c r="C801" s="131" t="s">
        <v>1273</v>
      </c>
      <c r="D801" s="131" t="s">
        <v>150</v>
      </c>
      <c r="E801" s="132" t="s">
        <v>1335</v>
      </c>
      <c r="F801" s="133" t="s">
        <v>1336</v>
      </c>
      <c r="G801" s="134" t="s">
        <v>319</v>
      </c>
      <c r="H801" s="135">
        <v>7</v>
      </c>
      <c r="I801" s="136"/>
      <c r="J801" s="136">
        <f>ROUND(I801*H801,2)</f>
        <v>0</v>
      </c>
      <c r="K801" s="133" t="s">
        <v>1</v>
      </c>
      <c r="L801" s="27"/>
      <c r="M801" s="137" t="s">
        <v>1</v>
      </c>
      <c r="N801" s="138" t="s">
        <v>35</v>
      </c>
      <c r="O801" s="139">
        <v>0.38</v>
      </c>
      <c r="P801" s="139">
        <f>O801*H801</f>
        <v>2.66</v>
      </c>
      <c r="Q801" s="139">
        <v>0</v>
      </c>
      <c r="R801" s="139">
        <f>Q801*H801</f>
        <v>0</v>
      </c>
      <c r="S801" s="139">
        <v>0</v>
      </c>
      <c r="T801" s="140">
        <f>S801*H801</f>
        <v>0</v>
      </c>
      <c r="AR801" s="141" t="s">
        <v>231</v>
      </c>
      <c r="AT801" s="141" t="s">
        <v>150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231</v>
      </c>
      <c r="BM801" s="141" t="s">
        <v>2579</v>
      </c>
    </row>
    <row r="802" spans="2:65" s="1" customFormat="1" ht="24" customHeight="1">
      <c r="B802" s="130"/>
      <c r="C802" s="131" t="s">
        <v>1278</v>
      </c>
      <c r="D802" s="131" t="s">
        <v>150</v>
      </c>
      <c r="E802" s="132" t="s">
        <v>1339</v>
      </c>
      <c r="F802" s="133" t="s">
        <v>1340</v>
      </c>
      <c r="G802" s="134" t="s">
        <v>319</v>
      </c>
      <c r="H802" s="135">
        <v>18</v>
      </c>
      <c r="I802" s="136"/>
      <c r="J802" s="136">
        <f>ROUND(I802*H802,2)</f>
        <v>0</v>
      </c>
      <c r="K802" s="133" t="s">
        <v>1</v>
      </c>
      <c r="L802" s="27"/>
      <c r="M802" s="137" t="s">
        <v>1</v>
      </c>
      <c r="N802" s="138" t="s">
        <v>35</v>
      </c>
      <c r="O802" s="139">
        <v>0.38</v>
      </c>
      <c r="P802" s="139">
        <f>O802*H802</f>
        <v>6.84</v>
      </c>
      <c r="Q802" s="139">
        <v>0</v>
      </c>
      <c r="R802" s="139">
        <f>Q802*H802</f>
        <v>0</v>
      </c>
      <c r="S802" s="139">
        <v>0</v>
      </c>
      <c r="T802" s="140">
        <f>S802*H802</f>
        <v>0</v>
      </c>
      <c r="AR802" s="141" t="s">
        <v>231</v>
      </c>
      <c r="AT802" s="141" t="s">
        <v>150</v>
      </c>
      <c r="AU802" s="141" t="s">
        <v>79</v>
      </c>
      <c r="AY802" s="15" t="s">
        <v>148</v>
      </c>
      <c r="BE802" s="142">
        <f>IF(N802="základní",J802,0)</f>
        <v>0</v>
      </c>
      <c r="BF802" s="142">
        <f>IF(N802="snížená",J802,0)</f>
        <v>0</v>
      </c>
      <c r="BG802" s="142">
        <f>IF(N802="zákl. přenesená",J802,0)</f>
        <v>0</v>
      </c>
      <c r="BH802" s="142">
        <f>IF(N802="sníž. přenesená",J802,0)</f>
        <v>0</v>
      </c>
      <c r="BI802" s="142">
        <f>IF(N802="nulová",J802,0)</f>
        <v>0</v>
      </c>
      <c r="BJ802" s="15" t="s">
        <v>77</v>
      </c>
      <c r="BK802" s="142">
        <f>ROUND(I802*H802,2)</f>
        <v>0</v>
      </c>
      <c r="BL802" s="15" t="s">
        <v>231</v>
      </c>
      <c r="BM802" s="141" t="s">
        <v>2580</v>
      </c>
    </row>
    <row r="803" spans="2:51" s="13" customFormat="1" ht="12">
      <c r="B803" s="150"/>
      <c r="D803" s="144" t="s">
        <v>157</v>
      </c>
      <c r="E803" s="151" t="s">
        <v>1</v>
      </c>
      <c r="F803" s="152" t="s">
        <v>2581</v>
      </c>
      <c r="H803" s="153">
        <v>18</v>
      </c>
      <c r="L803" s="150"/>
      <c r="M803" s="154"/>
      <c r="N803" s="155"/>
      <c r="O803" s="155"/>
      <c r="P803" s="155"/>
      <c r="Q803" s="155"/>
      <c r="R803" s="155"/>
      <c r="S803" s="155"/>
      <c r="T803" s="156"/>
      <c r="AT803" s="151" t="s">
        <v>157</v>
      </c>
      <c r="AU803" s="151" t="s">
        <v>79</v>
      </c>
      <c r="AV803" s="13" t="s">
        <v>79</v>
      </c>
      <c r="AW803" s="13" t="s">
        <v>27</v>
      </c>
      <c r="AX803" s="13" t="s">
        <v>70</v>
      </c>
      <c r="AY803" s="151" t="s">
        <v>148</v>
      </c>
    </row>
    <row r="804" spans="2:65" s="1" customFormat="1" ht="36" customHeight="1">
      <c r="B804" s="130"/>
      <c r="C804" s="131" t="s">
        <v>1282</v>
      </c>
      <c r="D804" s="131" t="s">
        <v>150</v>
      </c>
      <c r="E804" s="132" t="s">
        <v>1344</v>
      </c>
      <c r="F804" s="133" t="s">
        <v>1345</v>
      </c>
      <c r="G804" s="134" t="s">
        <v>319</v>
      </c>
      <c r="H804" s="135">
        <v>24</v>
      </c>
      <c r="I804" s="136"/>
      <c r="J804" s="136">
        <f>ROUND(I804*H804,2)</f>
        <v>0</v>
      </c>
      <c r="K804" s="133" t="s">
        <v>1</v>
      </c>
      <c r="L804" s="27"/>
      <c r="M804" s="137" t="s">
        <v>1</v>
      </c>
      <c r="N804" s="138" t="s">
        <v>35</v>
      </c>
      <c r="O804" s="139">
        <v>0.38</v>
      </c>
      <c r="P804" s="139">
        <f>O804*H804</f>
        <v>9.120000000000001</v>
      </c>
      <c r="Q804" s="139">
        <v>0</v>
      </c>
      <c r="R804" s="139">
        <f>Q804*H804</f>
        <v>0</v>
      </c>
      <c r="S804" s="139">
        <v>0</v>
      </c>
      <c r="T804" s="140">
        <f>S804*H804</f>
        <v>0</v>
      </c>
      <c r="AR804" s="141" t="s">
        <v>231</v>
      </c>
      <c r="AT804" s="141" t="s">
        <v>150</v>
      </c>
      <c r="AU804" s="141" t="s">
        <v>79</v>
      </c>
      <c r="AY804" s="15" t="s">
        <v>148</v>
      </c>
      <c r="BE804" s="142">
        <f>IF(N804="základní",J804,0)</f>
        <v>0</v>
      </c>
      <c r="BF804" s="142">
        <f>IF(N804="snížená",J804,0)</f>
        <v>0</v>
      </c>
      <c r="BG804" s="142">
        <f>IF(N804="zákl. přenesená",J804,0)</f>
        <v>0</v>
      </c>
      <c r="BH804" s="142">
        <f>IF(N804="sníž. přenesená",J804,0)</f>
        <v>0</v>
      </c>
      <c r="BI804" s="142">
        <f>IF(N804="nulová",J804,0)</f>
        <v>0</v>
      </c>
      <c r="BJ804" s="15" t="s">
        <v>77</v>
      </c>
      <c r="BK804" s="142">
        <f>ROUND(I804*H804,2)</f>
        <v>0</v>
      </c>
      <c r="BL804" s="15" t="s">
        <v>231</v>
      </c>
      <c r="BM804" s="141" t="s">
        <v>2582</v>
      </c>
    </row>
    <row r="805" spans="2:51" s="12" customFormat="1" ht="12">
      <c r="B805" s="143"/>
      <c r="D805" s="144" t="s">
        <v>157</v>
      </c>
      <c r="E805" s="145" t="s">
        <v>1</v>
      </c>
      <c r="F805" s="146" t="s">
        <v>1347</v>
      </c>
      <c r="H805" s="145" t="s">
        <v>1</v>
      </c>
      <c r="L805" s="143"/>
      <c r="M805" s="147"/>
      <c r="N805" s="148"/>
      <c r="O805" s="148"/>
      <c r="P805" s="148"/>
      <c r="Q805" s="148"/>
      <c r="R805" s="148"/>
      <c r="S805" s="148"/>
      <c r="T805" s="149"/>
      <c r="AT805" s="145" t="s">
        <v>157</v>
      </c>
      <c r="AU805" s="145" t="s">
        <v>79</v>
      </c>
      <c r="AV805" s="12" t="s">
        <v>77</v>
      </c>
      <c r="AW805" s="12" t="s">
        <v>27</v>
      </c>
      <c r="AX805" s="12" t="s">
        <v>70</v>
      </c>
      <c r="AY805" s="145" t="s">
        <v>148</v>
      </c>
    </row>
    <row r="806" spans="2:51" s="13" customFormat="1" ht="12">
      <c r="B806" s="150"/>
      <c r="D806" s="144" t="s">
        <v>157</v>
      </c>
      <c r="E806" s="151" t="s">
        <v>1</v>
      </c>
      <c r="F806" s="152" t="s">
        <v>2583</v>
      </c>
      <c r="H806" s="153">
        <v>12</v>
      </c>
      <c r="L806" s="150"/>
      <c r="M806" s="154"/>
      <c r="N806" s="155"/>
      <c r="O806" s="155"/>
      <c r="P806" s="155"/>
      <c r="Q806" s="155"/>
      <c r="R806" s="155"/>
      <c r="S806" s="155"/>
      <c r="T806" s="156"/>
      <c r="AT806" s="151" t="s">
        <v>157</v>
      </c>
      <c r="AU806" s="151" t="s">
        <v>79</v>
      </c>
      <c r="AV806" s="13" t="s">
        <v>79</v>
      </c>
      <c r="AW806" s="13" t="s">
        <v>27</v>
      </c>
      <c r="AX806" s="13" t="s">
        <v>70</v>
      </c>
      <c r="AY806" s="151" t="s">
        <v>148</v>
      </c>
    </row>
    <row r="807" spans="2:51" s="13" customFormat="1" ht="12">
      <c r="B807" s="150"/>
      <c r="D807" s="144" t="s">
        <v>157</v>
      </c>
      <c r="E807" s="151" t="s">
        <v>1</v>
      </c>
      <c r="F807" s="152" t="s">
        <v>2584</v>
      </c>
      <c r="H807" s="153">
        <v>12</v>
      </c>
      <c r="L807" s="150"/>
      <c r="M807" s="154"/>
      <c r="N807" s="155"/>
      <c r="O807" s="155"/>
      <c r="P807" s="155"/>
      <c r="Q807" s="155"/>
      <c r="R807" s="155"/>
      <c r="S807" s="155"/>
      <c r="T807" s="156"/>
      <c r="AT807" s="151" t="s">
        <v>157</v>
      </c>
      <c r="AU807" s="151" t="s">
        <v>79</v>
      </c>
      <c r="AV807" s="13" t="s">
        <v>79</v>
      </c>
      <c r="AW807" s="13" t="s">
        <v>27</v>
      </c>
      <c r="AX807" s="13" t="s">
        <v>70</v>
      </c>
      <c r="AY807" s="151" t="s">
        <v>148</v>
      </c>
    </row>
    <row r="808" spans="2:63" s="11" customFormat="1" ht="22.8" customHeight="1">
      <c r="B808" s="118"/>
      <c r="D808" s="119" t="s">
        <v>69</v>
      </c>
      <c r="E808" s="128" t="s">
        <v>1350</v>
      </c>
      <c r="F808" s="128" t="s">
        <v>1351</v>
      </c>
      <c r="J808" s="129">
        <f>BK808</f>
        <v>0</v>
      </c>
      <c r="L808" s="118"/>
      <c r="M808" s="122"/>
      <c r="N808" s="123"/>
      <c r="O808" s="123"/>
      <c r="P808" s="124">
        <f>SUM(P809:P875)</f>
        <v>329.582236</v>
      </c>
      <c r="Q808" s="123"/>
      <c r="R808" s="124">
        <f>SUM(R809:R875)</f>
        <v>6.771697449999999</v>
      </c>
      <c r="S808" s="123"/>
      <c r="T808" s="125">
        <f>SUM(T809:T875)</f>
        <v>1.2340300000000002</v>
      </c>
      <c r="AR808" s="119" t="s">
        <v>79</v>
      </c>
      <c r="AT808" s="126" t="s">
        <v>69</v>
      </c>
      <c r="AU808" s="126" t="s">
        <v>77</v>
      </c>
      <c r="AY808" s="119" t="s">
        <v>148</v>
      </c>
      <c r="BK808" s="127">
        <f>SUM(BK809:BK875)</f>
        <v>0</v>
      </c>
    </row>
    <row r="809" spans="2:65" s="1" customFormat="1" ht="16.5" customHeight="1">
      <c r="B809" s="130"/>
      <c r="C809" s="131" t="s">
        <v>1286</v>
      </c>
      <c r="D809" s="131" t="s">
        <v>150</v>
      </c>
      <c r="E809" s="132" t="s">
        <v>1353</v>
      </c>
      <c r="F809" s="133" t="s">
        <v>1354</v>
      </c>
      <c r="G809" s="134" t="s">
        <v>319</v>
      </c>
      <c r="H809" s="135">
        <v>90</v>
      </c>
      <c r="I809" s="136"/>
      <c r="J809" s="136">
        <f>ROUND(I809*H809,2)</f>
        <v>0</v>
      </c>
      <c r="K809" s="133" t="s">
        <v>320</v>
      </c>
      <c r="L809" s="27"/>
      <c r="M809" s="137" t="s">
        <v>1</v>
      </c>
      <c r="N809" s="138" t="s">
        <v>35</v>
      </c>
      <c r="O809" s="139">
        <v>0.084</v>
      </c>
      <c r="P809" s="139">
        <f>O809*H809</f>
        <v>7.5600000000000005</v>
      </c>
      <c r="Q809" s="139">
        <v>0</v>
      </c>
      <c r="R809" s="139">
        <f>Q809*H809</f>
        <v>0</v>
      </c>
      <c r="S809" s="139">
        <v>0</v>
      </c>
      <c r="T809" s="140">
        <f>S809*H809</f>
        <v>0</v>
      </c>
      <c r="AR809" s="141" t="s">
        <v>155</v>
      </c>
      <c r="AT809" s="141" t="s">
        <v>150</v>
      </c>
      <c r="AU809" s="141" t="s">
        <v>79</v>
      </c>
      <c r="AY809" s="15" t="s">
        <v>148</v>
      </c>
      <c r="BE809" s="142">
        <f>IF(N809="základní",J809,0)</f>
        <v>0</v>
      </c>
      <c r="BF809" s="142">
        <f>IF(N809="snížená",J809,0)</f>
        <v>0</v>
      </c>
      <c r="BG809" s="142">
        <f>IF(N809="zákl. přenesená",J809,0)</f>
        <v>0</v>
      </c>
      <c r="BH809" s="142">
        <f>IF(N809="sníž. přenesená",J809,0)</f>
        <v>0</v>
      </c>
      <c r="BI809" s="142">
        <f>IF(N809="nulová",J809,0)</f>
        <v>0</v>
      </c>
      <c r="BJ809" s="15" t="s">
        <v>77</v>
      </c>
      <c r="BK809" s="142">
        <f>ROUND(I809*H809,2)</f>
        <v>0</v>
      </c>
      <c r="BL809" s="15" t="s">
        <v>155</v>
      </c>
      <c r="BM809" s="141" t="s">
        <v>2585</v>
      </c>
    </row>
    <row r="810" spans="2:51" s="13" customFormat="1" ht="30.6">
      <c r="B810" s="150"/>
      <c r="D810" s="144" t="s">
        <v>157</v>
      </c>
      <c r="E810" s="151" t="s">
        <v>1</v>
      </c>
      <c r="F810" s="152" t="s">
        <v>2433</v>
      </c>
      <c r="H810" s="153">
        <v>90</v>
      </c>
      <c r="L810" s="150"/>
      <c r="M810" s="154"/>
      <c r="N810" s="155"/>
      <c r="O810" s="155"/>
      <c r="P810" s="155"/>
      <c r="Q810" s="155"/>
      <c r="R810" s="155"/>
      <c r="S810" s="155"/>
      <c r="T810" s="156"/>
      <c r="AT810" s="151" t="s">
        <v>157</v>
      </c>
      <c r="AU810" s="151" t="s">
        <v>79</v>
      </c>
      <c r="AV810" s="13" t="s">
        <v>79</v>
      </c>
      <c r="AW810" s="13" t="s">
        <v>27</v>
      </c>
      <c r="AX810" s="13" t="s">
        <v>70</v>
      </c>
      <c r="AY810" s="151" t="s">
        <v>148</v>
      </c>
    </row>
    <row r="811" spans="2:65" s="1" customFormat="1" ht="16.5" customHeight="1">
      <c r="B811" s="130"/>
      <c r="C811" s="157" t="s">
        <v>1290</v>
      </c>
      <c r="D811" s="157" t="s">
        <v>80</v>
      </c>
      <c r="E811" s="158" t="s">
        <v>1357</v>
      </c>
      <c r="F811" s="159" t="s">
        <v>1358</v>
      </c>
      <c r="G811" s="160" t="s">
        <v>319</v>
      </c>
      <c r="H811" s="161">
        <v>30</v>
      </c>
      <c r="I811" s="162"/>
      <c r="J811" s="162">
        <f>ROUND(I811*H811,2)</f>
        <v>0</v>
      </c>
      <c r="K811" s="159" t="s">
        <v>320</v>
      </c>
      <c r="L811" s="163"/>
      <c r="M811" s="164" t="s">
        <v>1</v>
      </c>
      <c r="N811" s="165" t="s">
        <v>35</v>
      </c>
      <c r="O811" s="139">
        <v>0</v>
      </c>
      <c r="P811" s="139">
        <f>O811*H811</f>
        <v>0</v>
      </c>
      <c r="Q811" s="139">
        <v>0.00078</v>
      </c>
      <c r="R811" s="139">
        <f>Q811*H811</f>
        <v>0.0234</v>
      </c>
      <c r="S811" s="139">
        <v>0</v>
      </c>
      <c r="T811" s="140">
        <f>S811*H811</f>
        <v>0</v>
      </c>
      <c r="AR811" s="141" t="s">
        <v>192</v>
      </c>
      <c r="AT811" s="141" t="s">
        <v>80</v>
      </c>
      <c r="AU811" s="141" t="s">
        <v>79</v>
      </c>
      <c r="AY811" s="15" t="s">
        <v>148</v>
      </c>
      <c r="BE811" s="142">
        <f>IF(N811="základní",J811,0)</f>
        <v>0</v>
      </c>
      <c r="BF811" s="142">
        <f>IF(N811="snížená",J811,0)</f>
        <v>0</v>
      </c>
      <c r="BG811" s="142">
        <f>IF(N811="zákl. přenesená",J811,0)</f>
        <v>0</v>
      </c>
      <c r="BH811" s="142">
        <f>IF(N811="sníž. přenesená",J811,0)</f>
        <v>0</v>
      </c>
      <c r="BI811" s="142">
        <f>IF(N811="nulová",J811,0)</f>
        <v>0</v>
      </c>
      <c r="BJ811" s="15" t="s">
        <v>77</v>
      </c>
      <c r="BK811" s="142">
        <f>ROUND(I811*H811,2)</f>
        <v>0</v>
      </c>
      <c r="BL811" s="15" t="s">
        <v>155</v>
      </c>
      <c r="BM811" s="141" t="s">
        <v>2586</v>
      </c>
    </row>
    <row r="812" spans="2:51" s="13" customFormat="1" ht="30.6">
      <c r="B812" s="150"/>
      <c r="D812" s="144" t="s">
        <v>157</v>
      </c>
      <c r="E812" s="151" t="s">
        <v>1</v>
      </c>
      <c r="F812" s="152" t="s">
        <v>2587</v>
      </c>
      <c r="H812" s="153">
        <v>30</v>
      </c>
      <c r="L812" s="150"/>
      <c r="M812" s="154"/>
      <c r="N812" s="155"/>
      <c r="O812" s="155"/>
      <c r="P812" s="155"/>
      <c r="Q812" s="155"/>
      <c r="R812" s="155"/>
      <c r="S812" s="155"/>
      <c r="T812" s="156"/>
      <c r="AT812" s="151" t="s">
        <v>157</v>
      </c>
      <c r="AU812" s="151" t="s">
        <v>79</v>
      </c>
      <c r="AV812" s="13" t="s">
        <v>79</v>
      </c>
      <c r="AW812" s="13" t="s">
        <v>27</v>
      </c>
      <c r="AX812" s="13" t="s">
        <v>70</v>
      </c>
      <c r="AY812" s="151" t="s">
        <v>148</v>
      </c>
    </row>
    <row r="813" spans="2:65" s="1" customFormat="1" ht="24" customHeight="1">
      <c r="B813" s="130"/>
      <c r="C813" s="157" t="s">
        <v>1295</v>
      </c>
      <c r="D813" s="157" t="s">
        <v>80</v>
      </c>
      <c r="E813" s="158" t="s">
        <v>1362</v>
      </c>
      <c r="F813" s="159" t="s">
        <v>1363</v>
      </c>
      <c r="G813" s="160" t="s">
        <v>1364</v>
      </c>
      <c r="H813" s="161">
        <v>0.09</v>
      </c>
      <c r="I813" s="162"/>
      <c r="J813" s="162">
        <f>ROUND(I813*H813,2)</f>
        <v>0</v>
      </c>
      <c r="K813" s="159" t="s">
        <v>320</v>
      </c>
      <c r="L813" s="163"/>
      <c r="M813" s="164" t="s">
        <v>1</v>
      </c>
      <c r="N813" s="165" t="s">
        <v>35</v>
      </c>
      <c r="O813" s="139">
        <v>0</v>
      </c>
      <c r="P813" s="139">
        <f>O813*H813</f>
        <v>0</v>
      </c>
      <c r="Q813" s="139">
        <v>0.0173</v>
      </c>
      <c r="R813" s="139">
        <f>Q813*H813</f>
        <v>0.0015569999999999998</v>
      </c>
      <c r="S813" s="139">
        <v>0</v>
      </c>
      <c r="T813" s="140">
        <f>S813*H813</f>
        <v>0</v>
      </c>
      <c r="AR813" s="141" t="s">
        <v>192</v>
      </c>
      <c r="AT813" s="141" t="s">
        <v>80</v>
      </c>
      <c r="AU813" s="141" t="s">
        <v>79</v>
      </c>
      <c r="AY813" s="15" t="s">
        <v>148</v>
      </c>
      <c r="BE813" s="142">
        <f>IF(N813="základní",J813,0)</f>
        <v>0</v>
      </c>
      <c r="BF813" s="142">
        <f>IF(N813="snížená",J813,0)</f>
        <v>0</v>
      </c>
      <c r="BG813" s="142">
        <f>IF(N813="zákl. přenesená",J813,0)</f>
        <v>0</v>
      </c>
      <c r="BH813" s="142">
        <f>IF(N813="sníž. přenesená",J813,0)</f>
        <v>0</v>
      </c>
      <c r="BI813" s="142">
        <f>IF(N813="nulová",J813,0)</f>
        <v>0</v>
      </c>
      <c r="BJ813" s="15" t="s">
        <v>77</v>
      </c>
      <c r="BK813" s="142">
        <f>ROUND(I813*H813,2)</f>
        <v>0</v>
      </c>
      <c r="BL813" s="15" t="s">
        <v>155</v>
      </c>
      <c r="BM813" s="141" t="s">
        <v>2588</v>
      </c>
    </row>
    <row r="814" spans="2:51" s="13" customFormat="1" ht="30.6">
      <c r="B814" s="150"/>
      <c r="D814" s="144" t="s">
        <v>157</v>
      </c>
      <c r="E814" s="151" t="s">
        <v>1</v>
      </c>
      <c r="F814" s="152" t="s">
        <v>2433</v>
      </c>
      <c r="H814" s="153">
        <v>90</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51" s="13" customFormat="1" ht="12">
      <c r="B815" s="150"/>
      <c r="D815" s="144" t="s">
        <v>157</v>
      </c>
      <c r="F815" s="152" t="s">
        <v>2589</v>
      </c>
      <c r="H815" s="153">
        <v>0.09</v>
      </c>
      <c r="L815" s="150"/>
      <c r="M815" s="154"/>
      <c r="N815" s="155"/>
      <c r="O815" s="155"/>
      <c r="P815" s="155"/>
      <c r="Q815" s="155"/>
      <c r="R815" s="155"/>
      <c r="S815" s="155"/>
      <c r="T815" s="156"/>
      <c r="AT815" s="151" t="s">
        <v>157</v>
      </c>
      <c r="AU815" s="151" t="s">
        <v>79</v>
      </c>
      <c r="AV815" s="13" t="s">
        <v>79</v>
      </c>
      <c r="AW815" s="13" t="s">
        <v>3</v>
      </c>
      <c r="AX815" s="13" t="s">
        <v>77</v>
      </c>
      <c r="AY815" s="151" t="s">
        <v>148</v>
      </c>
    </row>
    <row r="816" spans="2:65" s="1" customFormat="1" ht="16.5" customHeight="1">
      <c r="B816" s="130"/>
      <c r="C816" s="157" t="s">
        <v>1300</v>
      </c>
      <c r="D816" s="157" t="s">
        <v>80</v>
      </c>
      <c r="E816" s="158" t="s">
        <v>1368</v>
      </c>
      <c r="F816" s="159" t="s">
        <v>1369</v>
      </c>
      <c r="G816" s="160" t="s">
        <v>1364</v>
      </c>
      <c r="H816" s="161">
        <v>0.09</v>
      </c>
      <c r="I816" s="162"/>
      <c r="J816" s="162">
        <f>ROUND(I816*H816,2)</f>
        <v>0</v>
      </c>
      <c r="K816" s="159" t="s">
        <v>320</v>
      </c>
      <c r="L816" s="163"/>
      <c r="M816" s="164" t="s">
        <v>1</v>
      </c>
      <c r="N816" s="165" t="s">
        <v>35</v>
      </c>
      <c r="O816" s="139">
        <v>0</v>
      </c>
      <c r="P816" s="139">
        <f>O816*H816</f>
        <v>0</v>
      </c>
      <c r="Q816" s="139">
        <v>0.00627</v>
      </c>
      <c r="R816" s="139">
        <f>Q816*H816</f>
        <v>0.0005643</v>
      </c>
      <c r="S816" s="139">
        <v>0</v>
      </c>
      <c r="T816" s="140">
        <f>S816*H816</f>
        <v>0</v>
      </c>
      <c r="AR816" s="141" t="s">
        <v>192</v>
      </c>
      <c r="AT816" s="141" t="s">
        <v>80</v>
      </c>
      <c r="AU816" s="141" t="s">
        <v>79</v>
      </c>
      <c r="AY816" s="15" t="s">
        <v>148</v>
      </c>
      <c r="BE816" s="142">
        <f>IF(N816="základní",J816,0)</f>
        <v>0</v>
      </c>
      <c r="BF816" s="142">
        <f>IF(N816="snížená",J816,0)</f>
        <v>0</v>
      </c>
      <c r="BG816" s="142">
        <f>IF(N816="zákl. přenesená",J816,0)</f>
        <v>0</v>
      </c>
      <c r="BH816" s="142">
        <f>IF(N816="sníž. přenesená",J816,0)</f>
        <v>0</v>
      </c>
      <c r="BI816" s="142">
        <f>IF(N816="nulová",J816,0)</f>
        <v>0</v>
      </c>
      <c r="BJ816" s="15" t="s">
        <v>77</v>
      </c>
      <c r="BK816" s="142">
        <f>ROUND(I816*H816,2)</f>
        <v>0</v>
      </c>
      <c r="BL816" s="15" t="s">
        <v>155</v>
      </c>
      <c r="BM816" s="141" t="s">
        <v>2590</v>
      </c>
    </row>
    <row r="817" spans="2:51" s="13" customFormat="1" ht="30.6">
      <c r="B817" s="150"/>
      <c r="D817" s="144" t="s">
        <v>157</v>
      </c>
      <c r="E817" s="151" t="s">
        <v>1</v>
      </c>
      <c r="F817" s="152" t="s">
        <v>2433</v>
      </c>
      <c r="H817" s="153">
        <v>90</v>
      </c>
      <c r="L817" s="150"/>
      <c r="M817" s="154"/>
      <c r="N817" s="155"/>
      <c r="O817" s="155"/>
      <c r="P817" s="155"/>
      <c r="Q817" s="155"/>
      <c r="R817" s="155"/>
      <c r="S817" s="155"/>
      <c r="T817" s="156"/>
      <c r="AT817" s="151" t="s">
        <v>157</v>
      </c>
      <c r="AU817" s="151" t="s">
        <v>79</v>
      </c>
      <c r="AV817" s="13" t="s">
        <v>79</v>
      </c>
      <c r="AW817" s="13" t="s">
        <v>27</v>
      </c>
      <c r="AX817" s="13" t="s">
        <v>70</v>
      </c>
      <c r="AY817" s="151" t="s">
        <v>148</v>
      </c>
    </row>
    <row r="818" spans="2:51" s="13" customFormat="1" ht="12">
      <c r="B818" s="150"/>
      <c r="D818" s="144" t="s">
        <v>157</v>
      </c>
      <c r="F818" s="152" t="s">
        <v>2589</v>
      </c>
      <c r="H818" s="153">
        <v>0.09</v>
      </c>
      <c r="L818" s="150"/>
      <c r="M818" s="154"/>
      <c r="N818" s="155"/>
      <c r="O818" s="155"/>
      <c r="P818" s="155"/>
      <c r="Q818" s="155"/>
      <c r="R818" s="155"/>
      <c r="S818" s="155"/>
      <c r="T818" s="156"/>
      <c r="AT818" s="151" t="s">
        <v>157</v>
      </c>
      <c r="AU818" s="151" t="s">
        <v>79</v>
      </c>
      <c r="AV818" s="13" t="s">
        <v>79</v>
      </c>
      <c r="AW818" s="13" t="s">
        <v>3</v>
      </c>
      <c r="AX818" s="13" t="s">
        <v>77</v>
      </c>
      <c r="AY818" s="151" t="s">
        <v>148</v>
      </c>
    </row>
    <row r="819" spans="2:65" s="1" customFormat="1" ht="24" customHeight="1">
      <c r="B819" s="130"/>
      <c r="C819" s="131" t="s">
        <v>1304</v>
      </c>
      <c r="D819" s="131" t="s">
        <v>150</v>
      </c>
      <c r="E819" s="132" t="s">
        <v>1372</v>
      </c>
      <c r="F819" s="133" t="s">
        <v>1373</v>
      </c>
      <c r="G819" s="134" t="s">
        <v>458</v>
      </c>
      <c r="H819" s="135">
        <v>12</v>
      </c>
      <c r="I819" s="136"/>
      <c r="J819" s="136">
        <f>ROUND(I819*H819,2)</f>
        <v>0</v>
      </c>
      <c r="K819" s="133" t="s">
        <v>320</v>
      </c>
      <c r="L819" s="27"/>
      <c r="M819" s="137" t="s">
        <v>1</v>
      </c>
      <c r="N819" s="138" t="s">
        <v>35</v>
      </c>
      <c r="O819" s="139">
        <v>0.14</v>
      </c>
      <c r="P819" s="139">
        <f>O819*H819</f>
        <v>1.6800000000000002</v>
      </c>
      <c r="Q819" s="139">
        <v>0</v>
      </c>
      <c r="R819" s="139">
        <f>Q819*H819</f>
        <v>0</v>
      </c>
      <c r="S819" s="139">
        <v>0.014</v>
      </c>
      <c r="T819" s="140">
        <f>S819*H819</f>
        <v>0.168</v>
      </c>
      <c r="AR819" s="141" t="s">
        <v>231</v>
      </c>
      <c r="AT819" s="141" t="s">
        <v>150</v>
      </c>
      <c r="AU819" s="141" t="s">
        <v>79</v>
      </c>
      <c r="AY819" s="15" t="s">
        <v>148</v>
      </c>
      <c r="BE819" s="142">
        <f>IF(N819="základní",J819,0)</f>
        <v>0</v>
      </c>
      <c r="BF819" s="142">
        <f>IF(N819="snížená",J819,0)</f>
        <v>0</v>
      </c>
      <c r="BG819" s="142">
        <f>IF(N819="zákl. přenesená",J819,0)</f>
        <v>0</v>
      </c>
      <c r="BH819" s="142">
        <f>IF(N819="sníž. přenesená",J819,0)</f>
        <v>0</v>
      </c>
      <c r="BI819" s="142">
        <f>IF(N819="nulová",J819,0)</f>
        <v>0</v>
      </c>
      <c r="BJ819" s="15" t="s">
        <v>77</v>
      </c>
      <c r="BK819" s="142">
        <f>ROUND(I819*H819,2)</f>
        <v>0</v>
      </c>
      <c r="BL819" s="15" t="s">
        <v>231</v>
      </c>
      <c r="BM819" s="141" t="s">
        <v>2591</v>
      </c>
    </row>
    <row r="820" spans="2:51" s="13" customFormat="1" ht="12">
      <c r="B820" s="150"/>
      <c r="D820" s="144" t="s">
        <v>157</v>
      </c>
      <c r="E820" s="151" t="s">
        <v>1</v>
      </c>
      <c r="F820" s="152" t="s">
        <v>2592</v>
      </c>
      <c r="H820" s="153">
        <v>12</v>
      </c>
      <c r="L820" s="150"/>
      <c r="M820" s="154"/>
      <c r="N820" s="155"/>
      <c r="O820" s="155"/>
      <c r="P820" s="155"/>
      <c r="Q820" s="155"/>
      <c r="R820" s="155"/>
      <c r="S820" s="155"/>
      <c r="T820" s="156"/>
      <c r="AT820" s="151" t="s">
        <v>157</v>
      </c>
      <c r="AU820" s="151" t="s">
        <v>79</v>
      </c>
      <c r="AV820" s="13" t="s">
        <v>79</v>
      </c>
      <c r="AW820" s="13" t="s">
        <v>27</v>
      </c>
      <c r="AX820" s="13" t="s">
        <v>70</v>
      </c>
      <c r="AY820" s="151" t="s">
        <v>148</v>
      </c>
    </row>
    <row r="821" spans="2:65" s="1" customFormat="1" ht="24" customHeight="1">
      <c r="B821" s="130"/>
      <c r="C821" s="305" t="s">
        <v>1308</v>
      </c>
      <c r="D821" s="305" t="s">
        <v>150</v>
      </c>
      <c r="E821" s="306" t="s">
        <v>1377</v>
      </c>
      <c r="F821" s="307" t="s">
        <v>1378</v>
      </c>
      <c r="G821" s="308" t="s">
        <v>458</v>
      </c>
      <c r="H821" s="309">
        <v>317.375</v>
      </c>
      <c r="I821" s="310"/>
      <c r="J821" s="310">
        <f>ROUND(I821*H821,2)</f>
        <v>0</v>
      </c>
      <c r="K821" s="133" t="s">
        <v>312</v>
      </c>
      <c r="L821" s="27"/>
      <c r="M821" s="137" t="s">
        <v>1</v>
      </c>
      <c r="N821" s="138" t="s">
        <v>35</v>
      </c>
      <c r="O821" s="139">
        <v>0.474</v>
      </c>
      <c r="P821" s="139">
        <f>O821*H821</f>
        <v>150.43574999999998</v>
      </c>
      <c r="Q821" s="139">
        <v>0.00732</v>
      </c>
      <c r="R821" s="139">
        <f>Q821*H821</f>
        <v>2.323185</v>
      </c>
      <c r="S821" s="139">
        <v>0</v>
      </c>
      <c r="T821" s="140">
        <f>S821*H821</f>
        <v>0</v>
      </c>
      <c r="AR821" s="141" t="s">
        <v>231</v>
      </c>
      <c r="AT821" s="141" t="s">
        <v>150</v>
      </c>
      <c r="AU821" s="141" t="s">
        <v>79</v>
      </c>
      <c r="AY821" s="15" t="s">
        <v>148</v>
      </c>
      <c r="BE821" s="142">
        <f>IF(N821="základní",J821,0)</f>
        <v>0</v>
      </c>
      <c r="BF821" s="142">
        <f>IF(N821="snížená",J821,0)</f>
        <v>0</v>
      </c>
      <c r="BG821" s="142">
        <f>IF(N821="zákl. přenesená",J821,0)</f>
        <v>0</v>
      </c>
      <c r="BH821" s="142">
        <f>IF(N821="sníž. přenesená",J821,0)</f>
        <v>0</v>
      </c>
      <c r="BI821" s="142">
        <f>IF(N821="nulová",J821,0)</f>
        <v>0</v>
      </c>
      <c r="BJ821" s="15" t="s">
        <v>77</v>
      </c>
      <c r="BK821" s="142">
        <f>ROUND(I821*H821,2)</f>
        <v>0</v>
      </c>
      <c r="BL821" s="15" t="s">
        <v>231</v>
      </c>
      <c r="BM821" s="141" t="s">
        <v>2593</v>
      </c>
    </row>
    <row r="822" spans="2:51" s="13" customFormat="1" ht="20.4">
      <c r="B822" s="150"/>
      <c r="D822" s="144" t="s">
        <v>157</v>
      </c>
      <c r="E822" s="151" t="s">
        <v>1</v>
      </c>
      <c r="F822" s="152" t="s">
        <v>2594</v>
      </c>
      <c r="H822" s="153">
        <v>317.375</v>
      </c>
      <c r="L822" s="150"/>
      <c r="M822" s="154"/>
      <c r="N822" s="155"/>
      <c r="O822" s="155"/>
      <c r="P822" s="155"/>
      <c r="Q822" s="155"/>
      <c r="R822" s="155"/>
      <c r="S822" s="155"/>
      <c r="T822" s="156"/>
      <c r="AT822" s="151" t="s">
        <v>157</v>
      </c>
      <c r="AU822" s="151" t="s">
        <v>79</v>
      </c>
      <c r="AV822" s="13" t="s">
        <v>79</v>
      </c>
      <c r="AW822" s="13" t="s">
        <v>27</v>
      </c>
      <c r="AX822" s="13" t="s">
        <v>70</v>
      </c>
      <c r="AY822" s="151" t="s">
        <v>148</v>
      </c>
    </row>
    <row r="823" spans="2:65" s="1" customFormat="1" ht="24" customHeight="1">
      <c r="B823" s="130"/>
      <c r="C823" s="131" t="s">
        <v>1312</v>
      </c>
      <c r="D823" s="131" t="s">
        <v>150</v>
      </c>
      <c r="E823" s="132" t="s">
        <v>1382</v>
      </c>
      <c r="F823" s="133" t="s">
        <v>1383</v>
      </c>
      <c r="G823" s="134" t="s">
        <v>458</v>
      </c>
      <c r="H823" s="135">
        <v>12</v>
      </c>
      <c r="I823" s="136"/>
      <c r="J823" s="136">
        <f>ROUND(I823*H823,2)</f>
        <v>0</v>
      </c>
      <c r="K823" s="133" t="s">
        <v>320</v>
      </c>
      <c r="L823" s="27"/>
      <c r="M823" s="137" t="s">
        <v>1</v>
      </c>
      <c r="N823" s="138" t="s">
        <v>35</v>
      </c>
      <c r="O823" s="139">
        <v>0.598</v>
      </c>
      <c r="P823" s="139">
        <f>O823*H823</f>
        <v>7.176</v>
      </c>
      <c r="Q823" s="139">
        <v>0.01363</v>
      </c>
      <c r="R823" s="139">
        <f>Q823*H823</f>
        <v>0.16355999999999998</v>
      </c>
      <c r="S823" s="139">
        <v>0</v>
      </c>
      <c r="T823" s="140">
        <f>S823*H823</f>
        <v>0</v>
      </c>
      <c r="AR823" s="141" t="s">
        <v>231</v>
      </c>
      <c r="AT823" s="141" t="s">
        <v>150</v>
      </c>
      <c r="AU823" s="141" t="s">
        <v>79</v>
      </c>
      <c r="AY823" s="15" t="s">
        <v>148</v>
      </c>
      <c r="BE823" s="142">
        <f>IF(N823="základní",J823,0)</f>
        <v>0</v>
      </c>
      <c r="BF823" s="142">
        <f>IF(N823="snížená",J823,0)</f>
        <v>0</v>
      </c>
      <c r="BG823" s="142">
        <f>IF(N823="zákl. přenesená",J823,0)</f>
        <v>0</v>
      </c>
      <c r="BH823" s="142">
        <f>IF(N823="sníž. přenesená",J823,0)</f>
        <v>0</v>
      </c>
      <c r="BI823" s="142">
        <f>IF(N823="nulová",J823,0)</f>
        <v>0</v>
      </c>
      <c r="BJ823" s="15" t="s">
        <v>77</v>
      </c>
      <c r="BK823" s="142">
        <f>ROUND(I823*H823,2)</f>
        <v>0</v>
      </c>
      <c r="BL823" s="15" t="s">
        <v>231</v>
      </c>
      <c r="BM823" s="141" t="s">
        <v>2595</v>
      </c>
    </row>
    <row r="824" spans="2:51" s="13" customFormat="1" ht="12">
      <c r="B824" s="150"/>
      <c r="D824" s="144" t="s">
        <v>157</v>
      </c>
      <c r="E824" s="151" t="s">
        <v>1</v>
      </c>
      <c r="F824" s="152" t="s">
        <v>2596</v>
      </c>
      <c r="H824" s="153">
        <v>12</v>
      </c>
      <c r="L824" s="150"/>
      <c r="M824" s="154"/>
      <c r="N824" s="155"/>
      <c r="O824" s="155"/>
      <c r="P824" s="155"/>
      <c r="Q824" s="155"/>
      <c r="R824" s="155"/>
      <c r="S824" s="155"/>
      <c r="T824" s="156"/>
      <c r="AT824" s="151" t="s">
        <v>157</v>
      </c>
      <c r="AU824" s="151" t="s">
        <v>79</v>
      </c>
      <c r="AV824" s="13" t="s">
        <v>79</v>
      </c>
      <c r="AW824" s="13" t="s">
        <v>27</v>
      </c>
      <c r="AX824" s="13" t="s">
        <v>70</v>
      </c>
      <c r="AY824" s="151" t="s">
        <v>148</v>
      </c>
    </row>
    <row r="825" spans="2:65" s="1" customFormat="1" ht="24" customHeight="1">
      <c r="B825" s="130"/>
      <c r="C825" s="131" t="s">
        <v>1316</v>
      </c>
      <c r="D825" s="131" t="s">
        <v>150</v>
      </c>
      <c r="E825" s="132" t="s">
        <v>1387</v>
      </c>
      <c r="F825" s="133" t="s">
        <v>1388</v>
      </c>
      <c r="G825" s="134" t="s">
        <v>153</v>
      </c>
      <c r="H825" s="135">
        <v>11.52</v>
      </c>
      <c r="I825" s="136"/>
      <c r="J825" s="136">
        <f>ROUND(I825*H825,2)</f>
        <v>0</v>
      </c>
      <c r="K825" s="133" t="s">
        <v>320</v>
      </c>
      <c r="L825" s="27"/>
      <c r="M825" s="137" t="s">
        <v>1</v>
      </c>
      <c r="N825" s="138" t="s">
        <v>35</v>
      </c>
      <c r="O825" s="139">
        <v>0.264</v>
      </c>
      <c r="P825" s="139">
        <f>O825*H825</f>
        <v>3.04128</v>
      </c>
      <c r="Q825" s="139">
        <v>0.00996</v>
      </c>
      <c r="R825" s="139">
        <f>Q825*H825</f>
        <v>0.1147392</v>
      </c>
      <c r="S825" s="139">
        <v>0</v>
      </c>
      <c r="T825" s="140">
        <f>S825*H825</f>
        <v>0</v>
      </c>
      <c r="AR825" s="141" t="s">
        <v>231</v>
      </c>
      <c r="AT825" s="141" t="s">
        <v>150</v>
      </c>
      <c r="AU825" s="141" t="s">
        <v>79</v>
      </c>
      <c r="AY825" s="15" t="s">
        <v>148</v>
      </c>
      <c r="BE825" s="142">
        <f>IF(N825="základní",J825,0)</f>
        <v>0</v>
      </c>
      <c r="BF825" s="142">
        <f>IF(N825="snížená",J825,0)</f>
        <v>0</v>
      </c>
      <c r="BG825" s="142">
        <f>IF(N825="zákl. přenesená",J825,0)</f>
        <v>0</v>
      </c>
      <c r="BH825" s="142">
        <f>IF(N825="sníž. přenesená",J825,0)</f>
        <v>0</v>
      </c>
      <c r="BI825" s="142">
        <f>IF(N825="nulová",J825,0)</f>
        <v>0</v>
      </c>
      <c r="BJ825" s="15" t="s">
        <v>77</v>
      </c>
      <c r="BK825" s="142">
        <f>ROUND(I825*H825,2)</f>
        <v>0</v>
      </c>
      <c r="BL825" s="15" t="s">
        <v>231</v>
      </c>
      <c r="BM825" s="141" t="s">
        <v>2597</v>
      </c>
    </row>
    <row r="826" spans="2:51" s="13" customFormat="1" ht="12">
      <c r="B826" s="150"/>
      <c r="D826" s="144" t="s">
        <v>157</v>
      </c>
      <c r="E826" s="151" t="s">
        <v>1</v>
      </c>
      <c r="F826" s="152" t="s">
        <v>2598</v>
      </c>
      <c r="H826" s="153">
        <v>11.52</v>
      </c>
      <c r="L826" s="150"/>
      <c r="M826" s="154"/>
      <c r="N826" s="155"/>
      <c r="O826" s="155"/>
      <c r="P826" s="155"/>
      <c r="Q826" s="155"/>
      <c r="R826" s="155"/>
      <c r="S826" s="155"/>
      <c r="T826" s="156"/>
      <c r="AT826" s="151" t="s">
        <v>157</v>
      </c>
      <c r="AU826" s="151" t="s">
        <v>79</v>
      </c>
      <c r="AV826" s="13" t="s">
        <v>79</v>
      </c>
      <c r="AW826" s="13" t="s">
        <v>27</v>
      </c>
      <c r="AX826" s="13" t="s">
        <v>70</v>
      </c>
      <c r="AY826" s="151" t="s">
        <v>148</v>
      </c>
    </row>
    <row r="827" spans="2:65" s="1" customFormat="1" ht="24" customHeight="1">
      <c r="B827" s="130"/>
      <c r="C827" s="131" t="s">
        <v>1320</v>
      </c>
      <c r="D827" s="131" t="s">
        <v>150</v>
      </c>
      <c r="E827" s="132" t="s">
        <v>1392</v>
      </c>
      <c r="F827" s="133" t="s">
        <v>1393</v>
      </c>
      <c r="G827" s="134" t="s">
        <v>153</v>
      </c>
      <c r="H827" s="135">
        <v>194.88</v>
      </c>
      <c r="I827" s="136"/>
      <c r="J827" s="136">
        <f>ROUND(I827*H827,2)</f>
        <v>0</v>
      </c>
      <c r="K827" s="133" t="s">
        <v>320</v>
      </c>
      <c r="L827" s="27"/>
      <c r="M827" s="137" t="s">
        <v>1</v>
      </c>
      <c r="N827" s="138" t="s">
        <v>35</v>
      </c>
      <c r="O827" s="139">
        <v>0.135</v>
      </c>
      <c r="P827" s="139">
        <f>O827*H827</f>
        <v>26.3088</v>
      </c>
      <c r="Q827" s="139">
        <v>0</v>
      </c>
      <c r="R827" s="139">
        <f>Q827*H827</f>
        <v>0</v>
      </c>
      <c r="S827" s="139">
        <v>0</v>
      </c>
      <c r="T827" s="140">
        <f>S827*H827</f>
        <v>0</v>
      </c>
      <c r="AR827" s="141" t="s">
        <v>231</v>
      </c>
      <c r="AT827" s="141" t="s">
        <v>150</v>
      </c>
      <c r="AU827" s="141" t="s">
        <v>79</v>
      </c>
      <c r="AY827" s="15" t="s">
        <v>148</v>
      </c>
      <c r="BE827" s="142">
        <f>IF(N827="základní",J827,0)</f>
        <v>0</v>
      </c>
      <c r="BF827" s="142">
        <f>IF(N827="snížená",J827,0)</f>
        <v>0</v>
      </c>
      <c r="BG827" s="142">
        <f>IF(N827="zákl. přenesená",J827,0)</f>
        <v>0</v>
      </c>
      <c r="BH827" s="142">
        <f>IF(N827="sníž. přenesená",J827,0)</f>
        <v>0</v>
      </c>
      <c r="BI827" s="142">
        <f>IF(N827="nulová",J827,0)</f>
        <v>0</v>
      </c>
      <c r="BJ827" s="15" t="s">
        <v>77</v>
      </c>
      <c r="BK827" s="142">
        <f>ROUND(I827*H827,2)</f>
        <v>0</v>
      </c>
      <c r="BL827" s="15" t="s">
        <v>231</v>
      </c>
      <c r="BM827" s="141" t="s">
        <v>2599</v>
      </c>
    </row>
    <row r="828" spans="2:51" s="12" customFormat="1" ht="12">
      <c r="B828" s="143"/>
      <c r="D828" s="144" t="s">
        <v>157</v>
      </c>
      <c r="E828" s="145" t="s">
        <v>1</v>
      </c>
      <c r="F828" s="146" t="s">
        <v>1208</v>
      </c>
      <c r="H828" s="145" t="s">
        <v>1</v>
      </c>
      <c r="L828" s="143"/>
      <c r="M828" s="147"/>
      <c r="N828" s="148"/>
      <c r="O828" s="148"/>
      <c r="P828" s="148"/>
      <c r="Q828" s="148"/>
      <c r="R828" s="148"/>
      <c r="S828" s="148"/>
      <c r="T828" s="149"/>
      <c r="AT828" s="145" t="s">
        <v>157</v>
      </c>
      <c r="AU828" s="145" t="s">
        <v>79</v>
      </c>
      <c r="AV828" s="12" t="s">
        <v>77</v>
      </c>
      <c r="AW828" s="12" t="s">
        <v>27</v>
      </c>
      <c r="AX828" s="12" t="s">
        <v>70</v>
      </c>
      <c r="AY828" s="145" t="s">
        <v>148</v>
      </c>
    </row>
    <row r="829" spans="2:51" s="13" customFormat="1" ht="12">
      <c r="B829" s="150"/>
      <c r="D829" s="144" t="s">
        <v>157</v>
      </c>
      <c r="E829" s="151" t="s">
        <v>1</v>
      </c>
      <c r="F829" s="152" t="s">
        <v>1228</v>
      </c>
      <c r="H829" s="153">
        <v>15.75</v>
      </c>
      <c r="L829" s="150"/>
      <c r="M829" s="154"/>
      <c r="N829" s="155"/>
      <c r="O829" s="155"/>
      <c r="P829" s="155"/>
      <c r="Q829" s="155"/>
      <c r="R829" s="155"/>
      <c r="S829" s="155"/>
      <c r="T829" s="156"/>
      <c r="AT829" s="151" t="s">
        <v>157</v>
      </c>
      <c r="AU829" s="151" t="s">
        <v>79</v>
      </c>
      <c r="AV829" s="13" t="s">
        <v>79</v>
      </c>
      <c r="AW829" s="13" t="s">
        <v>27</v>
      </c>
      <c r="AX829" s="13" t="s">
        <v>70</v>
      </c>
      <c r="AY829" s="151" t="s">
        <v>148</v>
      </c>
    </row>
    <row r="830" spans="2:51" s="13" customFormat="1" ht="20.4">
      <c r="B830" s="150"/>
      <c r="D830" s="144" t="s">
        <v>157</v>
      </c>
      <c r="E830" s="151" t="s">
        <v>1</v>
      </c>
      <c r="F830" s="152" t="s">
        <v>2600</v>
      </c>
      <c r="H830" s="153">
        <v>179.13</v>
      </c>
      <c r="L830" s="150"/>
      <c r="M830" s="154"/>
      <c r="N830" s="155"/>
      <c r="O830" s="155"/>
      <c r="P830" s="155"/>
      <c r="Q830" s="155"/>
      <c r="R830" s="155"/>
      <c r="S830" s="155"/>
      <c r="T830" s="156"/>
      <c r="AT830" s="151" t="s">
        <v>157</v>
      </c>
      <c r="AU830" s="151" t="s">
        <v>79</v>
      </c>
      <c r="AV830" s="13" t="s">
        <v>79</v>
      </c>
      <c r="AW830" s="13" t="s">
        <v>27</v>
      </c>
      <c r="AX830" s="13" t="s">
        <v>70</v>
      </c>
      <c r="AY830" s="151" t="s">
        <v>148</v>
      </c>
    </row>
    <row r="831" spans="2:65" s="1" customFormat="1" ht="16.5" customHeight="1">
      <c r="B831" s="130"/>
      <c r="C831" s="157" t="s">
        <v>1328</v>
      </c>
      <c r="D831" s="157" t="s">
        <v>80</v>
      </c>
      <c r="E831" s="158" t="s">
        <v>1397</v>
      </c>
      <c r="F831" s="159" t="s">
        <v>1398</v>
      </c>
      <c r="G831" s="160" t="s">
        <v>162</v>
      </c>
      <c r="H831" s="161">
        <v>3.087</v>
      </c>
      <c r="I831" s="162"/>
      <c r="J831" s="162">
        <f>ROUND(I831*H831,2)</f>
        <v>0</v>
      </c>
      <c r="K831" s="159" t="s">
        <v>320</v>
      </c>
      <c r="L831" s="163"/>
      <c r="M831" s="164" t="s">
        <v>1</v>
      </c>
      <c r="N831" s="165" t="s">
        <v>35</v>
      </c>
      <c r="O831" s="139">
        <v>0</v>
      </c>
      <c r="P831" s="139">
        <f>O831*H831</f>
        <v>0</v>
      </c>
      <c r="Q831" s="139">
        <v>0.55</v>
      </c>
      <c r="R831" s="139">
        <f>Q831*H831</f>
        <v>1.6978500000000003</v>
      </c>
      <c r="S831" s="139">
        <v>0</v>
      </c>
      <c r="T831" s="140">
        <f>S831*H831</f>
        <v>0</v>
      </c>
      <c r="AR831" s="141" t="s">
        <v>325</v>
      </c>
      <c r="AT831" s="141" t="s">
        <v>80</v>
      </c>
      <c r="AU831" s="141" t="s">
        <v>79</v>
      </c>
      <c r="AY831" s="15" t="s">
        <v>148</v>
      </c>
      <c r="BE831" s="142">
        <f>IF(N831="základní",J831,0)</f>
        <v>0</v>
      </c>
      <c r="BF831" s="142">
        <f>IF(N831="snížená",J831,0)</f>
        <v>0</v>
      </c>
      <c r="BG831" s="142">
        <f>IF(N831="zákl. přenesená",J831,0)</f>
        <v>0</v>
      </c>
      <c r="BH831" s="142">
        <f>IF(N831="sníž. přenesená",J831,0)</f>
        <v>0</v>
      </c>
      <c r="BI831" s="142">
        <f>IF(N831="nulová",J831,0)</f>
        <v>0</v>
      </c>
      <c r="BJ831" s="15" t="s">
        <v>77</v>
      </c>
      <c r="BK831" s="142">
        <f>ROUND(I831*H831,2)</f>
        <v>0</v>
      </c>
      <c r="BL831" s="15" t="s">
        <v>231</v>
      </c>
      <c r="BM831" s="141" t="s">
        <v>2601</v>
      </c>
    </row>
    <row r="832" spans="2:51" s="12" customFormat="1" ht="12">
      <c r="B832" s="143"/>
      <c r="D832" s="144" t="s">
        <v>157</v>
      </c>
      <c r="E832" s="145" t="s">
        <v>1</v>
      </c>
      <c r="F832" s="146" t="s">
        <v>1208</v>
      </c>
      <c r="H832" s="145" t="s">
        <v>1</v>
      </c>
      <c r="L832" s="143"/>
      <c r="M832" s="147"/>
      <c r="N832" s="148"/>
      <c r="O832" s="148"/>
      <c r="P832" s="148"/>
      <c r="Q832" s="148"/>
      <c r="R832" s="148"/>
      <c r="S832" s="148"/>
      <c r="T832" s="149"/>
      <c r="AT832" s="145" t="s">
        <v>157</v>
      </c>
      <c r="AU832" s="145" t="s">
        <v>79</v>
      </c>
      <c r="AV832" s="12" t="s">
        <v>77</v>
      </c>
      <c r="AW832" s="12" t="s">
        <v>27</v>
      </c>
      <c r="AX832" s="12" t="s">
        <v>70</v>
      </c>
      <c r="AY832" s="145" t="s">
        <v>148</v>
      </c>
    </row>
    <row r="833" spans="2:51" s="12" customFormat="1" ht="12">
      <c r="B833" s="143"/>
      <c r="D833" s="144" t="s">
        <v>157</v>
      </c>
      <c r="E833" s="145" t="s">
        <v>1</v>
      </c>
      <c r="F833" s="146" t="s">
        <v>1208</v>
      </c>
      <c r="H833" s="145" t="s">
        <v>1</v>
      </c>
      <c r="L833" s="143"/>
      <c r="M833" s="147"/>
      <c r="N833" s="148"/>
      <c r="O833" s="148"/>
      <c r="P833" s="148"/>
      <c r="Q833" s="148"/>
      <c r="R833" s="148"/>
      <c r="S833" s="148"/>
      <c r="T833" s="149"/>
      <c r="AT833" s="145" t="s">
        <v>157</v>
      </c>
      <c r="AU833" s="145" t="s">
        <v>79</v>
      </c>
      <c r="AV833" s="12" t="s">
        <v>77</v>
      </c>
      <c r="AW833" s="12" t="s">
        <v>27</v>
      </c>
      <c r="AX833" s="12" t="s">
        <v>70</v>
      </c>
      <c r="AY833" s="145" t="s">
        <v>148</v>
      </c>
    </row>
    <row r="834" spans="2:51" s="13" customFormat="1" ht="12">
      <c r="B834" s="150"/>
      <c r="D834" s="144" t="s">
        <v>157</v>
      </c>
      <c r="E834" s="151" t="s">
        <v>1</v>
      </c>
      <c r="F834" s="152" t="s">
        <v>1400</v>
      </c>
      <c r="H834" s="153">
        <v>0.227</v>
      </c>
      <c r="L834" s="150"/>
      <c r="M834" s="154"/>
      <c r="N834" s="155"/>
      <c r="O834" s="155"/>
      <c r="P834" s="155"/>
      <c r="Q834" s="155"/>
      <c r="R834" s="155"/>
      <c r="S834" s="155"/>
      <c r="T834" s="156"/>
      <c r="AT834" s="151" t="s">
        <v>157</v>
      </c>
      <c r="AU834" s="151" t="s">
        <v>79</v>
      </c>
      <c r="AV834" s="13" t="s">
        <v>79</v>
      </c>
      <c r="AW834" s="13" t="s">
        <v>27</v>
      </c>
      <c r="AX834" s="13" t="s">
        <v>70</v>
      </c>
      <c r="AY834" s="151" t="s">
        <v>148</v>
      </c>
    </row>
    <row r="835" spans="2:51" s="13" customFormat="1" ht="30.6">
      <c r="B835" s="150"/>
      <c r="D835" s="144" t="s">
        <v>157</v>
      </c>
      <c r="E835" s="151" t="s">
        <v>1</v>
      </c>
      <c r="F835" s="152" t="s">
        <v>2602</v>
      </c>
      <c r="H835" s="153">
        <v>2.579</v>
      </c>
      <c r="L835" s="150"/>
      <c r="M835" s="154"/>
      <c r="N835" s="155"/>
      <c r="O835" s="155"/>
      <c r="P835" s="155"/>
      <c r="Q835" s="155"/>
      <c r="R835" s="155"/>
      <c r="S835" s="155"/>
      <c r="T835" s="156"/>
      <c r="AT835" s="151" t="s">
        <v>157</v>
      </c>
      <c r="AU835" s="151" t="s">
        <v>79</v>
      </c>
      <c r="AV835" s="13" t="s">
        <v>79</v>
      </c>
      <c r="AW835" s="13" t="s">
        <v>27</v>
      </c>
      <c r="AX835" s="13" t="s">
        <v>70</v>
      </c>
      <c r="AY835" s="151" t="s">
        <v>148</v>
      </c>
    </row>
    <row r="836" spans="2:51" s="13" customFormat="1" ht="12">
      <c r="B836" s="150"/>
      <c r="D836" s="144" t="s">
        <v>157</v>
      </c>
      <c r="F836" s="152" t="s">
        <v>2603</v>
      </c>
      <c r="H836" s="153">
        <v>3.087</v>
      </c>
      <c r="L836" s="150"/>
      <c r="M836" s="154"/>
      <c r="N836" s="155"/>
      <c r="O836" s="155"/>
      <c r="P836" s="155"/>
      <c r="Q836" s="155"/>
      <c r="R836" s="155"/>
      <c r="S836" s="155"/>
      <c r="T836" s="156"/>
      <c r="AT836" s="151" t="s">
        <v>157</v>
      </c>
      <c r="AU836" s="151" t="s">
        <v>79</v>
      </c>
      <c r="AV836" s="13" t="s">
        <v>79</v>
      </c>
      <c r="AW836" s="13" t="s">
        <v>3</v>
      </c>
      <c r="AX836" s="13" t="s">
        <v>77</v>
      </c>
      <c r="AY836" s="151" t="s">
        <v>148</v>
      </c>
    </row>
    <row r="837" spans="2:65" s="1" customFormat="1" ht="24" customHeight="1">
      <c r="B837" s="130"/>
      <c r="C837" s="131" t="s">
        <v>1334</v>
      </c>
      <c r="D837" s="131" t="s">
        <v>150</v>
      </c>
      <c r="E837" s="132" t="s">
        <v>1404</v>
      </c>
      <c r="F837" s="133" t="s">
        <v>1405</v>
      </c>
      <c r="G837" s="134" t="s">
        <v>153</v>
      </c>
      <c r="H837" s="135">
        <v>194.88</v>
      </c>
      <c r="I837" s="136"/>
      <c r="J837" s="136">
        <f>ROUND(I837*H837,2)</f>
        <v>0</v>
      </c>
      <c r="K837" s="133" t="s">
        <v>320</v>
      </c>
      <c r="L837" s="27"/>
      <c r="M837" s="137" t="s">
        <v>1</v>
      </c>
      <c r="N837" s="138" t="s">
        <v>35</v>
      </c>
      <c r="O837" s="139">
        <v>0.05</v>
      </c>
      <c r="P837" s="139">
        <f>O837*H837</f>
        <v>9.744</v>
      </c>
      <c r="Q837" s="139">
        <v>0</v>
      </c>
      <c r="R837" s="139">
        <f>Q837*H837</f>
        <v>0</v>
      </c>
      <c r="S837" s="139">
        <v>0.005</v>
      </c>
      <c r="T837" s="140">
        <f>S837*H837</f>
        <v>0.9744</v>
      </c>
      <c r="AR837" s="141" t="s">
        <v>231</v>
      </c>
      <c r="AT837" s="141" t="s">
        <v>150</v>
      </c>
      <c r="AU837" s="141" t="s">
        <v>79</v>
      </c>
      <c r="AY837" s="15" t="s">
        <v>148</v>
      </c>
      <c r="BE837" s="142">
        <f>IF(N837="základní",J837,0)</f>
        <v>0</v>
      </c>
      <c r="BF837" s="142">
        <f>IF(N837="snížená",J837,0)</f>
        <v>0</v>
      </c>
      <c r="BG837" s="142">
        <f>IF(N837="zákl. přenesená",J837,0)</f>
        <v>0</v>
      </c>
      <c r="BH837" s="142">
        <f>IF(N837="sníž. přenesená",J837,0)</f>
        <v>0</v>
      </c>
      <c r="BI837" s="142">
        <f>IF(N837="nulová",J837,0)</f>
        <v>0</v>
      </c>
      <c r="BJ837" s="15" t="s">
        <v>77</v>
      </c>
      <c r="BK837" s="142">
        <f>ROUND(I837*H837,2)</f>
        <v>0</v>
      </c>
      <c r="BL837" s="15" t="s">
        <v>231</v>
      </c>
      <c r="BM837" s="141" t="s">
        <v>2604</v>
      </c>
    </row>
    <row r="838" spans="2:51" s="12" customFormat="1" ht="12">
      <c r="B838" s="143"/>
      <c r="D838" s="144" t="s">
        <v>157</v>
      </c>
      <c r="E838" s="145" t="s">
        <v>1</v>
      </c>
      <c r="F838" s="146" t="s">
        <v>1208</v>
      </c>
      <c r="H838" s="145" t="s">
        <v>1</v>
      </c>
      <c r="L838" s="143"/>
      <c r="M838" s="147"/>
      <c r="N838" s="148"/>
      <c r="O838" s="148"/>
      <c r="P838" s="148"/>
      <c r="Q838" s="148"/>
      <c r="R838" s="148"/>
      <c r="S838" s="148"/>
      <c r="T838" s="149"/>
      <c r="AT838" s="145" t="s">
        <v>157</v>
      </c>
      <c r="AU838" s="145" t="s">
        <v>79</v>
      </c>
      <c r="AV838" s="12" t="s">
        <v>77</v>
      </c>
      <c r="AW838" s="12" t="s">
        <v>27</v>
      </c>
      <c r="AX838" s="12" t="s">
        <v>70</v>
      </c>
      <c r="AY838" s="145" t="s">
        <v>148</v>
      </c>
    </row>
    <row r="839" spans="2:51" s="13" customFormat="1" ht="12">
      <c r="B839" s="150"/>
      <c r="D839" s="144" t="s">
        <v>157</v>
      </c>
      <c r="E839" s="151" t="s">
        <v>1</v>
      </c>
      <c r="F839" s="152" t="s">
        <v>1228</v>
      </c>
      <c r="H839" s="153">
        <v>15.75</v>
      </c>
      <c r="L839" s="150"/>
      <c r="M839" s="154"/>
      <c r="N839" s="155"/>
      <c r="O839" s="155"/>
      <c r="P839" s="155"/>
      <c r="Q839" s="155"/>
      <c r="R839" s="155"/>
      <c r="S839" s="155"/>
      <c r="T839" s="156"/>
      <c r="AT839" s="151" t="s">
        <v>157</v>
      </c>
      <c r="AU839" s="151" t="s">
        <v>79</v>
      </c>
      <c r="AV839" s="13" t="s">
        <v>79</v>
      </c>
      <c r="AW839" s="13" t="s">
        <v>27</v>
      </c>
      <c r="AX839" s="13" t="s">
        <v>70</v>
      </c>
      <c r="AY839" s="151" t="s">
        <v>148</v>
      </c>
    </row>
    <row r="840" spans="2:51" s="13" customFormat="1" ht="20.4">
      <c r="B840" s="150"/>
      <c r="D840" s="144" t="s">
        <v>157</v>
      </c>
      <c r="E840" s="151" t="s">
        <v>1</v>
      </c>
      <c r="F840" s="152" t="s">
        <v>2600</v>
      </c>
      <c r="H840" s="153">
        <v>179.13</v>
      </c>
      <c r="L840" s="150"/>
      <c r="M840" s="154"/>
      <c r="N840" s="155"/>
      <c r="O840" s="155"/>
      <c r="P840" s="155"/>
      <c r="Q840" s="155"/>
      <c r="R840" s="155"/>
      <c r="S840" s="155"/>
      <c r="T840" s="156"/>
      <c r="AT840" s="151" t="s">
        <v>157</v>
      </c>
      <c r="AU840" s="151" t="s">
        <v>79</v>
      </c>
      <c r="AV840" s="13" t="s">
        <v>79</v>
      </c>
      <c r="AW840" s="13" t="s">
        <v>27</v>
      </c>
      <c r="AX840" s="13" t="s">
        <v>70</v>
      </c>
      <c r="AY840" s="151" t="s">
        <v>148</v>
      </c>
    </row>
    <row r="841" spans="2:65" s="1" customFormat="1" ht="24" customHeight="1">
      <c r="B841" s="130"/>
      <c r="C841" s="131" t="s">
        <v>1338</v>
      </c>
      <c r="D841" s="131" t="s">
        <v>150</v>
      </c>
      <c r="E841" s="132" t="s">
        <v>1408</v>
      </c>
      <c r="F841" s="133" t="s">
        <v>1409</v>
      </c>
      <c r="G841" s="134" t="s">
        <v>162</v>
      </c>
      <c r="H841" s="135">
        <v>3.26</v>
      </c>
      <c r="I841" s="136"/>
      <c r="J841" s="136">
        <f>ROUND(I841*H841,2)</f>
        <v>0</v>
      </c>
      <c r="K841" s="133" t="s">
        <v>320</v>
      </c>
      <c r="L841" s="27"/>
      <c r="M841" s="137" t="s">
        <v>1</v>
      </c>
      <c r="N841" s="138" t="s">
        <v>35</v>
      </c>
      <c r="O841" s="139">
        <v>0</v>
      </c>
      <c r="P841" s="139">
        <f>O841*H841</f>
        <v>0</v>
      </c>
      <c r="Q841" s="139">
        <v>0.02337</v>
      </c>
      <c r="R841" s="139">
        <f>Q841*H841</f>
        <v>0.0761862</v>
      </c>
      <c r="S841" s="139">
        <v>0</v>
      </c>
      <c r="T841" s="140">
        <f>S841*H841</f>
        <v>0</v>
      </c>
      <c r="AR841" s="141" t="s">
        <v>231</v>
      </c>
      <c r="AT841" s="141" t="s">
        <v>150</v>
      </c>
      <c r="AU841" s="141" t="s">
        <v>79</v>
      </c>
      <c r="AY841" s="15" t="s">
        <v>148</v>
      </c>
      <c r="BE841" s="142">
        <f>IF(N841="základní",J841,0)</f>
        <v>0</v>
      </c>
      <c r="BF841" s="142">
        <f>IF(N841="snížená",J841,0)</f>
        <v>0</v>
      </c>
      <c r="BG841" s="142">
        <f>IF(N841="zákl. přenesená",J841,0)</f>
        <v>0</v>
      </c>
      <c r="BH841" s="142">
        <f>IF(N841="sníž. přenesená",J841,0)</f>
        <v>0</v>
      </c>
      <c r="BI841" s="142">
        <f>IF(N841="nulová",J841,0)</f>
        <v>0</v>
      </c>
      <c r="BJ841" s="15" t="s">
        <v>77</v>
      </c>
      <c r="BK841" s="142">
        <f>ROUND(I841*H841,2)</f>
        <v>0</v>
      </c>
      <c r="BL841" s="15" t="s">
        <v>231</v>
      </c>
      <c r="BM841" s="141" t="s">
        <v>2605</v>
      </c>
    </row>
    <row r="842" spans="2:51" s="13" customFormat="1" ht="12">
      <c r="B842" s="150"/>
      <c r="D842" s="144" t="s">
        <v>157</v>
      </c>
      <c r="E842" s="151" t="s">
        <v>1</v>
      </c>
      <c r="F842" s="152" t="s">
        <v>2606</v>
      </c>
      <c r="H842" s="153">
        <v>3.087</v>
      </c>
      <c r="L842" s="150"/>
      <c r="M842" s="154"/>
      <c r="N842" s="155"/>
      <c r="O842" s="155"/>
      <c r="P842" s="155"/>
      <c r="Q842" s="155"/>
      <c r="R842" s="155"/>
      <c r="S842" s="155"/>
      <c r="T842" s="156"/>
      <c r="AT842" s="151" t="s">
        <v>157</v>
      </c>
      <c r="AU842" s="151" t="s">
        <v>79</v>
      </c>
      <c r="AV842" s="13" t="s">
        <v>79</v>
      </c>
      <c r="AW842" s="13" t="s">
        <v>27</v>
      </c>
      <c r="AX842" s="13" t="s">
        <v>70</v>
      </c>
      <c r="AY842" s="151" t="s">
        <v>148</v>
      </c>
    </row>
    <row r="843" spans="2:51" s="13" customFormat="1" ht="12">
      <c r="B843" s="150"/>
      <c r="D843" s="144" t="s">
        <v>157</v>
      </c>
      <c r="E843" s="151" t="s">
        <v>1</v>
      </c>
      <c r="F843" s="152" t="s">
        <v>2607</v>
      </c>
      <c r="H843" s="153">
        <v>0.173</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65" s="1" customFormat="1" ht="36" customHeight="1">
      <c r="B844" s="130"/>
      <c r="C844" s="131" t="s">
        <v>1352</v>
      </c>
      <c r="D844" s="131" t="s">
        <v>150</v>
      </c>
      <c r="E844" s="132" t="s">
        <v>1414</v>
      </c>
      <c r="F844" s="133" t="s">
        <v>1415</v>
      </c>
      <c r="G844" s="134" t="s">
        <v>153</v>
      </c>
      <c r="H844" s="135">
        <v>6.545</v>
      </c>
      <c r="I844" s="136"/>
      <c r="J844" s="136">
        <f>ROUND(I844*H844,2)</f>
        <v>0</v>
      </c>
      <c r="K844" s="133" t="s">
        <v>1</v>
      </c>
      <c r="L844" s="27"/>
      <c r="M844" s="137" t="s">
        <v>1</v>
      </c>
      <c r="N844" s="138" t="s">
        <v>35</v>
      </c>
      <c r="O844" s="139">
        <v>0.322</v>
      </c>
      <c r="P844" s="139">
        <f>O844*H844</f>
        <v>2.10749</v>
      </c>
      <c r="Q844" s="139">
        <v>0.00942</v>
      </c>
      <c r="R844" s="139">
        <f>Q844*H844</f>
        <v>0.0616539</v>
      </c>
      <c r="S844" s="139">
        <v>0</v>
      </c>
      <c r="T844" s="140">
        <f>S844*H844</f>
        <v>0</v>
      </c>
      <c r="AR844" s="141" t="s">
        <v>231</v>
      </c>
      <c r="AT844" s="141" t="s">
        <v>150</v>
      </c>
      <c r="AU844" s="141" t="s">
        <v>79</v>
      </c>
      <c r="AY844" s="15" t="s">
        <v>148</v>
      </c>
      <c r="BE844" s="142">
        <f>IF(N844="základní",J844,0)</f>
        <v>0</v>
      </c>
      <c r="BF844" s="142">
        <f>IF(N844="snížená",J844,0)</f>
        <v>0</v>
      </c>
      <c r="BG844" s="142">
        <f>IF(N844="zákl. přenesená",J844,0)</f>
        <v>0</v>
      </c>
      <c r="BH844" s="142">
        <f>IF(N844="sníž. přenesená",J844,0)</f>
        <v>0</v>
      </c>
      <c r="BI844" s="142">
        <f>IF(N844="nulová",J844,0)</f>
        <v>0</v>
      </c>
      <c r="BJ844" s="15" t="s">
        <v>77</v>
      </c>
      <c r="BK844" s="142">
        <f>ROUND(I844*H844,2)</f>
        <v>0</v>
      </c>
      <c r="BL844" s="15" t="s">
        <v>231</v>
      </c>
      <c r="BM844" s="141" t="s">
        <v>2608</v>
      </c>
    </row>
    <row r="845" spans="2:51" s="13" customFormat="1" ht="12">
      <c r="B845" s="150"/>
      <c r="D845" s="144" t="s">
        <v>157</v>
      </c>
      <c r="E845" s="151" t="s">
        <v>1</v>
      </c>
      <c r="F845" s="152" t="s">
        <v>2609</v>
      </c>
      <c r="H845" s="153">
        <v>6.545</v>
      </c>
      <c r="L845" s="150"/>
      <c r="M845" s="154"/>
      <c r="N845" s="155"/>
      <c r="O845" s="155"/>
      <c r="P845" s="155"/>
      <c r="Q845" s="155"/>
      <c r="R845" s="155"/>
      <c r="S845" s="155"/>
      <c r="T845" s="156"/>
      <c r="AT845" s="151" t="s">
        <v>157</v>
      </c>
      <c r="AU845" s="151" t="s">
        <v>79</v>
      </c>
      <c r="AV845" s="13" t="s">
        <v>79</v>
      </c>
      <c r="AW845" s="13" t="s">
        <v>27</v>
      </c>
      <c r="AX845" s="13" t="s">
        <v>70</v>
      </c>
      <c r="AY845" s="151" t="s">
        <v>148</v>
      </c>
    </row>
    <row r="846" spans="2:65" s="1" customFormat="1" ht="24" customHeight="1">
      <c r="B846" s="130"/>
      <c r="C846" s="131" t="s">
        <v>1343</v>
      </c>
      <c r="D846" s="131" t="s">
        <v>150</v>
      </c>
      <c r="E846" s="132" t="s">
        <v>1419</v>
      </c>
      <c r="F846" s="133" t="s">
        <v>1420</v>
      </c>
      <c r="G846" s="134" t="s">
        <v>153</v>
      </c>
      <c r="H846" s="135">
        <v>6.545</v>
      </c>
      <c r="I846" s="136"/>
      <c r="J846" s="136">
        <f>ROUND(I846*H846,2)</f>
        <v>0</v>
      </c>
      <c r="K846" s="133" t="s">
        <v>320</v>
      </c>
      <c r="L846" s="27"/>
      <c r="M846" s="137" t="s">
        <v>1</v>
      </c>
      <c r="N846" s="138" t="s">
        <v>35</v>
      </c>
      <c r="O846" s="139">
        <v>0.322</v>
      </c>
      <c r="P846" s="139">
        <f>O846*H846</f>
        <v>2.10749</v>
      </c>
      <c r="Q846" s="139">
        <v>0.00942</v>
      </c>
      <c r="R846" s="139">
        <f>Q846*H846</f>
        <v>0.0616539</v>
      </c>
      <c r="S846" s="139">
        <v>0</v>
      </c>
      <c r="T846" s="140">
        <f>S846*H846</f>
        <v>0</v>
      </c>
      <c r="AR846" s="141" t="s">
        <v>231</v>
      </c>
      <c r="AT846" s="141" t="s">
        <v>150</v>
      </c>
      <c r="AU846" s="141" t="s">
        <v>79</v>
      </c>
      <c r="AY846" s="15" t="s">
        <v>148</v>
      </c>
      <c r="BE846" s="142">
        <f>IF(N846="základní",J846,0)</f>
        <v>0</v>
      </c>
      <c r="BF846" s="142">
        <f>IF(N846="snížená",J846,0)</f>
        <v>0</v>
      </c>
      <c r="BG846" s="142">
        <f>IF(N846="zákl. přenesená",J846,0)</f>
        <v>0</v>
      </c>
      <c r="BH846" s="142">
        <f>IF(N846="sníž. přenesená",J846,0)</f>
        <v>0</v>
      </c>
      <c r="BI846" s="142">
        <f>IF(N846="nulová",J846,0)</f>
        <v>0</v>
      </c>
      <c r="BJ846" s="15" t="s">
        <v>77</v>
      </c>
      <c r="BK846" s="142">
        <f>ROUND(I846*H846,2)</f>
        <v>0</v>
      </c>
      <c r="BL846" s="15" t="s">
        <v>231</v>
      </c>
      <c r="BM846" s="141" t="s">
        <v>2610</v>
      </c>
    </row>
    <row r="847" spans="2:51" s="13" customFormat="1" ht="12">
      <c r="B847" s="150"/>
      <c r="D847" s="144" t="s">
        <v>157</v>
      </c>
      <c r="E847" s="151" t="s">
        <v>1</v>
      </c>
      <c r="F847" s="152" t="s">
        <v>2609</v>
      </c>
      <c r="H847" s="153">
        <v>6.545</v>
      </c>
      <c r="L847" s="150"/>
      <c r="M847" s="154"/>
      <c r="N847" s="155"/>
      <c r="O847" s="155"/>
      <c r="P847" s="155"/>
      <c r="Q847" s="155"/>
      <c r="R847" s="155"/>
      <c r="S847" s="155"/>
      <c r="T847" s="156"/>
      <c r="AT847" s="151" t="s">
        <v>157</v>
      </c>
      <c r="AU847" s="151" t="s">
        <v>79</v>
      </c>
      <c r="AV847" s="13" t="s">
        <v>79</v>
      </c>
      <c r="AW847" s="13" t="s">
        <v>27</v>
      </c>
      <c r="AX847" s="13" t="s">
        <v>70</v>
      </c>
      <c r="AY847" s="151" t="s">
        <v>148</v>
      </c>
    </row>
    <row r="848" spans="2:65" s="1" customFormat="1" ht="24" customHeight="1">
      <c r="B848" s="130"/>
      <c r="C848" s="131" t="s">
        <v>1356</v>
      </c>
      <c r="D848" s="131" t="s">
        <v>150</v>
      </c>
      <c r="E848" s="132" t="s">
        <v>1423</v>
      </c>
      <c r="F848" s="133" t="s">
        <v>1424</v>
      </c>
      <c r="G848" s="134" t="s">
        <v>153</v>
      </c>
      <c r="H848" s="135">
        <v>52.005</v>
      </c>
      <c r="I848" s="136"/>
      <c r="J848" s="136">
        <f>ROUND(I848*H848,2)</f>
        <v>0</v>
      </c>
      <c r="K848" s="133" t="s">
        <v>1</v>
      </c>
      <c r="L848" s="27"/>
      <c r="M848" s="137" t="s">
        <v>1</v>
      </c>
      <c r="N848" s="138" t="s">
        <v>35</v>
      </c>
      <c r="O848" s="139">
        <v>0.322</v>
      </c>
      <c r="P848" s="139">
        <f>O848*H848</f>
        <v>16.745610000000003</v>
      </c>
      <c r="Q848" s="139">
        <v>0.00942</v>
      </c>
      <c r="R848" s="139">
        <f>Q848*H848</f>
        <v>0.4898871</v>
      </c>
      <c r="S848" s="139">
        <v>0</v>
      </c>
      <c r="T848" s="140">
        <f>S848*H848</f>
        <v>0</v>
      </c>
      <c r="AR848" s="141" t="s">
        <v>231</v>
      </c>
      <c r="AT848" s="141" t="s">
        <v>150</v>
      </c>
      <c r="AU848" s="141" t="s">
        <v>79</v>
      </c>
      <c r="AY848" s="15" t="s">
        <v>148</v>
      </c>
      <c r="BE848" s="142">
        <f>IF(N848="základní",J848,0)</f>
        <v>0</v>
      </c>
      <c r="BF848" s="142">
        <f>IF(N848="snížená",J848,0)</f>
        <v>0</v>
      </c>
      <c r="BG848" s="142">
        <f>IF(N848="zákl. přenesená",J848,0)</f>
        <v>0</v>
      </c>
      <c r="BH848" s="142">
        <f>IF(N848="sníž. přenesená",J848,0)</f>
        <v>0</v>
      </c>
      <c r="BI848" s="142">
        <f>IF(N848="nulová",J848,0)</f>
        <v>0</v>
      </c>
      <c r="BJ848" s="15" t="s">
        <v>77</v>
      </c>
      <c r="BK848" s="142">
        <f>ROUND(I848*H848,2)</f>
        <v>0</v>
      </c>
      <c r="BL848" s="15" t="s">
        <v>231</v>
      </c>
      <c r="BM848" s="141" t="s">
        <v>2611</v>
      </c>
    </row>
    <row r="849" spans="2:51" s="13" customFormat="1" ht="30.6">
      <c r="B849" s="150"/>
      <c r="D849" s="144" t="s">
        <v>157</v>
      </c>
      <c r="E849" s="151" t="s">
        <v>1</v>
      </c>
      <c r="F849" s="152" t="s">
        <v>2612</v>
      </c>
      <c r="H849" s="153">
        <v>38.085</v>
      </c>
      <c r="L849" s="150"/>
      <c r="M849" s="154"/>
      <c r="N849" s="155"/>
      <c r="O849" s="155"/>
      <c r="P849" s="155"/>
      <c r="Q849" s="155"/>
      <c r="R849" s="155"/>
      <c r="S849" s="155"/>
      <c r="T849" s="156"/>
      <c r="AT849" s="151" t="s">
        <v>157</v>
      </c>
      <c r="AU849" s="151" t="s">
        <v>79</v>
      </c>
      <c r="AV849" s="13" t="s">
        <v>79</v>
      </c>
      <c r="AW849" s="13" t="s">
        <v>27</v>
      </c>
      <c r="AX849" s="13" t="s">
        <v>70</v>
      </c>
      <c r="AY849" s="151" t="s">
        <v>148</v>
      </c>
    </row>
    <row r="850" spans="2:51" s="13" customFormat="1" ht="12">
      <c r="B850" s="150"/>
      <c r="D850" s="144" t="s">
        <v>157</v>
      </c>
      <c r="E850" s="151" t="s">
        <v>1</v>
      </c>
      <c r="F850" s="152" t="s">
        <v>2598</v>
      </c>
      <c r="H850" s="153">
        <v>11.52</v>
      </c>
      <c r="L850" s="150"/>
      <c r="M850" s="154"/>
      <c r="N850" s="155"/>
      <c r="O850" s="155"/>
      <c r="P850" s="155"/>
      <c r="Q850" s="155"/>
      <c r="R850" s="155"/>
      <c r="S850" s="155"/>
      <c r="T850" s="156"/>
      <c r="AT850" s="151" t="s">
        <v>157</v>
      </c>
      <c r="AU850" s="151" t="s">
        <v>79</v>
      </c>
      <c r="AV850" s="13" t="s">
        <v>79</v>
      </c>
      <c r="AW850" s="13" t="s">
        <v>27</v>
      </c>
      <c r="AX850" s="13" t="s">
        <v>70</v>
      </c>
      <c r="AY850" s="151" t="s">
        <v>148</v>
      </c>
    </row>
    <row r="851" spans="2:51" s="13" customFormat="1" ht="12">
      <c r="B851" s="150"/>
      <c r="D851" s="144" t="s">
        <v>157</v>
      </c>
      <c r="E851" s="151" t="s">
        <v>1</v>
      </c>
      <c r="F851" s="152" t="s">
        <v>2613</v>
      </c>
      <c r="H851" s="153">
        <v>2.4</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65" s="1" customFormat="1" ht="24" customHeight="1">
      <c r="B852" s="130"/>
      <c r="C852" s="131" t="s">
        <v>1361</v>
      </c>
      <c r="D852" s="131" t="s">
        <v>150</v>
      </c>
      <c r="E852" s="132" t="s">
        <v>1429</v>
      </c>
      <c r="F852" s="133" t="s">
        <v>1430</v>
      </c>
      <c r="G852" s="134" t="s">
        <v>319</v>
      </c>
      <c r="H852" s="135">
        <v>120</v>
      </c>
      <c r="I852" s="136"/>
      <c r="J852" s="136">
        <f>ROUND(I852*H852,2)</f>
        <v>0</v>
      </c>
      <c r="K852" s="133" t="s">
        <v>1</v>
      </c>
      <c r="L852" s="27"/>
      <c r="M852" s="137" t="s">
        <v>1</v>
      </c>
      <c r="N852" s="138" t="s">
        <v>35</v>
      </c>
      <c r="O852" s="139">
        <v>0.322</v>
      </c>
      <c r="P852" s="139">
        <f>O852*H852</f>
        <v>38.64</v>
      </c>
      <c r="Q852" s="139">
        <v>0.00942</v>
      </c>
      <c r="R852" s="139">
        <f>Q852*H852</f>
        <v>1.1303999999999998</v>
      </c>
      <c r="S852" s="139">
        <v>0</v>
      </c>
      <c r="T852" s="140">
        <f>S852*H852</f>
        <v>0</v>
      </c>
      <c r="AR852" s="141" t="s">
        <v>231</v>
      </c>
      <c r="AT852" s="141" t="s">
        <v>150</v>
      </c>
      <c r="AU852" s="141" t="s">
        <v>79</v>
      </c>
      <c r="AY852" s="15" t="s">
        <v>148</v>
      </c>
      <c r="BE852" s="142">
        <f>IF(N852="základní",J852,0)</f>
        <v>0</v>
      </c>
      <c r="BF852" s="142">
        <f>IF(N852="snížená",J852,0)</f>
        <v>0</v>
      </c>
      <c r="BG852" s="142">
        <f>IF(N852="zákl. přenesená",J852,0)</f>
        <v>0</v>
      </c>
      <c r="BH852" s="142">
        <f>IF(N852="sníž. přenesená",J852,0)</f>
        <v>0</v>
      </c>
      <c r="BI852" s="142">
        <f>IF(N852="nulová",J852,0)</f>
        <v>0</v>
      </c>
      <c r="BJ852" s="15" t="s">
        <v>77</v>
      </c>
      <c r="BK852" s="142">
        <f>ROUND(I852*H852,2)</f>
        <v>0</v>
      </c>
      <c r="BL852" s="15" t="s">
        <v>231</v>
      </c>
      <c r="BM852" s="141" t="s">
        <v>2614</v>
      </c>
    </row>
    <row r="853" spans="2:51" s="13" customFormat="1" ht="12">
      <c r="B853" s="150"/>
      <c r="D853" s="144" t="s">
        <v>157</v>
      </c>
      <c r="E853" s="151" t="s">
        <v>1</v>
      </c>
      <c r="F853" s="152" t="s">
        <v>2615</v>
      </c>
      <c r="H853" s="153">
        <v>120</v>
      </c>
      <c r="L853" s="150"/>
      <c r="M853" s="154"/>
      <c r="N853" s="155"/>
      <c r="O853" s="155"/>
      <c r="P853" s="155"/>
      <c r="Q853" s="155"/>
      <c r="R853" s="155"/>
      <c r="S853" s="155"/>
      <c r="T853" s="156"/>
      <c r="AT853" s="151" t="s">
        <v>157</v>
      </c>
      <c r="AU853" s="151" t="s">
        <v>79</v>
      </c>
      <c r="AV853" s="13" t="s">
        <v>79</v>
      </c>
      <c r="AW853" s="13" t="s">
        <v>27</v>
      </c>
      <c r="AX853" s="13" t="s">
        <v>70</v>
      </c>
      <c r="AY853" s="151" t="s">
        <v>148</v>
      </c>
    </row>
    <row r="854" spans="2:65" s="1" customFormat="1" ht="24" customHeight="1">
      <c r="B854" s="130"/>
      <c r="C854" s="131" t="s">
        <v>1367</v>
      </c>
      <c r="D854" s="131" t="s">
        <v>150</v>
      </c>
      <c r="E854" s="132" t="s">
        <v>1434</v>
      </c>
      <c r="F854" s="133" t="s">
        <v>1435</v>
      </c>
      <c r="G854" s="134" t="s">
        <v>319</v>
      </c>
      <c r="H854" s="135">
        <v>6</v>
      </c>
      <c r="I854" s="136"/>
      <c r="J854" s="136">
        <f>ROUND(I854*H854,2)</f>
        <v>0</v>
      </c>
      <c r="K854" s="133" t="s">
        <v>1</v>
      </c>
      <c r="L854" s="27"/>
      <c r="M854" s="137" t="s">
        <v>1</v>
      </c>
      <c r="N854" s="138" t="s">
        <v>35</v>
      </c>
      <c r="O854" s="139">
        <v>0.322</v>
      </c>
      <c r="P854" s="139">
        <f>O854*H854</f>
        <v>1.932</v>
      </c>
      <c r="Q854" s="139">
        <v>0.00942</v>
      </c>
      <c r="R854" s="139">
        <f>Q854*H854</f>
        <v>0.05652</v>
      </c>
      <c r="S854" s="139">
        <v>0</v>
      </c>
      <c r="T854" s="140">
        <f>S854*H854</f>
        <v>0</v>
      </c>
      <c r="AR854" s="141" t="s">
        <v>231</v>
      </c>
      <c r="AT854" s="141" t="s">
        <v>150</v>
      </c>
      <c r="AU854" s="141" t="s">
        <v>79</v>
      </c>
      <c r="AY854" s="15" t="s">
        <v>148</v>
      </c>
      <c r="BE854" s="142">
        <f>IF(N854="základní",J854,0)</f>
        <v>0</v>
      </c>
      <c r="BF854" s="142">
        <f>IF(N854="snížená",J854,0)</f>
        <v>0</v>
      </c>
      <c r="BG854" s="142">
        <f>IF(N854="zákl. přenesená",J854,0)</f>
        <v>0</v>
      </c>
      <c r="BH854" s="142">
        <f>IF(N854="sníž. přenesená",J854,0)</f>
        <v>0</v>
      </c>
      <c r="BI854" s="142">
        <f>IF(N854="nulová",J854,0)</f>
        <v>0</v>
      </c>
      <c r="BJ854" s="15" t="s">
        <v>77</v>
      </c>
      <c r="BK854" s="142">
        <f>ROUND(I854*H854,2)</f>
        <v>0</v>
      </c>
      <c r="BL854" s="15" t="s">
        <v>231</v>
      </c>
      <c r="BM854" s="141" t="s">
        <v>2616</v>
      </c>
    </row>
    <row r="855" spans="2:51" s="13" customFormat="1" ht="12">
      <c r="B855" s="150"/>
      <c r="D855" s="144" t="s">
        <v>157</v>
      </c>
      <c r="E855" s="151" t="s">
        <v>1</v>
      </c>
      <c r="F855" s="152" t="s">
        <v>2617</v>
      </c>
      <c r="H855" s="153">
        <v>6</v>
      </c>
      <c r="L855" s="150"/>
      <c r="M855" s="154"/>
      <c r="N855" s="155"/>
      <c r="O855" s="155"/>
      <c r="P855" s="155"/>
      <c r="Q855" s="155"/>
      <c r="R855" s="155"/>
      <c r="S855" s="155"/>
      <c r="T855" s="156"/>
      <c r="AT855" s="151" t="s">
        <v>157</v>
      </c>
      <c r="AU855" s="151" t="s">
        <v>79</v>
      </c>
      <c r="AV855" s="13" t="s">
        <v>79</v>
      </c>
      <c r="AW855" s="13" t="s">
        <v>27</v>
      </c>
      <c r="AX855" s="13" t="s">
        <v>70</v>
      </c>
      <c r="AY855" s="151" t="s">
        <v>148</v>
      </c>
    </row>
    <row r="856" spans="2:65" s="1" customFormat="1" ht="16.5" customHeight="1">
      <c r="B856" s="130"/>
      <c r="C856" s="131" t="s">
        <v>1371</v>
      </c>
      <c r="D856" s="131" t="s">
        <v>150</v>
      </c>
      <c r="E856" s="132" t="s">
        <v>1439</v>
      </c>
      <c r="F856" s="133" t="s">
        <v>1440</v>
      </c>
      <c r="G856" s="134" t="s">
        <v>458</v>
      </c>
      <c r="H856" s="135">
        <v>337.4</v>
      </c>
      <c r="I856" s="136"/>
      <c r="J856" s="136">
        <f>ROUND(I856*H856,2)</f>
        <v>0</v>
      </c>
      <c r="K856" s="133" t="s">
        <v>320</v>
      </c>
      <c r="L856" s="27"/>
      <c r="M856" s="137" t="s">
        <v>1</v>
      </c>
      <c r="N856" s="138" t="s">
        <v>35</v>
      </c>
      <c r="O856" s="139">
        <v>0.147</v>
      </c>
      <c r="P856" s="139">
        <f>O856*H856</f>
        <v>49.59779999999999</v>
      </c>
      <c r="Q856" s="139">
        <v>2E-05</v>
      </c>
      <c r="R856" s="139">
        <f>Q856*H856</f>
        <v>0.0067480000000000005</v>
      </c>
      <c r="S856" s="139">
        <v>0</v>
      </c>
      <c r="T856" s="140">
        <f>S856*H856</f>
        <v>0</v>
      </c>
      <c r="AR856" s="141" t="s">
        <v>231</v>
      </c>
      <c r="AT856" s="141" t="s">
        <v>150</v>
      </c>
      <c r="AU856" s="141" t="s">
        <v>79</v>
      </c>
      <c r="AY856" s="15" t="s">
        <v>148</v>
      </c>
      <c r="BE856" s="142">
        <f>IF(N856="základní",J856,0)</f>
        <v>0</v>
      </c>
      <c r="BF856" s="142">
        <f>IF(N856="snížená",J856,0)</f>
        <v>0</v>
      </c>
      <c r="BG856" s="142">
        <f>IF(N856="zákl. přenesená",J856,0)</f>
        <v>0</v>
      </c>
      <c r="BH856" s="142">
        <f>IF(N856="sníž. přenesená",J856,0)</f>
        <v>0</v>
      </c>
      <c r="BI856" s="142">
        <f>IF(N856="nulová",J856,0)</f>
        <v>0</v>
      </c>
      <c r="BJ856" s="15" t="s">
        <v>77</v>
      </c>
      <c r="BK856" s="142">
        <f>ROUND(I856*H856,2)</f>
        <v>0</v>
      </c>
      <c r="BL856" s="15" t="s">
        <v>231</v>
      </c>
      <c r="BM856" s="141" t="s">
        <v>2618</v>
      </c>
    </row>
    <row r="857" spans="2:51" s="13" customFormat="1" ht="20.4">
      <c r="B857" s="150"/>
      <c r="D857" s="144" t="s">
        <v>157</v>
      </c>
      <c r="E857" s="151" t="s">
        <v>1</v>
      </c>
      <c r="F857" s="152" t="s">
        <v>2619</v>
      </c>
      <c r="H857" s="153">
        <v>255.9</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51" s="13" customFormat="1" ht="12">
      <c r="B858" s="150"/>
      <c r="D858" s="144" t="s">
        <v>157</v>
      </c>
      <c r="E858" s="151" t="s">
        <v>1</v>
      </c>
      <c r="F858" s="152" t="s">
        <v>1443</v>
      </c>
      <c r="H858" s="153">
        <v>38.3</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51" s="13" customFormat="1" ht="12">
      <c r="B859" s="150"/>
      <c r="D859" s="144" t="s">
        <v>157</v>
      </c>
      <c r="E859" s="151" t="s">
        <v>1</v>
      </c>
      <c r="F859" s="152" t="s">
        <v>2620</v>
      </c>
      <c r="H859" s="153">
        <v>43.2</v>
      </c>
      <c r="L859" s="150"/>
      <c r="M859" s="154"/>
      <c r="N859" s="155"/>
      <c r="O859" s="155"/>
      <c r="P859" s="155"/>
      <c r="Q859" s="155"/>
      <c r="R859" s="155"/>
      <c r="S859" s="155"/>
      <c r="T859" s="156"/>
      <c r="AT859" s="151" t="s">
        <v>157</v>
      </c>
      <c r="AU859" s="151" t="s">
        <v>79</v>
      </c>
      <c r="AV859" s="13" t="s">
        <v>79</v>
      </c>
      <c r="AW859" s="13" t="s">
        <v>27</v>
      </c>
      <c r="AX859" s="13" t="s">
        <v>70</v>
      </c>
      <c r="AY859" s="151" t="s">
        <v>148</v>
      </c>
    </row>
    <row r="860" spans="2:65" s="1" customFormat="1" ht="24" customHeight="1">
      <c r="B860" s="130"/>
      <c r="C860" s="157" t="s">
        <v>1376</v>
      </c>
      <c r="D860" s="157" t="s">
        <v>80</v>
      </c>
      <c r="E860" s="158" t="s">
        <v>1446</v>
      </c>
      <c r="F860" s="159" t="s">
        <v>1447</v>
      </c>
      <c r="G860" s="160" t="s">
        <v>458</v>
      </c>
      <c r="H860" s="161">
        <v>188.265</v>
      </c>
      <c r="I860" s="162"/>
      <c r="J860" s="162">
        <f>ROUND(I860*H860,2)</f>
        <v>0</v>
      </c>
      <c r="K860" s="159" t="s">
        <v>320</v>
      </c>
      <c r="L860" s="163"/>
      <c r="M860" s="164" t="s">
        <v>1</v>
      </c>
      <c r="N860" s="165" t="s">
        <v>35</v>
      </c>
      <c r="O860" s="139">
        <v>0</v>
      </c>
      <c r="P860" s="139">
        <f>O860*H860</f>
        <v>0</v>
      </c>
      <c r="Q860" s="139">
        <v>0.00106</v>
      </c>
      <c r="R860" s="139">
        <f>Q860*H860</f>
        <v>0.19956089999999999</v>
      </c>
      <c r="S860" s="139">
        <v>0</v>
      </c>
      <c r="T860" s="140">
        <f>S860*H860</f>
        <v>0</v>
      </c>
      <c r="AR860" s="141" t="s">
        <v>325</v>
      </c>
      <c r="AT860" s="141" t="s">
        <v>80</v>
      </c>
      <c r="AU860" s="141" t="s">
        <v>79</v>
      </c>
      <c r="AY860" s="15" t="s">
        <v>148</v>
      </c>
      <c r="BE860" s="142">
        <f>IF(N860="základní",J860,0)</f>
        <v>0</v>
      </c>
      <c r="BF860" s="142">
        <f>IF(N860="snížená",J860,0)</f>
        <v>0</v>
      </c>
      <c r="BG860" s="142">
        <f>IF(N860="zákl. přenesená",J860,0)</f>
        <v>0</v>
      </c>
      <c r="BH860" s="142">
        <f>IF(N860="sníž. přenesená",J860,0)</f>
        <v>0</v>
      </c>
      <c r="BI860" s="142">
        <f>IF(N860="nulová",J860,0)</f>
        <v>0</v>
      </c>
      <c r="BJ860" s="15" t="s">
        <v>77</v>
      </c>
      <c r="BK860" s="142">
        <f>ROUND(I860*H860,2)</f>
        <v>0</v>
      </c>
      <c r="BL860" s="15" t="s">
        <v>231</v>
      </c>
      <c r="BM860" s="141" t="s">
        <v>2621</v>
      </c>
    </row>
    <row r="861" spans="2:51" s="13" customFormat="1" ht="20.4">
      <c r="B861" s="150"/>
      <c r="D861" s="144" t="s">
        <v>157</v>
      </c>
      <c r="E861" s="151" t="s">
        <v>1</v>
      </c>
      <c r="F861" s="152" t="s">
        <v>2622</v>
      </c>
      <c r="H861" s="153">
        <v>127.95</v>
      </c>
      <c r="L861" s="150"/>
      <c r="M861" s="154"/>
      <c r="N861" s="155"/>
      <c r="O861" s="155"/>
      <c r="P861" s="155"/>
      <c r="Q861" s="155"/>
      <c r="R861" s="155"/>
      <c r="S861" s="155"/>
      <c r="T861" s="156"/>
      <c r="AT861" s="151" t="s">
        <v>157</v>
      </c>
      <c r="AU861" s="151" t="s">
        <v>79</v>
      </c>
      <c r="AV861" s="13" t="s">
        <v>79</v>
      </c>
      <c r="AW861" s="13" t="s">
        <v>27</v>
      </c>
      <c r="AX861" s="13" t="s">
        <v>70</v>
      </c>
      <c r="AY861" s="151" t="s">
        <v>148</v>
      </c>
    </row>
    <row r="862" spans="2:51" s="13" customFormat="1" ht="12">
      <c r="B862" s="150"/>
      <c r="D862" s="144" t="s">
        <v>157</v>
      </c>
      <c r="E862" s="151" t="s">
        <v>1</v>
      </c>
      <c r="F862" s="152" t="s">
        <v>2620</v>
      </c>
      <c r="H862" s="153">
        <v>43.2</v>
      </c>
      <c r="L862" s="150"/>
      <c r="M862" s="154"/>
      <c r="N862" s="155"/>
      <c r="O862" s="155"/>
      <c r="P862" s="155"/>
      <c r="Q862" s="155"/>
      <c r="R862" s="155"/>
      <c r="S862" s="155"/>
      <c r="T862" s="156"/>
      <c r="AT862" s="151" t="s">
        <v>157</v>
      </c>
      <c r="AU862" s="151" t="s">
        <v>79</v>
      </c>
      <c r="AV862" s="13" t="s">
        <v>79</v>
      </c>
      <c r="AW862" s="13" t="s">
        <v>27</v>
      </c>
      <c r="AX862" s="13" t="s">
        <v>70</v>
      </c>
      <c r="AY862" s="151" t="s">
        <v>148</v>
      </c>
    </row>
    <row r="863" spans="2:51" s="13" customFormat="1" ht="12">
      <c r="B863" s="150"/>
      <c r="D863" s="144" t="s">
        <v>157</v>
      </c>
      <c r="F863" s="152" t="s">
        <v>2623</v>
      </c>
      <c r="H863" s="153">
        <v>188.265</v>
      </c>
      <c r="L863" s="150"/>
      <c r="M863" s="154"/>
      <c r="N863" s="155"/>
      <c r="O863" s="155"/>
      <c r="P863" s="155"/>
      <c r="Q863" s="155"/>
      <c r="R863" s="155"/>
      <c r="S863" s="155"/>
      <c r="T863" s="156"/>
      <c r="AT863" s="151" t="s">
        <v>157</v>
      </c>
      <c r="AU863" s="151" t="s">
        <v>79</v>
      </c>
      <c r="AV863" s="13" t="s">
        <v>79</v>
      </c>
      <c r="AW863" s="13" t="s">
        <v>3</v>
      </c>
      <c r="AX863" s="13" t="s">
        <v>77</v>
      </c>
      <c r="AY863" s="151" t="s">
        <v>148</v>
      </c>
    </row>
    <row r="864" spans="2:65" s="1" customFormat="1" ht="24" customHeight="1">
      <c r="B864" s="130"/>
      <c r="C864" s="157" t="s">
        <v>1381</v>
      </c>
      <c r="D864" s="157" t="s">
        <v>80</v>
      </c>
      <c r="E864" s="158" t="s">
        <v>1452</v>
      </c>
      <c r="F864" s="159" t="s">
        <v>1453</v>
      </c>
      <c r="G864" s="160" t="s">
        <v>458</v>
      </c>
      <c r="H864" s="161">
        <v>140.745</v>
      </c>
      <c r="I864" s="162"/>
      <c r="J864" s="162">
        <f>ROUND(I864*H864,2)</f>
        <v>0</v>
      </c>
      <c r="K864" s="159" t="s">
        <v>320</v>
      </c>
      <c r="L864" s="163"/>
      <c r="M864" s="164" t="s">
        <v>1</v>
      </c>
      <c r="N864" s="165" t="s">
        <v>35</v>
      </c>
      <c r="O864" s="139">
        <v>0</v>
      </c>
      <c r="P864" s="139">
        <f>O864*H864</f>
        <v>0</v>
      </c>
      <c r="Q864" s="139">
        <v>0.00211</v>
      </c>
      <c r="R864" s="139">
        <f>Q864*H864</f>
        <v>0.29697195</v>
      </c>
      <c r="S864" s="139">
        <v>0</v>
      </c>
      <c r="T864" s="140">
        <f>S864*H864</f>
        <v>0</v>
      </c>
      <c r="AR864" s="141" t="s">
        <v>325</v>
      </c>
      <c r="AT864" s="141" t="s">
        <v>80</v>
      </c>
      <c r="AU864" s="141" t="s">
        <v>79</v>
      </c>
      <c r="AY864" s="15" t="s">
        <v>148</v>
      </c>
      <c r="BE864" s="142">
        <f>IF(N864="základní",J864,0)</f>
        <v>0</v>
      </c>
      <c r="BF864" s="142">
        <f>IF(N864="snížená",J864,0)</f>
        <v>0</v>
      </c>
      <c r="BG864" s="142">
        <f>IF(N864="zákl. přenesená",J864,0)</f>
        <v>0</v>
      </c>
      <c r="BH864" s="142">
        <f>IF(N864="sníž. přenesená",J864,0)</f>
        <v>0</v>
      </c>
      <c r="BI864" s="142">
        <f>IF(N864="nulová",J864,0)</f>
        <v>0</v>
      </c>
      <c r="BJ864" s="15" t="s">
        <v>77</v>
      </c>
      <c r="BK864" s="142">
        <f>ROUND(I864*H864,2)</f>
        <v>0</v>
      </c>
      <c r="BL864" s="15" t="s">
        <v>231</v>
      </c>
      <c r="BM864" s="141" t="s">
        <v>2624</v>
      </c>
    </row>
    <row r="865" spans="2:51" s="13" customFormat="1" ht="20.4">
      <c r="B865" s="150"/>
      <c r="D865" s="144" t="s">
        <v>157</v>
      </c>
      <c r="E865" s="151" t="s">
        <v>1</v>
      </c>
      <c r="F865" s="152" t="s">
        <v>2622</v>
      </c>
      <c r="H865" s="153">
        <v>127.95</v>
      </c>
      <c r="L865" s="150"/>
      <c r="M865" s="154"/>
      <c r="N865" s="155"/>
      <c r="O865" s="155"/>
      <c r="P865" s="155"/>
      <c r="Q865" s="155"/>
      <c r="R865" s="155"/>
      <c r="S865" s="155"/>
      <c r="T865" s="156"/>
      <c r="AT865" s="151" t="s">
        <v>157</v>
      </c>
      <c r="AU865" s="151" t="s">
        <v>79</v>
      </c>
      <c r="AV865" s="13" t="s">
        <v>79</v>
      </c>
      <c r="AW865" s="13" t="s">
        <v>27</v>
      </c>
      <c r="AX865" s="13" t="s">
        <v>70</v>
      </c>
      <c r="AY865" s="151" t="s">
        <v>148</v>
      </c>
    </row>
    <row r="866" spans="2:51" s="13" customFormat="1" ht="12">
      <c r="B866" s="150"/>
      <c r="D866" s="144" t="s">
        <v>157</v>
      </c>
      <c r="F866" s="152" t="s">
        <v>2625</v>
      </c>
      <c r="H866" s="153">
        <v>140.745</v>
      </c>
      <c r="L866" s="150"/>
      <c r="M866" s="154"/>
      <c r="N866" s="155"/>
      <c r="O866" s="155"/>
      <c r="P866" s="155"/>
      <c r="Q866" s="155"/>
      <c r="R866" s="155"/>
      <c r="S866" s="155"/>
      <c r="T866" s="156"/>
      <c r="AT866" s="151" t="s">
        <v>157</v>
      </c>
      <c r="AU866" s="151" t="s">
        <v>79</v>
      </c>
      <c r="AV866" s="13" t="s">
        <v>79</v>
      </c>
      <c r="AW866" s="13" t="s">
        <v>3</v>
      </c>
      <c r="AX866" s="13" t="s">
        <v>77</v>
      </c>
      <c r="AY866" s="151" t="s">
        <v>148</v>
      </c>
    </row>
    <row r="867" spans="2:65" s="1" customFormat="1" ht="16.5" customHeight="1">
      <c r="B867" s="130"/>
      <c r="C867" s="157" t="s">
        <v>1386</v>
      </c>
      <c r="D867" s="157" t="s">
        <v>80</v>
      </c>
      <c r="E867" s="158" t="s">
        <v>1397</v>
      </c>
      <c r="F867" s="159" t="s">
        <v>1398</v>
      </c>
      <c r="G867" s="160" t="s">
        <v>162</v>
      </c>
      <c r="H867" s="161">
        <v>0.101</v>
      </c>
      <c r="I867" s="162"/>
      <c r="J867" s="162">
        <f>ROUND(I867*H867,2)</f>
        <v>0</v>
      </c>
      <c r="K867" s="159" t="s">
        <v>320</v>
      </c>
      <c r="L867" s="163"/>
      <c r="M867" s="164" t="s">
        <v>1</v>
      </c>
      <c r="N867" s="165" t="s">
        <v>35</v>
      </c>
      <c r="O867" s="139">
        <v>0</v>
      </c>
      <c r="P867" s="139">
        <f>O867*H867</f>
        <v>0</v>
      </c>
      <c r="Q867" s="139">
        <v>0.55</v>
      </c>
      <c r="R867" s="139">
        <f>Q867*H867</f>
        <v>0.05555000000000001</v>
      </c>
      <c r="S867" s="139">
        <v>0</v>
      </c>
      <c r="T867" s="140">
        <f>S867*H867</f>
        <v>0</v>
      </c>
      <c r="AR867" s="141" t="s">
        <v>325</v>
      </c>
      <c r="AT867" s="141" t="s">
        <v>80</v>
      </c>
      <c r="AU867" s="141" t="s">
        <v>79</v>
      </c>
      <c r="AY867" s="15" t="s">
        <v>148</v>
      </c>
      <c r="BE867" s="142">
        <f>IF(N867="základní",J867,0)</f>
        <v>0</v>
      </c>
      <c r="BF867" s="142">
        <f>IF(N867="snížená",J867,0)</f>
        <v>0</v>
      </c>
      <c r="BG867" s="142">
        <f>IF(N867="zákl. přenesená",J867,0)</f>
        <v>0</v>
      </c>
      <c r="BH867" s="142">
        <f>IF(N867="sníž. přenesená",J867,0)</f>
        <v>0</v>
      </c>
      <c r="BI867" s="142">
        <f>IF(N867="nulová",J867,0)</f>
        <v>0</v>
      </c>
      <c r="BJ867" s="15" t="s">
        <v>77</v>
      </c>
      <c r="BK867" s="142">
        <f>ROUND(I867*H867,2)</f>
        <v>0</v>
      </c>
      <c r="BL867" s="15" t="s">
        <v>231</v>
      </c>
      <c r="BM867" s="141" t="s">
        <v>2626</v>
      </c>
    </row>
    <row r="868" spans="2:51" s="13" customFormat="1" ht="12">
      <c r="B868" s="150"/>
      <c r="D868" s="144" t="s">
        <v>157</v>
      </c>
      <c r="E868" s="151" t="s">
        <v>1</v>
      </c>
      <c r="F868" s="152" t="s">
        <v>1458</v>
      </c>
      <c r="H868" s="153">
        <v>0.092</v>
      </c>
      <c r="L868" s="150"/>
      <c r="M868" s="154"/>
      <c r="N868" s="155"/>
      <c r="O868" s="155"/>
      <c r="P868" s="155"/>
      <c r="Q868" s="155"/>
      <c r="R868" s="155"/>
      <c r="S868" s="155"/>
      <c r="T868" s="156"/>
      <c r="AT868" s="151" t="s">
        <v>157</v>
      </c>
      <c r="AU868" s="151" t="s">
        <v>79</v>
      </c>
      <c r="AV868" s="13" t="s">
        <v>79</v>
      </c>
      <c r="AW868" s="13" t="s">
        <v>27</v>
      </c>
      <c r="AX868" s="13" t="s">
        <v>70</v>
      </c>
      <c r="AY868" s="151" t="s">
        <v>148</v>
      </c>
    </row>
    <row r="869" spans="2:51" s="13" customFormat="1" ht="12">
      <c r="B869" s="150"/>
      <c r="D869" s="144" t="s">
        <v>157</v>
      </c>
      <c r="F869" s="152" t="s">
        <v>1459</v>
      </c>
      <c r="H869" s="153">
        <v>0.101</v>
      </c>
      <c r="L869" s="150"/>
      <c r="M869" s="154"/>
      <c r="N869" s="155"/>
      <c r="O869" s="155"/>
      <c r="P869" s="155"/>
      <c r="Q869" s="155"/>
      <c r="R869" s="155"/>
      <c r="S869" s="155"/>
      <c r="T869" s="156"/>
      <c r="AT869" s="151" t="s">
        <v>157</v>
      </c>
      <c r="AU869" s="151" t="s">
        <v>79</v>
      </c>
      <c r="AV869" s="13" t="s">
        <v>79</v>
      </c>
      <c r="AW869" s="13" t="s">
        <v>3</v>
      </c>
      <c r="AX869" s="13" t="s">
        <v>77</v>
      </c>
      <c r="AY869" s="151" t="s">
        <v>148</v>
      </c>
    </row>
    <row r="870" spans="2:65" s="1" customFormat="1" ht="24" customHeight="1">
      <c r="B870" s="130"/>
      <c r="C870" s="131" t="s">
        <v>1391</v>
      </c>
      <c r="D870" s="131" t="s">
        <v>150</v>
      </c>
      <c r="E870" s="132" t="s">
        <v>1461</v>
      </c>
      <c r="F870" s="133" t="s">
        <v>1462</v>
      </c>
      <c r="G870" s="134" t="s">
        <v>153</v>
      </c>
      <c r="H870" s="135">
        <v>58.55</v>
      </c>
      <c r="I870" s="136"/>
      <c r="J870" s="136">
        <f>ROUND(I870*H870,2)</f>
        <v>0</v>
      </c>
      <c r="K870" s="133" t="s">
        <v>320</v>
      </c>
      <c r="L870" s="27"/>
      <c r="M870" s="137" t="s">
        <v>1</v>
      </c>
      <c r="N870" s="138" t="s">
        <v>35</v>
      </c>
      <c r="O870" s="139">
        <v>0</v>
      </c>
      <c r="P870" s="139">
        <f>O870*H870</f>
        <v>0</v>
      </c>
      <c r="Q870" s="139">
        <v>0.0002</v>
      </c>
      <c r="R870" s="139">
        <f>Q870*H870</f>
        <v>0.01171</v>
      </c>
      <c r="S870" s="139">
        <v>0</v>
      </c>
      <c r="T870" s="140">
        <f>S870*H870</f>
        <v>0</v>
      </c>
      <c r="AR870" s="141" t="s">
        <v>231</v>
      </c>
      <c r="AT870" s="141" t="s">
        <v>150</v>
      </c>
      <c r="AU870" s="141" t="s">
        <v>79</v>
      </c>
      <c r="AY870" s="15" t="s">
        <v>148</v>
      </c>
      <c r="BE870" s="142">
        <f>IF(N870="základní",J870,0)</f>
        <v>0</v>
      </c>
      <c r="BF870" s="142">
        <f>IF(N870="snížená",J870,0)</f>
        <v>0</v>
      </c>
      <c r="BG870" s="142">
        <f>IF(N870="zákl. přenesená",J870,0)</f>
        <v>0</v>
      </c>
      <c r="BH870" s="142">
        <f>IF(N870="sníž. přenesená",J870,0)</f>
        <v>0</v>
      </c>
      <c r="BI870" s="142">
        <f>IF(N870="nulová",J870,0)</f>
        <v>0</v>
      </c>
      <c r="BJ870" s="15" t="s">
        <v>77</v>
      </c>
      <c r="BK870" s="142">
        <f>ROUND(I870*H870,2)</f>
        <v>0</v>
      </c>
      <c r="BL870" s="15" t="s">
        <v>231</v>
      </c>
      <c r="BM870" s="141" t="s">
        <v>2627</v>
      </c>
    </row>
    <row r="871" spans="2:51" s="13" customFormat="1" ht="12">
      <c r="B871" s="150"/>
      <c r="D871" s="144" t="s">
        <v>157</v>
      </c>
      <c r="E871" s="151" t="s">
        <v>1</v>
      </c>
      <c r="F871" s="152" t="s">
        <v>2628</v>
      </c>
      <c r="H871" s="153">
        <v>6.545</v>
      </c>
      <c r="L871" s="150"/>
      <c r="M871" s="154"/>
      <c r="N871" s="155"/>
      <c r="O871" s="155"/>
      <c r="P871" s="155"/>
      <c r="Q871" s="155"/>
      <c r="R871" s="155"/>
      <c r="S871" s="155"/>
      <c r="T871" s="156"/>
      <c r="AT871" s="151" t="s">
        <v>157</v>
      </c>
      <c r="AU871" s="151" t="s">
        <v>79</v>
      </c>
      <c r="AV871" s="13" t="s">
        <v>79</v>
      </c>
      <c r="AW871" s="13" t="s">
        <v>27</v>
      </c>
      <c r="AX871" s="13" t="s">
        <v>70</v>
      </c>
      <c r="AY871" s="151" t="s">
        <v>148</v>
      </c>
    </row>
    <row r="872" spans="2:51" s="13" customFormat="1" ht="12">
      <c r="B872" s="150"/>
      <c r="D872" s="144" t="s">
        <v>157</v>
      </c>
      <c r="E872" s="151" t="s">
        <v>1</v>
      </c>
      <c r="F872" s="152" t="s">
        <v>2629</v>
      </c>
      <c r="H872" s="153">
        <v>52.005</v>
      </c>
      <c r="L872" s="150"/>
      <c r="M872" s="154"/>
      <c r="N872" s="155"/>
      <c r="O872" s="155"/>
      <c r="P872" s="155"/>
      <c r="Q872" s="155"/>
      <c r="R872" s="155"/>
      <c r="S872" s="155"/>
      <c r="T872" s="156"/>
      <c r="AT872" s="151" t="s">
        <v>157</v>
      </c>
      <c r="AU872" s="151" t="s">
        <v>79</v>
      </c>
      <c r="AV872" s="13" t="s">
        <v>79</v>
      </c>
      <c r="AW872" s="13" t="s">
        <v>27</v>
      </c>
      <c r="AX872" s="13" t="s">
        <v>70</v>
      </c>
      <c r="AY872" s="151" t="s">
        <v>148</v>
      </c>
    </row>
    <row r="873" spans="2:65" s="1" customFormat="1" ht="24" customHeight="1">
      <c r="B873" s="130"/>
      <c r="C873" s="131" t="s">
        <v>1396</v>
      </c>
      <c r="D873" s="131" t="s">
        <v>150</v>
      </c>
      <c r="E873" s="132" t="s">
        <v>1467</v>
      </c>
      <c r="F873" s="133" t="s">
        <v>1468</v>
      </c>
      <c r="G873" s="134" t="s">
        <v>153</v>
      </c>
      <c r="H873" s="135">
        <v>6.545</v>
      </c>
      <c r="I873" s="136"/>
      <c r="J873" s="136">
        <f>ROUND(I873*H873,2)</f>
        <v>0</v>
      </c>
      <c r="K873" s="133" t="s">
        <v>320</v>
      </c>
      <c r="L873" s="27"/>
      <c r="M873" s="137" t="s">
        <v>1</v>
      </c>
      <c r="N873" s="138" t="s">
        <v>35</v>
      </c>
      <c r="O873" s="139">
        <v>0.106</v>
      </c>
      <c r="P873" s="139">
        <f>O873*H873</f>
        <v>0.69377</v>
      </c>
      <c r="Q873" s="139">
        <v>0</v>
      </c>
      <c r="R873" s="139">
        <f>Q873*H873</f>
        <v>0</v>
      </c>
      <c r="S873" s="139">
        <v>0.014</v>
      </c>
      <c r="T873" s="140">
        <f>S873*H873</f>
        <v>0.09163</v>
      </c>
      <c r="AR873" s="141" t="s">
        <v>231</v>
      </c>
      <c r="AT873" s="141" t="s">
        <v>150</v>
      </c>
      <c r="AU873" s="141" t="s">
        <v>79</v>
      </c>
      <c r="AY873" s="15" t="s">
        <v>148</v>
      </c>
      <c r="BE873" s="142">
        <f>IF(N873="základní",J873,0)</f>
        <v>0</v>
      </c>
      <c r="BF873" s="142">
        <f>IF(N873="snížená",J873,0)</f>
        <v>0</v>
      </c>
      <c r="BG873" s="142">
        <f>IF(N873="zákl. přenesená",J873,0)</f>
        <v>0</v>
      </c>
      <c r="BH873" s="142">
        <f>IF(N873="sníž. přenesená",J873,0)</f>
        <v>0</v>
      </c>
      <c r="BI873" s="142">
        <f>IF(N873="nulová",J873,0)</f>
        <v>0</v>
      </c>
      <c r="BJ873" s="15" t="s">
        <v>77</v>
      </c>
      <c r="BK873" s="142">
        <f>ROUND(I873*H873,2)</f>
        <v>0</v>
      </c>
      <c r="BL873" s="15" t="s">
        <v>231</v>
      </c>
      <c r="BM873" s="141" t="s">
        <v>2630</v>
      </c>
    </row>
    <row r="874" spans="2:51" s="13" customFormat="1" ht="12">
      <c r="B874" s="150"/>
      <c r="D874" s="144" t="s">
        <v>157</v>
      </c>
      <c r="E874" s="151" t="s">
        <v>1</v>
      </c>
      <c r="F874" s="152" t="s">
        <v>2609</v>
      </c>
      <c r="H874" s="153">
        <v>6.545</v>
      </c>
      <c r="L874" s="150"/>
      <c r="M874" s="154"/>
      <c r="N874" s="155"/>
      <c r="O874" s="155"/>
      <c r="P874" s="155"/>
      <c r="Q874" s="155"/>
      <c r="R874" s="155"/>
      <c r="S874" s="155"/>
      <c r="T874" s="156"/>
      <c r="AT874" s="151" t="s">
        <v>157</v>
      </c>
      <c r="AU874" s="151" t="s">
        <v>79</v>
      </c>
      <c r="AV874" s="13" t="s">
        <v>79</v>
      </c>
      <c r="AW874" s="13" t="s">
        <v>27</v>
      </c>
      <c r="AX874" s="13" t="s">
        <v>70</v>
      </c>
      <c r="AY874" s="151" t="s">
        <v>148</v>
      </c>
    </row>
    <row r="875" spans="2:65" s="1" customFormat="1" ht="24" customHeight="1">
      <c r="B875" s="130"/>
      <c r="C875" s="131" t="s">
        <v>1403</v>
      </c>
      <c r="D875" s="131" t="s">
        <v>150</v>
      </c>
      <c r="E875" s="132" t="s">
        <v>1471</v>
      </c>
      <c r="F875" s="133" t="s">
        <v>1472</v>
      </c>
      <c r="G875" s="134" t="s">
        <v>203</v>
      </c>
      <c r="H875" s="135">
        <v>6.746</v>
      </c>
      <c r="I875" s="136"/>
      <c r="J875" s="136">
        <f>ROUND(I875*H875,2)</f>
        <v>0</v>
      </c>
      <c r="K875" s="133" t="s">
        <v>320</v>
      </c>
      <c r="L875" s="27"/>
      <c r="M875" s="137" t="s">
        <v>1</v>
      </c>
      <c r="N875" s="138" t="s">
        <v>35</v>
      </c>
      <c r="O875" s="139">
        <v>1.751</v>
      </c>
      <c r="P875" s="139">
        <f>O875*H875</f>
        <v>11.812246</v>
      </c>
      <c r="Q875" s="139">
        <v>0</v>
      </c>
      <c r="R875" s="139">
        <f>Q875*H875</f>
        <v>0</v>
      </c>
      <c r="S875" s="139">
        <v>0</v>
      </c>
      <c r="T875" s="140">
        <f>S875*H875</f>
        <v>0</v>
      </c>
      <c r="AR875" s="141" t="s">
        <v>231</v>
      </c>
      <c r="AT875" s="141" t="s">
        <v>150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2631</v>
      </c>
    </row>
    <row r="876" spans="2:63" s="11" customFormat="1" ht="22.8" customHeight="1">
      <c r="B876" s="118"/>
      <c r="D876" s="119" t="s">
        <v>69</v>
      </c>
      <c r="E876" s="128" t="s">
        <v>1474</v>
      </c>
      <c r="F876" s="128" t="s">
        <v>1475</v>
      </c>
      <c r="J876" s="129">
        <f>BK876</f>
        <v>0</v>
      </c>
      <c r="L876" s="118"/>
      <c r="M876" s="122"/>
      <c r="N876" s="123"/>
      <c r="O876" s="123"/>
      <c r="P876" s="124">
        <f>SUM(P877:P909)</f>
        <v>115.71500300000001</v>
      </c>
      <c r="Q876" s="123"/>
      <c r="R876" s="124">
        <f>SUM(R877:R909)</f>
        <v>1.5452422000000001</v>
      </c>
      <c r="S876" s="123"/>
      <c r="T876" s="125">
        <f>SUM(T877:T909)</f>
        <v>0</v>
      </c>
      <c r="AR876" s="119" t="s">
        <v>79</v>
      </c>
      <c r="AT876" s="126" t="s">
        <v>69</v>
      </c>
      <c r="AU876" s="126" t="s">
        <v>77</v>
      </c>
      <c r="AY876" s="119" t="s">
        <v>148</v>
      </c>
      <c r="BK876" s="127">
        <f>SUM(BK877:BK909)</f>
        <v>0</v>
      </c>
    </row>
    <row r="877" spans="2:65" s="1" customFormat="1" ht="16.5" customHeight="1">
      <c r="B877" s="130"/>
      <c r="C877" s="131" t="s">
        <v>1407</v>
      </c>
      <c r="D877" s="131" t="s">
        <v>150</v>
      </c>
      <c r="E877" s="132" t="s">
        <v>1477</v>
      </c>
      <c r="F877" s="133" t="s">
        <v>1478</v>
      </c>
      <c r="G877" s="134" t="s">
        <v>153</v>
      </c>
      <c r="H877" s="135">
        <v>65.565</v>
      </c>
      <c r="I877" s="136"/>
      <c r="J877" s="136">
        <f>ROUND(I877*H877,2)</f>
        <v>0</v>
      </c>
      <c r="K877" s="133" t="s">
        <v>320</v>
      </c>
      <c r="L877" s="27"/>
      <c r="M877" s="137" t="s">
        <v>1</v>
      </c>
      <c r="N877" s="138" t="s">
        <v>35</v>
      </c>
      <c r="O877" s="139">
        <v>0.244</v>
      </c>
      <c r="P877" s="139">
        <f>O877*H877</f>
        <v>15.99786</v>
      </c>
      <c r="Q877" s="139">
        <v>0.00088</v>
      </c>
      <c r="R877" s="139">
        <f>Q877*H877</f>
        <v>0.0576972</v>
      </c>
      <c r="S877" s="139">
        <v>0</v>
      </c>
      <c r="T877" s="140">
        <f>S877*H877</f>
        <v>0</v>
      </c>
      <c r="AR877" s="141" t="s">
        <v>231</v>
      </c>
      <c r="AT877" s="141" t="s">
        <v>150</v>
      </c>
      <c r="AU877" s="141" t="s">
        <v>79</v>
      </c>
      <c r="AY877" s="15" t="s">
        <v>148</v>
      </c>
      <c r="BE877" s="142">
        <f>IF(N877="základní",J877,0)</f>
        <v>0</v>
      </c>
      <c r="BF877" s="142">
        <f>IF(N877="snížená",J877,0)</f>
        <v>0</v>
      </c>
      <c r="BG877" s="142">
        <f>IF(N877="zákl. přenesená",J877,0)</f>
        <v>0</v>
      </c>
      <c r="BH877" s="142">
        <f>IF(N877="sníž. přenesená",J877,0)</f>
        <v>0</v>
      </c>
      <c r="BI877" s="142">
        <f>IF(N877="nulová",J877,0)</f>
        <v>0</v>
      </c>
      <c r="BJ877" s="15" t="s">
        <v>77</v>
      </c>
      <c r="BK877" s="142">
        <f>ROUND(I877*H877,2)</f>
        <v>0</v>
      </c>
      <c r="BL877" s="15" t="s">
        <v>231</v>
      </c>
      <c r="BM877" s="141" t="s">
        <v>2632</v>
      </c>
    </row>
    <row r="878" spans="2:51" s="12" customFormat="1" ht="12">
      <c r="B878" s="143"/>
      <c r="D878" s="144" t="s">
        <v>157</v>
      </c>
      <c r="E878" s="145" t="s">
        <v>1</v>
      </c>
      <c r="F878" s="146" t="s">
        <v>331</v>
      </c>
      <c r="H878" s="145" t="s">
        <v>1</v>
      </c>
      <c r="L878" s="143"/>
      <c r="M878" s="147"/>
      <c r="N878" s="148"/>
      <c r="O878" s="148"/>
      <c r="P878" s="148"/>
      <c r="Q878" s="148"/>
      <c r="R878" s="148"/>
      <c r="S878" s="148"/>
      <c r="T878" s="149"/>
      <c r="AT878" s="145" t="s">
        <v>157</v>
      </c>
      <c r="AU878" s="145" t="s">
        <v>79</v>
      </c>
      <c r="AV878" s="12" t="s">
        <v>77</v>
      </c>
      <c r="AW878" s="12" t="s">
        <v>27</v>
      </c>
      <c r="AX878" s="12" t="s">
        <v>70</v>
      </c>
      <c r="AY878" s="145" t="s">
        <v>148</v>
      </c>
    </row>
    <row r="879" spans="2:51" s="13" customFormat="1" ht="12">
      <c r="B879" s="150"/>
      <c r="D879" s="144" t="s">
        <v>157</v>
      </c>
      <c r="E879" s="151" t="s">
        <v>1</v>
      </c>
      <c r="F879" s="152" t="s">
        <v>2633</v>
      </c>
      <c r="H879" s="153">
        <v>19.575</v>
      </c>
      <c r="L879" s="150"/>
      <c r="M879" s="154"/>
      <c r="N879" s="155"/>
      <c r="O879" s="155"/>
      <c r="P879" s="155"/>
      <c r="Q879" s="155"/>
      <c r="R879" s="155"/>
      <c r="S879" s="155"/>
      <c r="T879" s="156"/>
      <c r="AT879" s="151" t="s">
        <v>157</v>
      </c>
      <c r="AU879" s="151" t="s">
        <v>79</v>
      </c>
      <c r="AV879" s="13" t="s">
        <v>79</v>
      </c>
      <c r="AW879" s="13" t="s">
        <v>27</v>
      </c>
      <c r="AX879" s="13" t="s">
        <v>70</v>
      </c>
      <c r="AY879" s="151" t="s">
        <v>148</v>
      </c>
    </row>
    <row r="880" spans="2:51" s="13" customFormat="1" ht="12">
      <c r="B880" s="150"/>
      <c r="D880" s="144" t="s">
        <v>157</v>
      </c>
      <c r="E880" s="151" t="s">
        <v>1</v>
      </c>
      <c r="F880" s="152" t="s">
        <v>2634</v>
      </c>
      <c r="H880" s="153">
        <v>24.705</v>
      </c>
      <c r="L880" s="150"/>
      <c r="M880" s="154"/>
      <c r="N880" s="155"/>
      <c r="O880" s="155"/>
      <c r="P880" s="155"/>
      <c r="Q880" s="155"/>
      <c r="R880" s="155"/>
      <c r="S880" s="155"/>
      <c r="T880" s="156"/>
      <c r="AT880" s="151" t="s">
        <v>157</v>
      </c>
      <c r="AU880" s="151" t="s">
        <v>79</v>
      </c>
      <c r="AV880" s="13" t="s">
        <v>79</v>
      </c>
      <c r="AW880" s="13" t="s">
        <v>27</v>
      </c>
      <c r="AX880" s="13" t="s">
        <v>70</v>
      </c>
      <c r="AY880" s="151" t="s">
        <v>148</v>
      </c>
    </row>
    <row r="881" spans="2:51" s="13" customFormat="1" ht="12">
      <c r="B881" s="150"/>
      <c r="D881" s="144" t="s">
        <v>157</v>
      </c>
      <c r="E881" s="151" t="s">
        <v>1</v>
      </c>
      <c r="F881" s="152" t="s">
        <v>2635</v>
      </c>
      <c r="H881" s="153">
        <v>21.285</v>
      </c>
      <c r="L881" s="150"/>
      <c r="M881" s="154"/>
      <c r="N881" s="155"/>
      <c r="O881" s="155"/>
      <c r="P881" s="155"/>
      <c r="Q881" s="155"/>
      <c r="R881" s="155"/>
      <c r="S881" s="155"/>
      <c r="T881" s="156"/>
      <c r="AT881" s="151" t="s">
        <v>157</v>
      </c>
      <c r="AU881" s="151" t="s">
        <v>79</v>
      </c>
      <c r="AV881" s="13" t="s">
        <v>79</v>
      </c>
      <c r="AW881" s="13" t="s">
        <v>27</v>
      </c>
      <c r="AX881" s="13" t="s">
        <v>70</v>
      </c>
      <c r="AY881" s="151" t="s">
        <v>148</v>
      </c>
    </row>
    <row r="882" spans="2:65" s="1" customFormat="1" ht="16.5" customHeight="1">
      <c r="B882" s="130"/>
      <c r="C882" s="157" t="s">
        <v>1413</v>
      </c>
      <c r="D882" s="157" t="s">
        <v>80</v>
      </c>
      <c r="E882" s="158" t="s">
        <v>1486</v>
      </c>
      <c r="F882" s="159" t="s">
        <v>1487</v>
      </c>
      <c r="G882" s="160" t="s">
        <v>153</v>
      </c>
      <c r="H882" s="161">
        <v>72.122</v>
      </c>
      <c r="I882" s="162"/>
      <c r="J882" s="162">
        <f>ROUND(I882*H882,2)</f>
        <v>0</v>
      </c>
      <c r="K882" s="159" t="s">
        <v>320</v>
      </c>
      <c r="L882" s="163"/>
      <c r="M882" s="164" t="s">
        <v>1</v>
      </c>
      <c r="N882" s="165" t="s">
        <v>35</v>
      </c>
      <c r="O882" s="139">
        <v>0</v>
      </c>
      <c r="P882" s="139">
        <f>O882*H882</f>
        <v>0</v>
      </c>
      <c r="Q882" s="139">
        <v>0.0135</v>
      </c>
      <c r="R882" s="139">
        <f>Q882*H882</f>
        <v>0.973647</v>
      </c>
      <c r="S882" s="139">
        <v>0</v>
      </c>
      <c r="T882" s="140">
        <f>S882*H882</f>
        <v>0</v>
      </c>
      <c r="AR882" s="141" t="s">
        <v>325</v>
      </c>
      <c r="AT882" s="141" t="s">
        <v>80</v>
      </c>
      <c r="AU882" s="141" t="s">
        <v>79</v>
      </c>
      <c r="AY882" s="15" t="s">
        <v>148</v>
      </c>
      <c r="BE882" s="142">
        <f>IF(N882="základní",J882,0)</f>
        <v>0</v>
      </c>
      <c r="BF882" s="142">
        <f>IF(N882="snížená",J882,0)</f>
        <v>0</v>
      </c>
      <c r="BG882" s="142">
        <f>IF(N882="zákl. přenesená",J882,0)</f>
        <v>0</v>
      </c>
      <c r="BH882" s="142">
        <f>IF(N882="sníž. přenesená",J882,0)</f>
        <v>0</v>
      </c>
      <c r="BI882" s="142">
        <f>IF(N882="nulová",J882,0)</f>
        <v>0</v>
      </c>
      <c r="BJ882" s="15" t="s">
        <v>77</v>
      </c>
      <c r="BK882" s="142">
        <f>ROUND(I882*H882,2)</f>
        <v>0</v>
      </c>
      <c r="BL882" s="15" t="s">
        <v>231</v>
      </c>
      <c r="BM882" s="141" t="s">
        <v>2636</v>
      </c>
    </row>
    <row r="883" spans="2:51" s="13" customFormat="1" ht="12">
      <c r="B883" s="150"/>
      <c r="D883" s="144" t="s">
        <v>157</v>
      </c>
      <c r="F883" s="152" t="s">
        <v>2637</v>
      </c>
      <c r="H883" s="153">
        <v>72.122</v>
      </c>
      <c r="L883" s="150"/>
      <c r="M883" s="154"/>
      <c r="N883" s="155"/>
      <c r="O883" s="155"/>
      <c r="P883" s="155"/>
      <c r="Q883" s="155"/>
      <c r="R883" s="155"/>
      <c r="S883" s="155"/>
      <c r="T883" s="156"/>
      <c r="AT883" s="151" t="s">
        <v>157</v>
      </c>
      <c r="AU883" s="151" t="s">
        <v>79</v>
      </c>
      <c r="AV883" s="13" t="s">
        <v>79</v>
      </c>
      <c r="AW883" s="13" t="s">
        <v>3</v>
      </c>
      <c r="AX883" s="13" t="s">
        <v>77</v>
      </c>
      <c r="AY883" s="151" t="s">
        <v>148</v>
      </c>
    </row>
    <row r="884" spans="2:65" s="1" customFormat="1" ht="16.5" customHeight="1">
      <c r="B884" s="130"/>
      <c r="C884" s="131" t="s">
        <v>1418</v>
      </c>
      <c r="D884" s="131" t="s">
        <v>150</v>
      </c>
      <c r="E884" s="132" t="s">
        <v>1491</v>
      </c>
      <c r="F884" s="133" t="s">
        <v>1492</v>
      </c>
      <c r="G884" s="134" t="s">
        <v>153</v>
      </c>
      <c r="H884" s="135">
        <v>11.6</v>
      </c>
      <c r="I884" s="136"/>
      <c r="J884" s="136">
        <f>ROUND(I884*H884,2)</f>
        <v>0</v>
      </c>
      <c r="K884" s="133" t="s">
        <v>320</v>
      </c>
      <c r="L884" s="27"/>
      <c r="M884" s="137" t="s">
        <v>1</v>
      </c>
      <c r="N884" s="138" t="s">
        <v>35</v>
      </c>
      <c r="O884" s="139">
        <v>0.203</v>
      </c>
      <c r="P884" s="139">
        <f>O884*H884</f>
        <v>2.3548</v>
      </c>
      <c r="Q884" s="139">
        <v>0.00041</v>
      </c>
      <c r="R884" s="139">
        <f>Q884*H884</f>
        <v>0.004756</v>
      </c>
      <c r="S884" s="139">
        <v>0</v>
      </c>
      <c r="T884" s="140">
        <f>S884*H884</f>
        <v>0</v>
      </c>
      <c r="AR884" s="141" t="s">
        <v>231</v>
      </c>
      <c r="AT884" s="141" t="s">
        <v>150</v>
      </c>
      <c r="AU884" s="141" t="s">
        <v>79</v>
      </c>
      <c r="AY884" s="15" t="s">
        <v>148</v>
      </c>
      <c r="BE884" s="142">
        <f>IF(N884="základní",J884,0)</f>
        <v>0</v>
      </c>
      <c r="BF884" s="142">
        <f>IF(N884="snížená",J884,0)</f>
        <v>0</v>
      </c>
      <c r="BG884" s="142">
        <f>IF(N884="zákl. přenesená",J884,0)</f>
        <v>0</v>
      </c>
      <c r="BH884" s="142">
        <f>IF(N884="sníž. přenesená",J884,0)</f>
        <v>0</v>
      </c>
      <c r="BI884" s="142">
        <f>IF(N884="nulová",J884,0)</f>
        <v>0</v>
      </c>
      <c r="BJ884" s="15" t="s">
        <v>77</v>
      </c>
      <c r="BK884" s="142">
        <f>ROUND(I884*H884,2)</f>
        <v>0</v>
      </c>
      <c r="BL884" s="15" t="s">
        <v>231</v>
      </c>
      <c r="BM884" s="141" t="s">
        <v>2638</v>
      </c>
    </row>
    <row r="885" spans="2:51" s="12" customFormat="1" ht="12">
      <c r="B885" s="143"/>
      <c r="D885" s="144" t="s">
        <v>157</v>
      </c>
      <c r="E885" s="145" t="s">
        <v>1</v>
      </c>
      <c r="F885" s="146" t="s">
        <v>331</v>
      </c>
      <c r="H885" s="145" t="s">
        <v>1</v>
      </c>
      <c r="L885" s="143"/>
      <c r="M885" s="147"/>
      <c r="N885" s="148"/>
      <c r="O885" s="148"/>
      <c r="P885" s="148"/>
      <c r="Q885" s="148"/>
      <c r="R885" s="148"/>
      <c r="S885" s="148"/>
      <c r="T885" s="149"/>
      <c r="AT885" s="145" t="s">
        <v>157</v>
      </c>
      <c r="AU885" s="145" t="s">
        <v>79</v>
      </c>
      <c r="AV885" s="12" t="s">
        <v>77</v>
      </c>
      <c r="AW885" s="12" t="s">
        <v>27</v>
      </c>
      <c r="AX885" s="12" t="s">
        <v>70</v>
      </c>
      <c r="AY885" s="145" t="s">
        <v>148</v>
      </c>
    </row>
    <row r="886" spans="2:51" s="13" customFormat="1" ht="12">
      <c r="B886" s="150"/>
      <c r="D886" s="144" t="s">
        <v>157</v>
      </c>
      <c r="E886" s="151" t="s">
        <v>1</v>
      </c>
      <c r="F886" s="152" t="s">
        <v>1494</v>
      </c>
      <c r="H886" s="153">
        <v>2.9</v>
      </c>
      <c r="L886" s="150"/>
      <c r="M886" s="154"/>
      <c r="N886" s="155"/>
      <c r="O886" s="155"/>
      <c r="P886" s="155"/>
      <c r="Q886" s="155"/>
      <c r="R886" s="155"/>
      <c r="S886" s="155"/>
      <c r="T886" s="156"/>
      <c r="AT886" s="151" t="s">
        <v>157</v>
      </c>
      <c r="AU886" s="151" t="s">
        <v>79</v>
      </c>
      <c r="AV886" s="13" t="s">
        <v>79</v>
      </c>
      <c r="AW886" s="13" t="s">
        <v>27</v>
      </c>
      <c r="AX886" s="13" t="s">
        <v>70</v>
      </c>
      <c r="AY886" s="151" t="s">
        <v>148</v>
      </c>
    </row>
    <row r="887" spans="2:51" s="13" customFormat="1" ht="12">
      <c r="B887" s="150"/>
      <c r="D887" s="144" t="s">
        <v>157</v>
      </c>
      <c r="E887" s="151" t="s">
        <v>1</v>
      </c>
      <c r="F887" s="152" t="s">
        <v>2639</v>
      </c>
      <c r="H887" s="153">
        <v>4.8</v>
      </c>
      <c r="L887" s="150"/>
      <c r="M887" s="154"/>
      <c r="N887" s="155"/>
      <c r="O887" s="155"/>
      <c r="P887" s="155"/>
      <c r="Q887" s="155"/>
      <c r="R887" s="155"/>
      <c r="S887" s="155"/>
      <c r="T887" s="156"/>
      <c r="AT887" s="151" t="s">
        <v>157</v>
      </c>
      <c r="AU887" s="151" t="s">
        <v>79</v>
      </c>
      <c r="AV887" s="13" t="s">
        <v>79</v>
      </c>
      <c r="AW887" s="13" t="s">
        <v>27</v>
      </c>
      <c r="AX887" s="13" t="s">
        <v>70</v>
      </c>
      <c r="AY887" s="151" t="s">
        <v>148</v>
      </c>
    </row>
    <row r="888" spans="2:51" s="13" customFormat="1" ht="12">
      <c r="B888" s="150"/>
      <c r="D888" s="144" t="s">
        <v>157</v>
      </c>
      <c r="E888" s="151" t="s">
        <v>1</v>
      </c>
      <c r="F888" s="152" t="s">
        <v>2640</v>
      </c>
      <c r="H888" s="153">
        <v>3.9</v>
      </c>
      <c r="L888" s="150"/>
      <c r="M888" s="154"/>
      <c r="N888" s="155"/>
      <c r="O888" s="155"/>
      <c r="P888" s="155"/>
      <c r="Q888" s="155"/>
      <c r="R888" s="155"/>
      <c r="S888" s="155"/>
      <c r="T888" s="156"/>
      <c r="AT888" s="151" t="s">
        <v>157</v>
      </c>
      <c r="AU888" s="151" t="s">
        <v>79</v>
      </c>
      <c r="AV888" s="13" t="s">
        <v>79</v>
      </c>
      <c r="AW888" s="13" t="s">
        <v>27</v>
      </c>
      <c r="AX888" s="13" t="s">
        <v>70</v>
      </c>
      <c r="AY888" s="151" t="s">
        <v>148</v>
      </c>
    </row>
    <row r="889" spans="2:65" s="1" customFormat="1" ht="16.5" customHeight="1">
      <c r="B889" s="130"/>
      <c r="C889" s="157" t="s">
        <v>1422</v>
      </c>
      <c r="D889" s="157" t="s">
        <v>80</v>
      </c>
      <c r="E889" s="158" t="s">
        <v>1486</v>
      </c>
      <c r="F889" s="159" t="s">
        <v>1487</v>
      </c>
      <c r="G889" s="160" t="s">
        <v>153</v>
      </c>
      <c r="H889" s="161">
        <v>12.76</v>
      </c>
      <c r="I889" s="162"/>
      <c r="J889" s="162">
        <f>ROUND(I889*H889,2)</f>
        <v>0</v>
      </c>
      <c r="K889" s="159" t="s">
        <v>320</v>
      </c>
      <c r="L889" s="163"/>
      <c r="M889" s="164" t="s">
        <v>1</v>
      </c>
      <c r="N889" s="165" t="s">
        <v>35</v>
      </c>
      <c r="O889" s="139">
        <v>0</v>
      </c>
      <c r="P889" s="139">
        <f>O889*H889</f>
        <v>0</v>
      </c>
      <c r="Q889" s="139">
        <v>0.0135</v>
      </c>
      <c r="R889" s="139">
        <f>Q889*H889</f>
        <v>0.17226</v>
      </c>
      <c r="S889" s="139">
        <v>0</v>
      </c>
      <c r="T889" s="140">
        <f>S889*H889</f>
        <v>0</v>
      </c>
      <c r="AR889" s="141" t="s">
        <v>325</v>
      </c>
      <c r="AT889" s="141" t="s">
        <v>80</v>
      </c>
      <c r="AU889" s="141" t="s">
        <v>79</v>
      </c>
      <c r="AY889" s="15" t="s">
        <v>148</v>
      </c>
      <c r="BE889" s="142">
        <f>IF(N889="základní",J889,0)</f>
        <v>0</v>
      </c>
      <c r="BF889" s="142">
        <f>IF(N889="snížená",J889,0)</f>
        <v>0</v>
      </c>
      <c r="BG889" s="142">
        <f>IF(N889="zákl. přenesená",J889,0)</f>
        <v>0</v>
      </c>
      <c r="BH889" s="142">
        <f>IF(N889="sníž. přenesená",J889,0)</f>
        <v>0</v>
      </c>
      <c r="BI889" s="142">
        <f>IF(N889="nulová",J889,0)</f>
        <v>0</v>
      </c>
      <c r="BJ889" s="15" t="s">
        <v>77</v>
      </c>
      <c r="BK889" s="142">
        <f>ROUND(I889*H889,2)</f>
        <v>0</v>
      </c>
      <c r="BL889" s="15" t="s">
        <v>231</v>
      </c>
      <c r="BM889" s="141" t="s">
        <v>2641</v>
      </c>
    </row>
    <row r="890" spans="2:51" s="13" customFormat="1" ht="12">
      <c r="B890" s="150"/>
      <c r="D890" s="144" t="s">
        <v>157</v>
      </c>
      <c r="F890" s="152" t="s">
        <v>2642</v>
      </c>
      <c r="H890" s="153">
        <v>12.76</v>
      </c>
      <c r="L890" s="150"/>
      <c r="M890" s="154"/>
      <c r="N890" s="155"/>
      <c r="O890" s="155"/>
      <c r="P890" s="155"/>
      <c r="Q890" s="155"/>
      <c r="R890" s="155"/>
      <c r="S890" s="155"/>
      <c r="T890" s="156"/>
      <c r="AT890" s="151" t="s">
        <v>157</v>
      </c>
      <c r="AU890" s="151" t="s">
        <v>79</v>
      </c>
      <c r="AV890" s="13" t="s">
        <v>79</v>
      </c>
      <c r="AW890" s="13" t="s">
        <v>3</v>
      </c>
      <c r="AX890" s="13" t="s">
        <v>77</v>
      </c>
      <c r="AY890" s="151" t="s">
        <v>148</v>
      </c>
    </row>
    <row r="891" spans="2:65" s="1" customFormat="1" ht="24" customHeight="1">
      <c r="B891" s="130"/>
      <c r="C891" s="131" t="s">
        <v>1428</v>
      </c>
      <c r="D891" s="131" t="s">
        <v>150</v>
      </c>
      <c r="E891" s="132" t="s">
        <v>1503</v>
      </c>
      <c r="F891" s="133" t="s">
        <v>1504</v>
      </c>
      <c r="G891" s="134" t="s">
        <v>153</v>
      </c>
      <c r="H891" s="135">
        <v>88.787</v>
      </c>
      <c r="I891" s="136"/>
      <c r="J891" s="136">
        <f>ROUND(I891*H891,2)</f>
        <v>0</v>
      </c>
      <c r="K891" s="133" t="s">
        <v>320</v>
      </c>
      <c r="L891" s="27"/>
      <c r="M891" s="137" t="s">
        <v>1</v>
      </c>
      <c r="N891" s="138" t="s">
        <v>35</v>
      </c>
      <c r="O891" s="139">
        <v>0.925</v>
      </c>
      <c r="P891" s="139">
        <f>O891*H891</f>
        <v>82.127975</v>
      </c>
      <c r="Q891" s="139">
        <v>0</v>
      </c>
      <c r="R891" s="139">
        <f>Q891*H891</f>
        <v>0</v>
      </c>
      <c r="S891" s="139">
        <v>0</v>
      </c>
      <c r="T891" s="140">
        <f>S891*H891</f>
        <v>0</v>
      </c>
      <c r="AR891" s="141" t="s">
        <v>155</v>
      </c>
      <c r="AT891" s="141" t="s">
        <v>150</v>
      </c>
      <c r="AU891" s="141" t="s">
        <v>79</v>
      </c>
      <c r="AY891" s="15" t="s">
        <v>148</v>
      </c>
      <c r="BE891" s="142">
        <f>IF(N891="základní",J891,0)</f>
        <v>0</v>
      </c>
      <c r="BF891" s="142">
        <f>IF(N891="snížená",J891,0)</f>
        <v>0</v>
      </c>
      <c r="BG891" s="142">
        <f>IF(N891="zákl. přenesená",J891,0)</f>
        <v>0</v>
      </c>
      <c r="BH891" s="142">
        <f>IF(N891="sníž. přenesená",J891,0)</f>
        <v>0</v>
      </c>
      <c r="BI891" s="142">
        <f>IF(N891="nulová",J891,0)</f>
        <v>0</v>
      </c>
      <c r="BJ891" s="15" t="s">
        <v>77</v>
      </c>
      <c r="BK891" s="142">
        <f>ROUND(I891*H891,2)</f>
        <v>0</v>
      </c>
      <c r="BL891" s="15" t="s">
        <v>155</v>
      </c>
      <c r="BM891" s="141" t="s">
        <v>2643</v>
      </c>
    </row>
    <row r="892" spans="2:51" s="12" customFormat="1" ht="12">
      <c r="B892" s="143"/>
      <c r="D892" s="144" t="s">
        <v>157</v>
      </c>
      <c r="E892" s="145" t="s">
        <v>1</v>
      </c>
      <c r="F892" s="146" t="s">
        <v>331</v>
      </c>
      <c r="H892" s="145" t="s">
        <v>1</v>
      </c>
      <c r="L892" s="143"/>
      <c r="M892" s="147"/>
      <c r="N892" s="148"/>
      <c r="O892" s="148"/>
      <c r="P892" s="148"/>
      <c r="Q892" s="148"/>
      <c r="R892" s="148"/>
      <c r="S892" s="148"/>
      <c r="T892" s="149"/>
      <c r="AT892" s="145" t="s">
        <v>157</v>
      </c>
      <c r="AU892" s="145" t="s">
        <v>79</v>
      </c>
      <c r="AV892" s="12" t="s">
        <v>77</v>
      </c>
      <c r="AW892" s="12" t="s">
        <v>27</v>
      </c>
      <c r="AX892" s="12" t="s">
        <v>70</v>
      </c>
      <c r="AY892" s="145" t="s">
        <v>148</v>
      </c>
    </row>
    <row r="893" spans="2:51" s="13" customFormat="1" ht="12">
      <c r="B893" s="150"/>
      <c r="D893" s="144" t="s">
        <v>157</v>
      </c>
      <c r="E893" s="151" t="s">
        <v>1</v>
      </c>
      <c r="F893" s="152" t="s">
        <v>2644</v>
      </c>
      <c r="H893" s="153">
        <v>21.855</v>
      </c>
      <c r="L893" s="150"/>
      <c r="M893" s="154"/>
      <c r="N893" s="155"/>
      <c r="O893" s="155"/>
      <c r="P893" s="155"/>
      <c r="Q893" s="155"/>
      <c r="R893" s="155"/>
      <c r="S893" s="155"/>
      <c r="T893" s="156"/>
      <c r="AT893" s="151" t="s">
        <v>157</v>
      </c>
      <c r="AU893" s="151" t="s">
        <v>79</v>
      </c>
      <c r="AV893" s="13" t="s">
        <v>79</v>
      </c>
      <c r="AW893" s="13" t="s">
        <v>27</v>
      </c>
      <c r="AX893" s="13" t="s">
        <v>70</v>
      </c>
      <c r="AY893" s="151" t="s">
        <v>148</v>
      </c>
    </row>
    <row r="894" spans="2:51" s="13" customFormat="1" ht="20.4">
      <c r="B894" s="150"/>
      <c r="D894" s="144" t="s">
        <v>157</v>
      </c>
      <c r="E894" s="151" t="s">
        <v>1</v>
      </c>
      <c r="F894" s="152" t="s">
        <v>2645</v>
      </c>
      <c r="H894" s="153">
        <v>23.993</v>
      </c>
      <c r="L894" s="150"/>
      <c r="M894" s="154"/>
      <c r="N894" s="155"/>
      <c r="O894" s="155"/>
      <c r="P894" s="155"/>
      <c r="Q894" s="155"/>
      <c r="R894" s="155"/>
      <c r="S894" s="155"/>
      <c r="T894" s="156"/>
      <c r="AT894" s="151" t="s">
        <v>157</v>
      </c>
      <c r="AU894" s="151" t="s">
        <v>79</v>
      </c>
      <c r="AV894" s="13" t="s">
        <v>79</v>
      </c>
      <c r="AW894" s="13" t="s">
        <v>27</v>
      </c>
      <c r="AX894" s="13" t="s">
        <v>70</v>
      </c>
      <c r="AY894" s="151" t="s">
        <v>148</v>
      </c>
    </row>
    <row r="895" spans="2:51" s="13" customFormat="1" ht="12">
      <c r="B895" s="150"/>
      <c r="D895" s="144" t="s">
        <v>157</v>
      </c>
      <c r="E895" s="151" t="s">
        <v>1</v>
      </c>
      <c r="F895" s="152" t="s">
        <v>2646</v>
      </c>
      <c r="H895" s="153">
        <v>21.855</v>
      </c>
      <c r="L895" s="150"/>
      <c r="M895" s="154"/>
      <c r="N895" s="155"/>
      <c r="O895" s="155"/>
      <c r="P895" s="155"/>
      <c r="Q895" s="155"/>
      <c r="R895" s="155"/>
      <c r="S895" s="155"/>
      <c r="T895" s="156"/>
      <c r="AT895" s="151" t="s">
        <v>157</v>
      </c>
      <c r="AU895" s="151" t="s">
        <v>79</v>
      </c>
      <c r="AV895" s="13" t="s">
        <v>79</v>
      </c>
      <c r="AW895" s="13" t="s">
        <v>27</v>
      </c>
      <c r="AX895" s="13" t="s">
        <v>70</v>
      </c>
      <c r="AY895" s="151" t="s">
        <v>148</v>
      </c>
    </row>
    <row r="896" spans="2:51" s="13" customFormat="1" ht="20.4">
      <c r="B896" s="150"/>
      <c r="D896" s="144" t="s">
        <v>157</v>
      </c>
      <c r="E896" s="151" t="s">
        <v>1</v>
      </c>
      <c r="F896" s="152" t="s">
        <v>2647</v>
      </c>
      <c r="H896" s="153">
        <v>21.084</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65" s="1" customFormat="1" ht="24" customHeight="1">
      <c r="B897" s="130"/>
      <c r="C897" s="157" t="s">
        <v>1433</v>
      </c>
      <c r="D897" s="157" t="s">
        <v>80</v>
      </c>
      <c r="E897" s="158" t="s">
        <v>1508</v>
      </c>
      <c r="F897" s="159" t="s">
        <v>1509</v>
      </c>
      <c r="G897" s="160" t="s">
        <v>153</v>
      </c>
      <c r="H897" s="161">
        <v>93.226</v>
      </c>
      <c r="I897" s="162"/>
      <c r="J897" s="162">
        <f>ROUND(I897*H897,2)</f>
        <v>0</v>
      </c>
      <c r="K897" s="159" t="s">
        <v>1</v>
      </c>
      <c r="L897" s="163"/>
      <c r="M897" s="164" t="s">
        <v>1</v>
      </c>
      <c r="N897" s="165" t="s">
        <v>35</v>
      </c>
      <c r="O897" s="139">
        <v>0</v>
      </c>
      <c r="P897" s="139">
        <f>O897*H897</f>
        <v>0</v>
      </c>
      <c r="Q897" s="139">
        <v>0.003</v>
      </c>
      <c r="R897" s="139">
        <f>Q897*H897</f>
        <v>0.279678</v>
      </c>
      <c r="S897" s="139">
        <v>0</v>
      </c>
      <c r="T897" s="140">
        <f>S897*H897</f>
        <v>0</v>
      </c>
      <c r="AR897" s="141" t="s">
        <v>192</v>
      </c>
      <c r="AT897" s="141" t="s">
        <v>80</v>
      </c>
      <c r="AU897" s="141" t="s">
        <v>79</v>
      </c>
      <c r="AY897" s="15" t="s">
        <v>148</v>
      </c>
      <c r="BE897" s="142">
        <f>IF(N897="základní",J897,0)</f>
        <v>0</v>
      </c>
      <c r="BF897" s="142">
        <f>IF(N897="snížená",J897,0)</f>
        <v>0</v>
      </c>
      <c r="BG897" s="142">
        <f>IF(N897="zákl. přenesená",J897,0)</f>
        <v>0</v>
      </c>
      <c r="BH897" s="142">
        <f>IF(N897="sníž. přenesená",J897,0)</f>
        <v>0</v>
      </c>
      <c r="BI897" s="142">
        <f>IF(N897="nulová",J897,0)</f>
        <v>0</v>
      </c>
      <c r="BJ897" s="15" t="s">
        <v>77</v>
      </c>
      <c r="BK897" s="142">
        <f>ROUND(I897*H897,2)</f>
        <v>0</v>
      </c>
      <c r="BL897" s="15" t="s">
        <v>155</v>
      </c>
      <c r="BM897" s="141" t="s">
        <v>2648</v>
      </c>
    </row>
    <row r="898" spans="2:47" s="1" customFormat="1" ht="19.2">
      <c r="B898" s="27"/>
      <c r="D898" s="144" t="s">
        <v>277</v>
      </c>
      <c r="F898" s="166" t="s">
        <v>1511</v>
      </c>
      <c r="L898" s="27"/>
      <c r="M898" s="167"/>
      <c r="N898" s="50"/>
      <c r="O898" s="50"/>
      <c r="P898" s="50"/>
      <c r="Q898" s="50"/>
      <c r="R898" s="50"/>
      <c r="S898" s="50"/>
      <c r="T898" s="51"/>
      <c r="AT898" s="15" t="s">
        <v>277</v>
      </c>
      <c r="AU898" s="15" t="s">
        <v>79</v>
      </c>
    </row>
    <row r="899" spans="2:51" s="13" customFormat="1" ht="12">
      <c r="B899" s="150"/>
      <c r="D899" s="144" t="s">
        <v>157</v>
      </c>
      <c r="F899" s="152" t="s">
        <v>2649</v>
      </c>
      <c r="H899" s="153">
        <v>93.226</v>
      </c>
      <c r="L899" s="150"/>
      <c r="M899" s="154"/>
      <c r="N899" s="155"/>
      <c r="O899" s="155"/>
      <c r="P899" s="155"/>
      <c r="Q899" s="155"/>
      <c r="R899" s="155"/>
      <c r="S899" s="155"/>
      <c r="T899" s="156"/>
      <c r="AT899" s="151" t="s">
        <v>157</v>
      </c>
      <c r="AU899" s="151" t="s">
        <v>79</v>
      </c>
      <c r="AV899" s="13" t="s">
        <v>79</v>
      </c>
      <c r="AW899" s="13" t="s">
        <v>3</v>
      </c>
      <c r="AX899" s="13" t="s">
        <v>77</v>
      </c>
      <c r="AY899" s="151" t="s">
        <v>148</v>
      </c>
    </row>
    <row r="900" spans="2:65" s="1" customFormat="1" ht="24" customHeight="1">
      <c r="B900" s="130"/>
      <c r="C900" s="131" t="s">
        <v>1438</v>
      </c>
      <c r="D900" s="131" t="s">
        <v>150</v>
      </c>
      <c r="E900" s="132" t="s">
        <v>1514</v>
      </c>
      <c r="F900" s="133" t="s">
        <v>1515</v>
      </c>
      <c r="G900" s="134" t="s">
        <v>153</v>
      </c>
      <c r="H900" s="135">
        <v>18.16</v>
      </c>
      <c r="I900" s="136"/>
      <c r="J900" s="136">
        <f>ROUND(I900*H900,2)</f>
        <v>0</v>
      </c>
      <c r="K900" s="133" t="s">
        <v>320</v>
      </c>
      <c r="L900" s="27"/>
      <c r="M900" s="137" t="s">
        <v>1</v>
      </c>
      <c r="N900" s="138" t="s">
        <v>35</v>
      </c>
      <c r="O900" s="139">
        <v>0.762</v>
      </c>
      <c r="P900" s="139">
        <f>O900*H900</f>
        <v>13.83792</v>
      </c>
      <c r="Q900" s="139">
        <v>0</v>
      </c>
      <c r="R900" s="139">
        <f>Q900*H900</f>
        <v>0</v>
      </c>
      <c r="S900" s="139">
        <v>0</v>
      </c>
      <c r="T900" s="140">
        <f>S900*H900</f>
        <v>0</v>
      </c>
      <c r="AR900" s="141" t="s">
        <v>231</v>
      </c>
      <c r="AT900" s="141" t="s">
        <v>150</v>
      </c>
      <c r="AU900" s="141" t="s">
        <v>79</v>
      </c>
      <c r="AY900" s="15" t="s">
        <v>148</v>
      </c>
      <c r="BE900" s="142">
        <f>IF(N900="základní",J900,0)</f>
        <v>0</v>
      </c>
      <c r="BF900" s="142">
        <f>IF(N900="snížená",J900,0)</f>
        <v>0</v>
      </c>
      <c r="BG900" s="142">
        <f>IF(N900="zákl. přenesená",J900,0)</f>
        <v>0</v>
      </c>
      <c r="BH900" s="142">
        <f>IF(N900="sníž. přenesená",J900,0)</f>
        <v>0</v>
      </c>
      <c r="BI900" s="142">
        <f>IF(N900="nulová",J900,0)</f>
        <v>0</v>
      </c>
      <c r="BJ900" s="15" t="s">
        <v>77</v>
      </c>
      <c r="BK900" s="142">
        <f>ROUND(I900*H900,2)</f>
        <v>0</v>
      </c>
      <c r="BL900" s="15" t="s">
        <v>231</v>
      </c>
      <c r="BM900" s="141" t="s">
        <v>2650</v>
      </c>
    </row>
    <row r="901" spans="2:51" s="12" customFormat="1" ht="12">
      <c r="B901" s="143"/>
      <c r="D901" s="144" t="s">
        <v>157</v>
      </c>
      <c r="E901" s="145" t="s">
        <v>1</v>
      </c>
      <c r="F901" s="146" t="s">
        <v>331</v>
      </c>
      <c r="H901" s="145" t="s">
        <v>1</v>
      </c>
      <c r="L901" s="143"/>
      <c r="M901" s="147"/>
      <c r="N901" s="148"/>
      <c r="O901" s="148"/>
      <c r="P901" s="148"/>
      <c r="Q901" s="148"/>
      <c r="R901" s="148"/>
      <c r="S901" s="148"/>
      <c r="T901" s="149"/>
      <c r="AT901" s="145" t="s">
        <v>157</v>
      </c>
      <c r="AU901" s="145" t="s">
        <v>79</v>
      </c>
      <c r="AV901" s="12" t="s">
        <v>77</v>
      </c>
      <c r="AW901" s="12" t="s">
        <v>27</v>
      </c>
      <c r="AX901" s="12" t="s">
        <v>70</v>
      </c>
      <c r="AY901" s="145" t="s">
        <v>148</v>
      </c>
    </row>
    <row r="902" spans="2:51" s="13" customFormat="1" ht="12">
      <c r="B902" s="150"/>
      <c r="D902" s="144" t="s">
        <v>157</v>
      </c>
      <c r="E902" s="151" t="s">
        <v>1</v>
      </c>
      <c r="F902" s="152" t="s">
        <v>2651</v>
      </c>
      <c r="H902" s="153">
        <v>4.5</v>
      </c>
      <c r="L902" s="150"/>
      <c r="M902" s="154"/>
      <c r="N902" s="155"/>
      <c r="O902" s="155"/>
      <c r="P902" s="155"/>
      <c r="Q902" s="155"/>
      <c r="R902" s="155"/>
      <c r="S902" s="155"/>
      <c r="T902" s="156"/>
      <c r="AT902" s="151" t="s">
        <v>157</v>
      </c>
      <c r="AU902" s="151" t="s">
        <v>79</v>
      </c>
      <c r="AV902" s="13" t="s">
        <v>79</v>
      </c>
      <c r="AW902" s="13" t="s">
        <v>27</v>
      </c>
      <c r="AX902" s="13" t="s">
        <v>70</v>
      </c>
      <c r="AY902" s="151" t="s">
        <v>148</v>
      </c>
    </row>
    <row r="903" spans="2:51" s="13" customFormat="1" ht="12">
      <c r="B903" s="150"/>
      <c r="D903" s="144" t="s">
        <v>157</v>
      </c>
      <c r="E903" s="151" t="s">
        <v>1</v>
      </c>
      <c r="F903" s="152" t="s">
        <v>2652</v>
      </c>
      <c r="H903" s="153">
        <v>6.6</v>
      </c>
      <c r="L903" s="150"/>
      <c r="M903" s="154"/>
      <c r="N903" s="155"/>
      <c r="O903" s="155"/>
      <c r="P903" s="155"/>
      <c r="Q903" s="155"/>
      <c r="R903" s="155"/>
      <c r="S903" s="155"/>
      <c r="T903" s="156"/>
      <c r="AT903" s="151" t="s">
        <v>157</v>
      </c>
      <c r="AU903" s="151" t="s">
        <v>79</v>
      </c>
      <c r="AV903" s="13" t="s">
        <v>79</v>
      </c>
      <c r="AW903" s="13" t="s">
        <v>27</v>
      </c>
      <c r="AX903" s="13" t="s">
        <v>70</v>
      </c>
      <c r="AY903" s="151" t="s">
        <v>148</v>
      </c>
    </row>
    <row r="904" spans="2:51" s="13" customFormat="1" ht="12">
      <c r="B904" s="150"/>
      <c r="D904" s="144" t="s">
        <v>157</v>
      </c>
      <c r="E904" s="151" t="s">
        <v>1</v>
      </c>
      <c r="F904" s="152" t="s">
        <v>2653</v>
      </c>
      <c r="H904" s="153">
        <v>5.6</v>
      </c>
      <c r="L904" s="150"/>
      <c r="M904" s="154"/>
      <c r="N904" s="155"/>
      <c r="O904" s="155"/>
      <c r="P904" s="155"/>
      <c r="Q904" s="155"/>
      <c r="R904" s="155"/>
      <c r="S904" s="155"/>
      <c r="T904" s="156"/>
      <c r="AT904" s="151" t="s">
        <v>157</v>
      </c>
      <c r="AU904" s="151" t="s">
        <v>79</v>
      </c>
      <c r="AV904" s="13" t="s">
        <v>79</v>
      </c>
      <c r="AW904" s="13" t="s">
        <v>27</v>
      </c>
      <c r="AX904" s="13" t="s">
        <v>70</v>
      </c>
      <c r="AY904" s="151" t="s">
        <v>148</v>
      </c>
    </row>
    <row r="905" spans="2:51" s="13" customFormat="1" ht="12">
      <c r="B905" s="150"/>
      <c r="D905" s="144" t="s">
        <v>157</v>
      </c>
      <c r="E905" s="151" t="s">
        <v>1</v>
      </c>
      <c r="F905" s="152" t="s">
        <v>2654</v>
      </c>
      <c r="H905" s="153">
        <v>1.46</v>
      </c>
      <c r="L905" s="150"/>
      <c r="M905" s="154"/>
      <c r="N905" s="155"/>
      <c r="O905" s="155"/>
      <c r="P905" s="155"/>
      <c r="Q905" s="155"/>
      <c r="R905" s="155"/>
      <c r="S905" s="155"/>
      <c r="T905" s="156"/>
      <c r="AT905" s="151" t="s">
        <v>157</v>
      </c>
      <c r="AU905" s="151" t="s">
        <v>79</v>
      </c>
      <c r="AV905" s="13" t="s">
        <v>79</v>
      </c>
      <c r="AW905" s="13" t="s">
        <v>27</v>
      </c>
      <c r="AX905" s="13" t="s">
        <v>70</v>
      </c>
      <c r="AY905" s="151" t="s">
        <v>148</v>
      </c>
    </row>
    <row r="906" spans="2:65" s="1" customFormat="1" ht="24" customHeight="1">
      <c r="B906" s="130"/>
      <c r="C906" s="157" t="s">
        <v>1445</v>
      </c>
      <c r="D906" s="157" t="s">
        <v>80</v>
      </c>
      <c r="E906" s="158" t="s">
        <v>1524</v>
      </c>
      <c r="F906" s="159" t="s">
        <v>1525</v>
      </c>
      <c r="G906" s="160" t="s">
        <v>153</v>
      </c>
      <c r="H906" s="161">
        <v>19.068</v>
      </c>
      <c r="I906" s="162"/>
      <c r="J906" s="162">
        <f>ROUND(I906*H906,2)</f>
        <v>0</v>
      </c>
      <c r="K906" s="159" t="s">
        <v>1</v>
      </c>
      <c r="L906" s="163"/>
      <c r="M906" s="164" t="s">
        <v>1</v>
      </c>
      <c r="N906" s="165" t="s">
        <v>35</v>
      </c>
      <c r="O906" s="139">
        <v>0</v>
      </c>
      <c r="P906" s="139">
        <f>O906*H906</f>
        <v>0</v>
      </c>
      <c r="Q906" s="139">
        <v>0.003</v>
      </c>
      <c r="R906" s="139">
        <f>Q906*H906</f>
        <v>0.057204000000000005</v>
      </c>
      <c r="S906" s="139">
        <v>0</v>
      </c>
      <c r="T906" s="140">
        <f>S906*H906</f>
        <v>0</v>
      </c>
      <c r="AR906" s="141" t="s">
        <v>192</v>
      </c>
      <c r="AT906" s="141" t="s">
        <v>80</v>
      </c>
      <c r="AU906" s="141" t="s">
        <v>79</v>
      </c>
      <c r="AY906" s="15" t="s">
        <v>148</v>
      </c>
      <c r="BE906" s="142">
        <f>IF(N906="základní",J906,0)</f>
        <v>0</v>
      </c>
      <c r="BF906" s="142">
        <f>IF(N906="snížená",J906,0)</f>
        <v>0</v>
      </c>
      <c r="BG906" s="142">
        <f>IF(N906="zákl. přenesená",J906,0)</f>
        <v>0</v>
      </c>
      <c r="BH906" s="142">
        <f>IF(N906="sníž. přenesená",J906,0)</f>
        <v>0</v>
      </c>
      <c r="BI906" s="142">
        <f>IF(N906="nulová",J906,0)</f>
        <v>0</v>
      </c>
      <c r="BJ906" s="15" t="s">
        <v>77</v>
      </c>
      <c r="BK906" s="142">
        <f>ROUND(I906*H906,2)</f>
        <v>0</v>
      </c>
      <c r="BL906" s="15" t="s">
        <v>155</v>
      </c>
      <c r="BM906" s="141" t="s">
        <v>2655</v>
      </c>
    </row>
    <row r="907" spans="2:47" s="1" customFormat="1" ht="19.2">
      <c r="B907" s="27"/>
      <c r="D907" s="144" t="s">
        <v>277</v>
      </c>
      <c r="F907" s="166" t="s">
        <v>1511</v>
      </c>
      <c r="L907" s="27"/>
      <c r="M907" s="167"/>
      <c r="N907" s="50"/>
      <c r="O907" s="50"/>
      <c r="P907" s="50"/>
      <c r="Q907" s="50"/>
      <c r="R907" s="50"/>
      <c r="S907" s="50"/>
      <c r="T907" s="51"/>
      <c r="AT907" s="15" t="s">
        <v>277</v>
      </c>
      <c r="AU907" s="15" t="s">
        <v>79</v>
      </c>
    </row>
    <row r="908" spans="2:51" s="13" customFormat="1" ht="12">
      <c r="B908" s="150"/>
      <c r="D908" s="144" t="s">
        <v>157</v>
      </c>
      <c r="F908" s="152" t="s">
        <v>2656</v>
      </c>
      <c r="H908" s="153">
        <v>19.068</v>
      </c>
      <c r="L908" s="150"/>
      <c r="M908" s="154"/>
      <c r="N908" s="155"/>
      <c r="O908" s="155"/>
      <c r="P908" s="155"/>
      <c r="Q908" s="155"/>
      <c r="R908" s="155"/>
      <c r="S908" s="155"/>
      <c r="T908" s="156"/>
      <c r="AT908" s="151" t="s">
        <v>157</v>
      </c>
      <c r="AU908" s="151" t="s">
        <v>79</v>
      </c>
      <c r="AV908" s="13" t="s">
        <v>79</v>
      </c>
      <c r="AW908" s="13" t="s">
        <v>3</v>
      </c>
      <c r="AX908" s="13" t="s">
        <v>77</v>
      </c>
      <c r="AY908" s="151" t="s">
        <v>148</v>
      </c>
    </row>
    <row r="909" spans="2:65" s="1" customFormat="1" ht="24" customHeight="1">
      <c r="B909" s="130"/>
      <c r="C909" s="131" t="s">
        <v>1451</v>
      </c>
      <c r="D909" s="131" t="s">
        <v>150</v>
      </c>
      <c r="E909" s="132" t="s">
        <v>1529</v>
      </c>
      <c r="F909" s="133" t="s">
        <v>1530</v>
      </c>
      <c r="G909" s="134" t="s">
        <v>203</v>
      </c>
      <c r="H909" s="135">
        <v>1.208</v>
      </c>
      <c r="I909" s="136"/>
      <c r="J909" s="136">
        <f>ROUND(I909*H909,2)</f>
        <v>0</v>
      </c>
      <c r="K909" s="133" t="s">
        <v>320</v>
      </c>
      <c r="L909" s="27"/>
      <c r="M909" s="137" t="s">
        <v>1</v>
      </c>
      <c r="N909" s="138" t="s">
        <v>35</v>
      </c>
      <c r="O909" s="139">
        <v>1.156</v>
      </c>
      <c r="P909" s="139">
        <f>O909*H909</f>
        <v>1.396448</v>
      </c>
      <c r="Q909" s="139">
        <v>0</v>
      </c>
      <c r="R909" s="139">
        <f>Q909*H909</f>
        <v>0</v>
      </c>
      <c r="S909" s="139">
        <v>0</v>
      </c>
      <c r="T909" s="140">
        <f>S909*H909</f>
        <v>0</v>
      </c>
      <c r="AR909" s="141" t="s">
        <v>231</v>
      </c>
      <c r="AT909" s="141" t="s">
        <v>150</v>
      </c>
      <c r="AU909" s="141" t="s">
        <v>79</v>
      </c>
      <c r="AY909" s="15" t="s">
        <v>148</v>
      </c>
      <c r="BE909" s="142">
        <f>IF(N909="základní",J909,0)</f>
        <v>0</v>
      </c>
      <c r="BF909" s="142">
        <f>IF(N909="snížená",J909,0)</f>
        <v>0</v>
      </c>
      <c r="BG909" s="142">
        <f>IF(N909="zákl. přenesená",J909,0)</f>
        <v>0</v>
      </c>
      <c r="BH909" s="142">
        <f>IF(N909="sníž. přenesená",J909,0)</f>
        <v>0</v>
      </c>
      <c r="BI909" s="142">
        <f>IF(N909="nulová",J909,0)</f>
        <v>0</v>
      </c>
      <c r="BJ909" s="15" t="s">
        <v>77</v>
      </c>
      <c r="BK909" s="142">
        <f>ROUND(I909*H909,2)</f>
        <v>0</v>
      </c>
      <c r="BL909" s="15" t="s">
        <v>231</v>
      </c>
      <c r="BM909" s="141" t="s">
        <v>2657</v>
      </c>
    </row>
    <row r="910" spans="2:63" s="11" customFormat="1" ht="22.8" customHeight="1">
      <c r="B910" s="118"/>
      <c r="D910" s="119" t="s">
        <v>69</v>
      </c>
      <c r="E910" s="128" t="s">
        <v>1532</v>
      </c>
      <c r="F910" s="128" t="s">
        <v>1533</v>
      </c>
      <c r="J910" s="129">
        <f>BK910</f>
        <v>0</v>
      </c>
      <c r="L910" s="118"/>
      <c r="M910" s="122"/>
      <c r="N910" s="123"/>
      <c r="O910" s="123"/>
      <c r="P910" s="124">
        <f>SUM(P911:P973)</f>
        <v>244.41737</v>
      </c>
      <c r="Q910" s="123"/>
      <c r="R910" s="124">
        <f>SUM(R911:R973)</f>
        <v>0.97784914</v>
      </c>
      <c r="S910" s="123"/>
      <c r="T910" s="125">
        <f>SUM(T911:T973)</f>
        <v>1.10872</v>
      </c>
      <c r="AR910" s="119" t="s">
        <v>79</v>
      </c>
      <c r="AT910" s="126" t="s">
        <v>69</v>
      </c>
      <c r="AU910" s="126" t="s">
        <v>77</v>
      </c>
      <c r="AY910" s="119" t="s">
        <v>148</v>
      </c>
      <c r="BK910" s="127">
        <f>SUM(BK911:BK973)</f>
        <v>0</v>
      </c>
    </row>
    <row r="911" spans="2:65" s="1" customFormat="1" ht="16.5" customHeight="1">
      <c r="B911" s="130"/>
      <c r="C911" s="131" t="s">
        <v>1456</v>
      </c>
      <c r="D911" s="131" t="s">
        <v>150</v>
      </c>
      <c r="E911" s="132" t="s">
        <v>1535</v>
      </c>
      <c r="F911" s="133" t="s">
        <v>1536</v>
      </c>
      <c r="G911" s="134" t="s">
        <v>153</v>
      </c>
      <c r="H911" s="135">
        <v>17.64</v>
      </c>
      <c r="I911" s="136"/>
      <c r="J911" s="136">
        <f>ROUND(I911*H911,2)</f>
        <v>0</v>
      </c>
      <c r="K911" s="133" t="s">
        <v>320</v>
      </c>
      <c r="L911" s="27"/>
      <c r="M911" s="137" t="s">
        <v>1</v>
      </c>
      <c r="N911" s="138" t="s">
        <v>35</v>
      </c>
      <c r="O911" s="139">
        <v>0.36</v>
      </c>
      <c r="P911" s="139">
        <f>O911*H911</f>
        <v>6.3504</v>
      </c>
      <c r="Q911" s="139">
        <v>0</v>
      </c>
      <c r="R911" s="139">
        <f>Q911*H911</f>
        <v>0</v>
      </c>
      <c r="S911" s="139">
        <v>0.00594</v>
      </c>
      <c r="T911" s="140">
        <f>S911*H911</f>
        <v>0.1047816</v>
      </c>
      <c r="AR911" s="141" t="s">
        <v>231</v>
      </c>
      <c r="AT911" s="141" t="s">
        <v>150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231</v>
      </c>
      <c r="BM911" s="141" t="s">
        <v>2658</v>
      </c>
    </row>
    <row r="912" spans="2:51" s="13" customFormat="1" ht="12">
      <c r="B912" s="150"/>
      <c r="D912" s="144" t="s">
        <v>157</v>
      </c>
      <c r="E912" s="151" t="s">
        <v>1</v>
      </c>
      <c r="F912" s="152" t="s">
        <v>2659</v>
      </c>
      <c r="H912" s="153">
        <v>17.64</v>
      </c>
      <c r="L912" s="150"/>
      <c r="M912" s="154"/>
      <c r="N912" s="155"/>
      <c r="O912" s="155"/>
      <c r="P912" s="155"/>
      <c r="Q912" s="155"/>
      <c r="R912" s="155"/>
      <c r="S912" s="155"/>
      <c r="T912" s="156"/>
      <c r="AT912" s="151" t="s">
        <v>157</v>
      </c>
      <c r="AU912" s="151" t="s">
        <v>79</v>
      </c>
      <c r="AV912" s="13" t="s">
        <v>79</v>
      </c>
      <c r="AW912" s="13" t="s">
        <v>27</v>
      </c>
      <c r="AX912" s="13" t="s">
        <v>70</v>
      </c>
      <c r="AY912" s="151" t="s">
        <v>148</v>
      </c>
    </row>
    <row r="913" spans="2:65" s="1" customFormat="1" ht="16.5" customHeight="1">
      <c r="B913" s="130"/>
      <c r="C913" s="131" t="s">
        <v>1460</v>
      </c>
      <c r="D913" s="131" t="s">
        <v>150</v>
      </c>
      <c r="E913" s="132" t="s">
        <v>1540</v>
      </c>
      <c r="F913" s="133" t="s">
        <v>1541</v>
      </c>
      <c r="G913" s="134" t="s">
        <v>458</v>
      </c>
      <c r="H913" s="135">
        <v>18.72</v>
      </c>
      <c r="I913" s="136"/>
      <c r="J913" s="136">
        <f>ROUND(I913*H913,2)</f>
        <v>0</v>
      </c>
      <c r="K913" s="133" t="s">
        <v>320</v>
      </c>
      <c r="L913" s="27"/>
      <c r="M913" s="137" t="s">
        <v>1</v>
      </c>
      <c r="N913" s="138" t="s">
        <v>35</v>
      </c>
      <c r="O913" s="139">
        <v>0.083</v>
      </c>
      <c r="P913" s="139">
        <f>O913*H913</f>
        <v>1.55376</v>
      </c>
      <c r="Q913" s="139">
        <v>0</v>
      </c>
      <c r="R913" s="139">
        <f>Q913*H913</f>
        <v>0</v>
      </c>
      <c r="S913" s="139">
        <v>0</v>
      </c>
      <c r="T913" s="140">
        <f>S913*H913</f>
        <v>0</v>
      </c>
      <c r="AR913" s="141" t="s">
        <v>231</v>
      </c>
      <c r="AT913" s="141" t="s">
        <v>150</v>
      </c>
      <c r="AU913" s="141" t="s">
        <v>79</v>
      </c>
      <c r="AY913" s="15" t="s">
        <v>148</v>
      </c>
      <c r="BE913" s="142">
        <f>IF(N913="základní",J913,0)</f>
        <v>0</v>
      </c>
      <c r="BF913" s="142">
        <f>IF(N913="snížená",J913,0)</f>
        <v>0</v>
      </c>
      <c r="BG913" s="142">
        <f>IF(N913="zákl. přenesená",J913,0)</f>
        <v>0</v>
      </c>
      <c r="BH913" s="142">
        <f>IF(N913="sníž. přenesená",J913,0)</f>
        <v>0</v>
      </c>
      <c r="BI913" s="142">
        <f>IF(N913="nulová",J913,0)</f>
        <v>0</v>
      </c>
      <c r="BJ913" s="15" t="s">
        <v>77</v>
      </c>
      <c r="BK913" s="142">
        <f>ROUND(I913*H913,2)</f>
        <v>0</v>
      </c>
      <c r="BL913" s="15" t="s">
        <v>231</v>
      </c>
      <c r="BM913" s="141" t="s">
        <v>2660</v>
      </c>
    </row>
    <row r="914" spans="2:51" s="13" customFormat="1" ht="12">
      <c r="B914" s="150"/>
      <c r="D914" s="144" t="s">
        <v>157</v>
      </c>
      <c r="E914" s="151" t="s">
        <v>1</v>
      </c>
      <c r="F914" s="152" t="s">
        <v>2661</v>
      </c>
      <c r="H914" s="153">
        <v>15.84</v>
      </c>
      <c r="L914" s="150"/>
      <c r="M914" s="154"/>
      <c r="N914" s="155"/>
      <c r="O914" s="155"/>
      <c r="P914" s="155"/>
      <c r="Q914" s="155"/>
      <c r="R914" s="155"/>
      <c r="S914" s="155"/>
      <c r="T914" s="156"/>
      <c r="AT914" s="151" t="s">
        <v>157</v>
      </c>
      <c r="AU914" s="151" t="s">
        <v>79</v>
      </c>
      <c r="AV914" s="13" t="s">
        <v>79</v>
      </c>
      <c r="AW914" s="13" t="s">
        <v>27</v>
      </c>
      <c r="AX914" s="13" t="s">
        <v>70</v>
      </c>
      <c r="AY914" s="151" t="s">
        <v>148</v>
      </c>
    </row>
    <row r="915" spans="2:51" s="13" customFormat="1" ht="12">
      <c r="B915" s="150"/>
      <c r="D915" s="144" t="s">
        <v>157</v>
      </c>
      <c r="E915" s="151" t="s">
        <v>1</v>
      </c>
      <c r="F915" s="152" t="s">
        <v>2662</v>
      </c>
      <c r="H915" s="153">
        <v>2.88</v>
      </c>
      <c r="L915" s="150"/>
      <c r="M915" s="154"/>
      <c r="N915" s="155"/>
      <c r="O915" s="155"/>
      <c r="P915" s="155"/>
      <c r="Q915" s="155"/>
      <c r="R915" s="155"/>
      <c r="S915" s="155"/>
      <c r="T915" s="156"/>
      <c r="AT915" s="151" t="s">
        <v>157</v>
      </c>
      <c r="AU915" s="151" t="s">
        <v>79</v>
      </c>
      <c r="AV915" s="13" t="s">
        <v>79</v>
      </c>
      <c r="AW915" s="13" t="s">
        <v>27</v>
      </c>
      <c r="AX915" s="13" t="s">
        <v>70</v>
      </c>
      <c r="AY915" s="151" t="s">
        <v>148</v>
      </c>
    </row>
    <row r="916" spans="2:65" s="1" customFormat="1" ht="16.5" customHeight="1">
      <c r="B916" s="130"/>
      <c r="C916" s="157" t="s">
        <v>1466</v>
      </c>
      <c r="D916" s="157" t="s">
        <v>80</v>
      </c>
      <c r="E916" s="158" t="s">
        <v>1546</v>
      </c>
      <c r="F916" s="159" t="s">
        <v>1547</v>
      </c>
      <c r="G916" s="160" t="s">
        <v>153</v>
      </c>
      <c r="H916" s="161">
        <v>21.528</v>
      </c>
      <c r="I916" s="162"/>
      <c r="J916" s="162">
        <f>ROUND(I916*H916,2)</f>
        <v>0</v>
      </c>
      <c r="K916" s="159" t="s">
        <v>320</v>
      </c>
      <c r="L916" s="163"/>
      <c r="M916" s="164" t="s">
        <v>1</v>
      </c>
      <c r="N916" s="165" t="s">
        <v>35</v>
      </c>
      <c r="O916" s="139">
        <v>0</v>
      </c>
      <c r="P916" s="139">
        <f>O916*H916</f>
        <v>0</v>
      </c>
      <c r="Q916" s="139">
        <v>0.00038</v>
      </c>
      <c r="R916" s="139">
        <f>Q916*H916</f>
        <v>0.00818064</v>
      </c>
      <c r="S916" s="139">
        <v>0</v>
      </c>
      <c r="T916" s="140">
        <f>S916*H916</f>
        <v>0</v>
      </c>
      <c r="AR916" s="141" t="s">
        <v>325</v>
      </c>
      <c r="AT916" s="141" t="s">
        <v>80</v>
      </c>
      <c r="AU916" s="141" t="s">
        <v>79</v>
      </c>
      <c r="AY916" s="15" t="s">
        <v>148</v>
      </c>
      <c r="BE916" s="142">
        <f>IF(N916="základní",J916,0)</f>
        <v>0</v>
      </c>
      <c r="BF916" s="142">
        <f>IF(N916="snížená",J916,0)</f>
        <v>0</v>
      </c>
      <c r="BG916" s="142">
        <f>IF(N916="zákl. přenesená",J916,0)</f>
        <v>0</v>
      </c>
      <c r="BH916" s="142">
        <f>IF(N916="sníž. přenesená",J916,0)</f>
        <v>0</v>
      </c>
      <c r="BI916" s="142">
        <f>IF(N916="nulová",J916,0)</f>
        <v>0</v>
      </c>
      <c r="BJ916" s="15" t="s">
        <v>77</v>
      </c>
      <c r="BK916" s="142">
        <f>ROUND(I916*H916,2)</f>
        <v>0</v>
      </c>
      <c r="BL916" s="15" t="s">
        <v>231</v>
      </c>
      <c r="BM916" s="141" t="s">
        <v>2663</v>
      </c>
    </row>
    <row r="917" spans="2:47" s="1" customFormat="1" ht="105.6">
      <c r="B917" s="27"/>
      <c r="D917" s="144" t="s">
        <v>277</v>
      </c>
      <c r="F917" s="166" t="s">
        <v>1549</v>
      </c>
      <c r="L917" s="27"/>
      <c r="M917" s="167"/>
      <c r="N917" s="50"/>
      <c r="O917" s="50"/>
      <c r="P917" s="50"/>
      <c r="Q917" s="50"/>
      <c r="R917" s="50"/>
      <c r="S917" s="50"/>
      <c r="T917" s="51"/>
      <c r="AT917" s="15" t="s">
        <v>277</v>
      </c>
      <c r="AU917" s="15" t="s">
        <v>79</v>
      </c>
    </row>
    <row r="918" spans="2:51" s="13" customFormat="1" ht="12">
      <c r="B918" s="150"/>
      <c r="D918" s="144" t="s">
        <v>157</v>
      </c>
      <c r="F918" s="152" t="s">
        <v>2664</v>
      </c>
      <c r="H918" s="153">
        <v>21.528</v>
      </c>
      <c r="L918" s="150"/>
      <c r="M918" s="154"/>
      <c r="N918" s="155"/>
      <c r="O918" s="155"/>
      <c r="P918" s="155"/>
      <c r="Q918" s="155"/>
      <c r="R918" s="155"/>
      <c r="S918" s="155"/>
      <c r="T918" s="156"/>
      <c r="AT918" s="151" t="s">
        <v>157</v>
      </c>
      <c r="AU918" s="151" t="s">
        <v>79</v>
      </c>
      <c r="AV918" s="13" t="s">
        <v>79</v>
      </c>
      <c r="AW918" s="13" t="s">
        <v>3</v>
      </c>
      <c r="AX918" s="13" t="s">
        <v>77</v>
      </c>
      <c r="AY918" s="151" t="s">
        <v>148</v>
      </c>
    </row>
    <row r="919" spans="2:65" s="1" customFormat="1" ht="16.5" customHeight="1">
      <c r="B919" s="130"/>
      <c r="C919" s="131" t="s">
        <v>1470</v>
      </c>
      <c r="D919" s="131" t="s">
        <v>150</v>
      </c>
      <c r="E919" s="132" t="s">
        <v>1552</v>
      </c>
      <c r="F919" s="133" t="s">
        <v>1553</v>
      </c>
      <c r="G919" s="134" t="s">
        <v>458</v>
      </c>
      <c r="H919" s="135">
        <v>74.22</v>
      </c>
      <c r="I919" s="136"/>
      <c r="J919" s="136">
        <f>ROUND(I919*H919,2)</f>
        <v>0</v>
      </c>
      <c r="K919" s="133" t="s">
        <v>320</v>
      </c>
      <c r="L919" s="27"/>
      <c r="M919" s="137" t="s">
        <v>1</v>
      </c>
      <c r="N919" s="138" t="s">
        <v>35</v>
      </c>
      <c r="O919" s="139">
        <v>0.195</v>
      </c>
      <c r="P919" s="139">
        <f>O919*H919</f>
        <v>14.472900000000001</v>
      </c>
      <c r="Q919" s="139">
        <v>0</v>
      </c>
      <c r="R919" s="139">
        <f>Q919*H919</f>
        <v>0</v>
      </c>
      <c r="S919" s="139">
        <v>0.00167</v>
      </c>
      <c r="T919" s="140">
        <f>S919*H919</f>
        <v>0.1239474</v>
      </c>
      <c r="AR919" s="141" t="s">
        <v>231</v>
      </c>
      <c r="AT919" s="141" t="s">
        <v>150</v>
      </c>
      <c r="AU919" s="141" t="s">
        <v>79</v>
      </c>
      <c r="AY919" s="15" t="s">
        <v>148</v>
      </c>
      <c r="BE919" s="142">
        <f>IF(N919="základní",J919,0)</f>
        <v>0</v>
      </c>
      <c r="BF919" s="142">
        <f>IF(N919="snížená",J919,0)</f>
        <v>0</v>
      </c>
      <c r="BG919" s="142">
        <f>IF(N919="zákl. přenesená",J919,0)</f>
        <v>0</v>
      </c>
      <c r="BH919" s="142">
        <f>IF(N919="sníž. přenesená",J919,0)</f>
        <v>0</v>
      </c>
      <c r="BI919" s="142">
        <f>IF(N919="nulová",J919,0)</f>
        <v>0</v>
      </c>
      <c r="BJ919" s="15" t="s">
        <v>77</v>
      </c>
      <c r="BK919" s="142">
        <f>ROUND(I919*H919,2)</f>
        <v>0</v>
      </c>
      <c r="BL919" s="15" t="s">
        <v>231</v>
      </c>
      <c r="BM919" s="141" t="s">
        <v>2665</v>
      </c>
    </row>
    <row r="920" spans="2:51" s="12" customFormat="1" ht="12">
      <c r="B920" s="143"/>
      <c r="D920" s="144" t="s">
        <v>157</v>
      </c>
      <c r="E920" s="145" t="s">
        <v>1</v>
      </c>
      <c r="F920" s="146" t="s">
        <v>339</v>
      </c>
      <c r="H920" s="145" t="s">
        <v>1</v>
      </c>
      <c r="L920" s="143"/>
      <c r="M920" s="147"/>
      <c r="N920" s="148"/>
      <c r="O920" s="148"/>
      <c r="P920" s="148"/>
      <c r="Q920" s="148"/>
      <c r="R920" s="148"/>
      <c r="S920" s="148"/>
      <c r="T920" s="149"/>
      <c r="AT920" s="145" t="s">
        <v>157</v>
      </c>
      <c r="AU920" s="145" t="s">
        <v>79</v>
      </c>
      <c r="AV920" s="12" t="s">
        <v>77</v>
      </c>
      <c r="AW920" s="12" t="s">
        <v>27</v>
      </c>
      <c r="AX920" s="12" t="s">
        <v>70</v>
      </c>
      <c r="AY920" s="145" t="s">
        <v>148</v>
      </c>
    </row>
    <row r="921" spans="2:51" s="13" customFormat="1" ht="12">
      <c r="B921" s="150"/>
      <c r="D921" s="144" t="s">
        <v>157</v>
      </c>
      <c r="E921" s="151" t="s">
        <v>1</v>
      </c>
      <c r="F921" s="152" t="s">
        <v>2666</v>
      </c>
      <c r="H921" s="153">
        <v>8.4</v>
      </c>
      <c r="L921" s="150"/>
      <c r="M921" s="154"/>
      <c r="N921" s="155"/>
      <c r="O921" s="155"/>
      <c r="P921" s="155"/>
      <c r="Q921" s="155"/>
      <c r="R921" s="155"/>
      <c r="S921" s="155"/>
      <c r="T921" s="156"/>
      <c r="AT921" s="151" t="s">
        <v>157</v>
      </c>
      <c r="AU921" s="151" t="s">
        <v>79</v>
      </c>
      <c r="AV921" s="13" t="s">
        <v>79</v>
      </c>
      <c r="AW921" s="13" t="s">
        <v>27</v>
      </c>
      <c r="AX921" s="13" t="s">
        <v>70</v>
      </c>
      <c r="AY921" s="151" t="s">
        <v>148</v>
      </c>
    </row>
    <row r="922" spans="2:51" s="13" customFormat="1" ht="12">
      <c r="B922" s="150"/>
      <c r="D922" s="144" t="s">
        <v>157</v>
      </c>
      <c r="E922" s="151" t="s">
        <v>1</v>
      </c>
      <c r="F922" s="152" t="s">
        <v>2667</v>
      </c>
      <c r="H922" s="153">
        <v>7.38</v>
      </c>
      <c r="L922" s="150"/>
      <c r="M922" s="154"/>
      <c r="N922" s="155"/>
      <c r="O922" s="155"/>
      <c r="P922" s="155"/>
      <c r="Q922" s="155"/>
      <c r="R922" s="155"/>
      <c r="S922" s="155"/>
      <c r="T922" s="156"/>
      <c r="AT922" s="151" t="s">
        <v>157</v>
      </c>
      <c r="AU922" s="151" t="s">
        <v>79</v>
      </c>
      <c r="AV922" s="13" t="s">
        <v>79</v>
      </c>
      <c r="AW922" s="13" t="s">
        <v>27</v>
      </c>
      <c r="AX922" s="13" t="s">
        <v>70</v>
      </c>
      <c r="AY922" s="151" t="s">
        <v>148</v>
      </c>
    </row>
    <row r="923" spans="2:51" s="13" customFormat="1" ht="12">
      <c r="B923" s="150"/>
      <c r="D923" s="144" t="s">
        <v>157</v>
      </c>
      <c r="E923" s="151" t="s">
        <v>1</v>
      </c>
      <c r="F923" s="152" t="s">
        <v>2668</v>
      </c>
      <c r="H923" s="153">
        <v>14</v>
      </c>
      <c r="L923" s="150"/>
      <c r="M923" s="154"/>
      <c r="N923" s="155"/>
      <c r="O923" s="155"/>
      <c r="P923" s="155"/>
      <c r="Q923" s="155"/>
      <c r="R923" s="155"/>
      <c r="S923" s="155"/>
      <c r="T923" s="156"/>
      <c r="AT923" s="151" t="s">
        <v>157</v>
      </c>
      <c r="AU923" s="151" t="s">
        <v>79</v>
      </c>
      <c r="AV923" s="13" t="s">
        <v>79</v>
      </c>
      <c r="AW923" s="13" t="s">
        <v>27</v>
      </c>
      <c r="AX923" s="13" t="s">
        <v>70</v>
      </c>
      <c r="AY923" s="151" t="s">
        <v>148</v>
      </c>
    </row>
    <row r="924" spans="2:51" s="13" customFormat="1" ht="12">
      <c r="B924" s="150"/>
      <c r="D924" s="144" t="s">
        <v>157</v>
      </c>
      <c r="E924" s="151" t="s">
        <v>1</v>
      </c>
      <c r="F924" s="152" t="s">
        <v>2669</v>
      </c>
      <c r="H924" s="153">
        <v>2.46</v>
      </c>
      <c r="L924" s="150"/>
      <c r="M924" s="154"/>
      <c r="N924" s="155"/>
      <c r="O924" s="155"/>
      <c r="P924" s="155"/>
      <c r="Q924" s="155"/>
      <c r="R924" s="155"/>
      <c r="S924" s="155"/>
      <c r="T924" s="156"/>
      <c r="AT924" s="151" t="s">
        <v>157</v>
      </c>
      <c r="AU924" s="151" t="s">
        <v>79</v>
      </c>
      <c r="AV924" s="13" t="s">
        <v>79</v>
      </c>
      <c r="AW924" s="13" t="s">
        <v>27</v>
      </c>
      <c r="AX924" s="13" t="s">
        <v>70</v>
      </c>
      <c r="AY924" s="151" t="s">
        <v>148</v>
      </c>
    </row>
    <row r="925" spans="2:51" s="13" customFormat="1" ht="12">
      <c r="B925" s="150"/>
      <c r="D925" s="144" t="s">
        <v>157</v>
      </c>
      <c r="E925" s="151" t="s">
        <v>1</v>
      </c>
      <c r="F925" s="152" t="s">
        <v>2670</v>
      </c>
      <c r="H925" s="153">
        <v>2.34</v>
      </c>
      <c r="L925" s="150"/>
      <c r="M925" s="154"/>
      <c r="N925" s="155"/>
      <c r="O925" s="155"/>
      <c r="P925" s="155"/>
      <c r="Q925" s="155"/>
      <c r="R925" s="155"/>
      <c r="S925" s="155"/>
      <c r="T925" s="156"/>
      <c r="AT925" s="151" t="s">
        <v>157</v>
      </c>
      <c r="AU925" s="151" t="s">
        <v>79</v>
      </c>
      <c r="AV925" s="13" t="s">
        <v>79</v>
      </c>
      <c r="AW925" s="13" t="s">
        <v>27</v>
      </c>
      <c r="AX925" s="13" t="s">
        <v>70</v>
      </c>
      <c r="AY925" s="151" t="s">
        <v>148</v>
      </c>
    </row>
    <row r="926" spans="2:51" s="12" customFormat="1" ht="12">
      <c r="B926" s="143"/>
      <c r="D926" s="144" t="s">
        <v>157</v>
      </c>
      <c r="E926" s="145" t="s">
        <v>1</v>
      </c>
      <c r="F926" s="146" t="s">
        <v>347</v>
      </c>
      <c r="H926" s="145" t="s">
        <v>1</v>
      </c>
      <c r="L926" s="143"/>
      <c r="M926" s="147"/>
      <c r="N926" s="148"/>
      <c r="O926" s="148"/>
      <c r="P926" s="148"/>
      <c r="Q926" s="148"/>
      <c r="R926" s="148"/>
      <c r="S926" s="148"/>
      <c r="T926" s="149"/>
      <c r="AT926" s="145" t="s">
        <v>157</v>
      </c>
      <c r="AU926" s="145" t="s">
        <v>79</v>
      </c>
      <c r="AV926" s="12" t="s">
        <v>77</v>
      </c>
      <c r="AW926" s="12" t="s">
        <v>27</v>
      </c>
      <c r="AX926" s="12" t="s">
        <v>70</v>
      </c>
      <c r="AY926" s="145" t="s">
        <v>148</v>
      </c>
    </row>
    <row r="927" spans="2:51" s="13" customFormat="1" ht="12">
      <c r="B927" s="150"/>
      <c r="D927" s="144" t="s">
        <v>157</v>
      </c>
      <c r="E927" s="151" t="s">
        <v>1</v>
      </c>
      <c r="F927" s="152" t="s">
        <v>2666</v>
      </c>
      <c r="H927" s="153">
        <v>8.4</v>
      </c>
      <c r="L927" s="150"/>
      <c r="M927" s="154"/>
      <c r="N927" s="155"/>
      <c r="O927" s="155"/>
      <c r="P927" s="155"/>
      <c r="Q927" s="155"/>
      <c r="R927" s="155"/>
      <c r="S927" s="155"/>
      <c r="T927" s="156"/>
      <c r="AT927" s="151" t="s">
        <v>157</v>
      </c>
      <c r="AU927" s="151" t="s">
        <v>79</v>
      </c>
      <c r="AV927" s="13" t="s">
        <v>79</v>
      </c>
      <c r="AW927" s="13" t="s">
        <v>27</v>
      </c>
      <c r="AX927" s="13" t="s">
        <v>70</v>
      </c>
      <c r="AY927" s="151" t="s">
        <v>148</v>
      </c>
    </row>
    <row r="928" spans="2:51" s="13" customFormat="1" ht="12">
      <c r="B928" s="150"/>
      <c r="D928" s="144" t="s">
        <v>157</v>
      </c>
      <c r="E928" s="151" t="s">
        <v>1</v>
      </c>
      <c r="F928" s="152" t="s">
        <v>2667</v>
      </c>
      <c r="H928" s="153">
        <v>7.38</v>
      </c>
      <c r="L928" s="150"/>
      <c r="M928" s="154"/>
      <c r="N928" s="155"/>
      <c r="O928" s="155"/>
      <c r="P928" s="155"/>
      <c r="Q928" s="155"/>
      <c r="R928" s="155"/>
      <c r="S928" s="155"/>
      <c r="T928" s="156"/>
      <c r="AT928" s="151" t="s">
        <v>157</v>
      </c>
      <c r="AU928" s="151" t="s">
        <v>79</v>
      </c>
      <c r="AV928" s="13" t="s">
        <v>79</v>
      </c>
      <c r="AW928" s="13" t="s">
        <v>27</v>
      </c>
      <c r="AX928" s="13" t="s">
        <v>70</v>
      </c>
      <c r="AY928" s="151" t="s">
        <v>148</v>
      </c>
    </row>
    <row r="929" spans="2:51" s="13" customFormat="1" ht="12">
      <c r="B929" s="150"/>
      <c r="D929" s="144" t="s">
        <v>157</v>
      </c>
      <c r="E929" s="151" t="s">
        <v>1</v>
      </c>
      <c r="F929" s="152" t="s">
        <v>2671</v>
      </c>
      <c r="H929" s="153">
        <v>6.15</v>
      </c>
      <c r="L929" s="150"/>
      <c r="M929" s="154"/>
      <c r="N929" s="155"/>
      <c r="O929" s="155"/>
      <c r="P929" s="155"/>
      <c r="Q929" s="155"/>
      <c r="R929" s="155"/>
      <c r="S929" s="155"/>
      <c r="T929" s="156"/>
      <c r="AT929" s="151" t="s">
        <v>157</v>
      </c>
      <c r="AU929" s="151" t="s">
        <v>79</v>
      </c>
      <c r="AV929" s="13" t="s">
        <v>79</v>
      </c>
      <c r="AW929" s="13" t="s">
        <v>27</v>
      </c>
      <c r="AX929" s="13" t="s">
        <v>70</v>
      </c>
      <c r="AY929" s="151" t="s">
        <v>148</v>
      </c>
    </row>
    <row r="930" spans="2:51" s="13" customFormat="1" ht="12">
      <c r="B930" s="150"/>
      <c r="D930" s="144" t="s">
        <v>157</v>
      </c>
      <c r="E930" s="151" t="s">
        <v>1</v>
      </c>
      <c r="F930" s="152" t="s">
        <v>2669</v>
      </c>
      <c r="H930" s="153">
        <v>2.46</v>
      </c>
      <c r="L930" s="150"/>
      <c r="M930" s="154"/>
      <c r="N930" s="155"/>
      <c r="O930" s="155"/>
      <c r="P930" s="155"/>
      <c r="Q930" s="155"/>
      <c r="R930" s="155"/>
      <c r="S930" s="155"/>
      <c r="T930" s="156"/>
      <c r="AT930" s="151" t="s">
        <v>157</v>
      </c>
      <c r="AU930" s="151" t="s">
        <v>79</v>
      </c>
      <c r="AV930" s="13" t="s">
        <v>79</v>
      </c>
      <c r="AW930" s="13" t="s">
        <v>27</v>
      </c>
      <c r="AX930" s="13" t="s">
        <v>70</v>
      </c>
      <c r="AY930" s="151" t="s">
        <v>148</v>
      </c>
    </row>
    <row r="931" spans="2:51" s="13" customFormat="1" ht="12">
      <c r="B931" s="150"/>
      <c r="D931" s="144" t="s">
        <v>157</v>
      </c>
      <c r="E931" s="151" t="s">
        <v>1</v>
      </c>
      <c r="F931" s="152" t="s">
        <v>2668</v>
      </c>
      <c r="H931" s="153">
        <v>14</v>
      </c>
      <c r="L931" s="150"/>
      <c r="M931" s="154"/>
      <c r="N931" s="155"/>
      <c r="O931" s="155"/>
      <c r="P931" s="155"/>
      <c r="Q931" s="155"/>
      <c r="R931" s="155"/>
      <c r="S931" s="155"/>
      <c r="T931" s="156"/>
      <c r="AT931" s="151" t="s">
        <v>157</v>
      </c>
      <c r="AU931" s="151" t="s">
        <v>79</v>
      </c>
      <c r="AV931" s="13" t="s">
        <v>79</v>
      </c>
      <c r="AW931" s="13" t="s">
        <v>27</v>
      </c>
      <c r="AX931" s="13" t="s">
        <v>70</v>
      </c>
      <c r="AY931" s="151" t="s">
        <v>148</v>
      </c>
    </row>
    <row r="932" spans="2:51" s="13" customFormat="1" ht="12">
      <c r="B932" s="150"/>
      <c r="D932" s="144" t="s">
        <v>157</v>
      </c>
      <c r="E932" s="151" t="s">
        <v>1</v>
      </c>
      <c r="F932" s="152" t="s">
        <v>2672</v>
      </c>
      <c r="H932" s="153">
        <v>1.25</v>
      </c>
      <c r="L932" s="150"/>
      <c r="M932" s="154"/>
      <c r="N932" s="155"/>
      <c r="O932" s="155"/>
      <c r="P932" s="155"/>
      <c r="Q932" s="155"/>
      <c r="R932" s="155"/>
      <c r="S932" s="155"/>
      <c r="T932" s="156"/>
      <c r="AT932" s="151" t="s">
        <v>157</v>
      </c>
      <c r="AU932" s="151" t="s">
        <v>79</v>
      </c>
      <c r="AV932" s="13" t="s">
        <v>79</v>
      </c>
      <c r="AW932" s="13" t="s">
        <v>27</v>
      </c>
      <c r="AX932" s="13" t="s">
        <v>70</v>
      </c>
      <c r="AY932" s="151" t="s">
        <v>148</v>
      </c>
    </row>
    <row r="933" spans="2:65" s="1" customFormat="1" ht="16.5" customHeight="1">
      <c r="B933" s="130"/>
      <c r="C933" s="131" t="s">
        <v>1476</v>
      </c>
      <c r="D933" s="131" t="s">
        <v>150</v>
      </c>
      <c r="E933" s="132" t="s">
        <v>1566</v>
      </c>
      <c r="F933" s="133" t="s">
        <v>1567</v>
      </c>
      <c r="G933" s="134" t="s">
        <v>458</v>
      </c>
      <c r="H933" s="135">
        <v>117.7</v>
      </c>
      <c r="I933" s="136"/>
      <c r="J933" s="136">
        <f>ROUND(I933*H933,2)</f>
        <v>0</v>
      </c>
      <c r="K933" s="133" t="s">
        <v>320</v>
      </c>
      <c r="L933" s="27"/>
      <c r="M933" s="137" t="s">
        <v>1</v>
      </c>
      <c r="N933" s="138" t="s">
        <v>35</v>
      </c>
      <c r="O933" s="139">
        <v>0.256</v>
      </c>
      <c r="P933" s="139">
        <f>O933*H933</f>
        <v>30.1312</v>
      </c>
      <c r="Q933" s="139">
        <v>0</v>
      </c>
      <c r="R933" s="139">
        <f>Q933*H933</f>
        <v>0</v>
      </c>
      <c r="S933" s="139">
        <v>0.00223</v>
      </c>
      <c r="T933" s="140">
        <f>S933*H933</f>
        <v>0.262471</v>
      </c>
      <c r="AR933" s="141" t="s">
        <v>231</v>
      </c>
      <c r="AT933" s="141" t="s">
        <v>150</v>
      </c>
      <c r="AU933" s="141" t="s">
        <v>79</v>
      </c>
      <c r="AY933" s="15" t="s">
        <v>148</v>
      </c>
      <c r="BE933" s="142">
        <f>IF(N933="základní",J933,0)</f>
        <v>0</v>
      </c>
      <c r="BF933" s="142">
        <f>IF(N933="snížená",J933,0)</f>
        <v>0</v>
      </c>
      <c r="BG933" s="142">
        <f>IF(N933="zákl. přenesená",J933,0)</f>
        <v>0</v>
      </c>
      <c r="BH933" s="142">
        <f>IF(N933="sníž. přenesená",J933,0)</f>
        <v>0</v>
      </c>
      <c r="BI933" s="142">
        <f>IF(N933="nulová",J933,0)</f>
        <v>0</v>
      </c>
      <c r="BJ933" s="15" t="s">
        <v>77</v>
      </c>
      <c r="BK933" s="142">
        <f>ROUND(I933*H933,2)</f>
        <v>0</v>
      </c>
      <c r="BL933" s="15" t="s">
        <v>231</v>
      </c>
      <c r="BM933" s="141" t="s">
        <v>2673</v>
      </c>
    </row>
    <row r="934" spans="2:51" s="12" customFormat="1" ht="12">
      <c r="B934" s="143"/>
      <c r="D934" s="144" t="s">
        <v>157</v>
      </c>
      <c r="E934" s="145" t="s">
        <v>1</v>
      </c>
      <c r="F934" s="146" t="s">
        <v>244</v>
      </c>
      <c r="H934" s="145" t="s">
        <v>1</v>
      </c>
      <c r="L934" s="143"/>
      <c r="M934" s="147"/>
      <c r="N934" s="148"/>
      <c r="O934" s="148"/>
      <c r="P934" s="148"/>
      <c r="Q934" s="148"/>
      <c r="R934" s="148"/>
      <c r="S934" s="148"/>
      <c r="T934" s="149"/>
      <c r="AT934" s="145" t="s">
        <v>157</v>
      </c>
      <c r="AU934" s="145" t="s">
        <v>79</v>
      </c>
      <c r="AV934" s="12" t="s">
        <v>77</v>
      </c>
      <c r="AW934" s="12" t="s">
        <v>27</v>
      </c>
      <c r="AX934" s="12" t="s">
        <v>70</v>
      </c>
      <c r="AY934" s="145" t="s">
        <v>148</v>
      </c>
    </row>
    <row r="935" spans="2:51" s="13" customFormat="1" ht="30.6">
      <c r="B935" s="150"/>
      <c r="D935" s="144" t="s">
        <v>157</v>
      </c>
      <c r="E935" s="151" t="s">
        <v>1</v>
      </c>
      <c r="F935" s="152" t="s">
        <v>2476</v>
      </c>
      <c r="H935" s="153">
        <v>117.7</v>
      </c>
      <c r="L935" s="150"/>
      <c r="M935" s="154"/>
      <c r="N935" s="155"/>
      <c r="O935" s="155"/>
      <c r="P935" s="155"/>
      <c r="Q935" s="155"/>
      <c r="R935" s="155"/>
      <c r="S935" s="155"/>
      <c r="T935" s="156"/>
      <c r="AT935" s="151" t="s">
        <v>157</v>
      </c>
      <c r="AU935" s="151" t="s">
        <v>79</v>
      </c>
      <c r="AV935" s="13" t="s">
        <v>79</v>
      </c>
      <c r="AW935" s="13" t="s">
        <v>27</v>
      </c>
      <c r="AX935" s="13" t="s">
        <v>70</v>
      </c>
      <c r="AY935" s="151" t="s">
        <v>148</v>
      </c>
    </row>
    <row r="936" spans="2:65" s="1" customFormat="1" ht="16.5" customHeight="1">
      <c r="B936" s="130"/>
      <c r="C936" s="131" t="s">
        <v>1485</v>
      </c>
      <c r="D936" s="131" t="s">
        <v>150</v>
      </c>
      <c r="E936" s="132" t="s">
        <v>1570</v>
      </c>
      <c r="F936" s="133" t="s">
        <v>1571</v>
      </c>
      <c r="G936" s="134" t="s">
        <v>458</v>
      </c>
      <c r="H936" s="135">
        <v>128.4</v>
      </c>
      <c r="I936" s="136"/>
      <c r="J936" s="136">
        <f>ROUND(I936*H936,2)</f>
        <v>0</v>
      </c>
      <c r="K936" s="133" t="s">
        <v>320</v>
      </c>
      <c r="L936" s="27"/>
      <c r="M936" s="137" t="s">
        <v>1</v>
      </c>
      <c r="N936" s="138" t="s">
        <v>35</v>
      </c>
      <c r="O936" s="139">
        <v>0.189</v>
      </c>
      <c r="P936" s="139">
        <f>O936*H936</f>
        <v>24.2676</v>
      </c>
      <c r="Q936" s="139">
        <v>0</v>
      </c>
      <c r="R936" s="139">
        <f>Q936*H936</f>
        <v>0</v>
      </c>
      <c r="S936" s="139">
        <v>0.0026</v>
      </c>
      <c r="T936" s="140">
        <f>S936*H936</f>
        <v>0.33384</v>
      </c>
      <c r="AR936" s="141" t="s">
        <v>231</v>
      </c>
      <c r="AT936" s="141" t="s">
        <v>150</v>
      </c>
      <c r="AU936" s="141" t="s">
        <v>79</v>
      </c>
      <c r="AY936" s="15" t="s">
        <v>148</v>
      </c>
      <c r="BE936" s="142">
        <f>IF(N936="základní",J936,0)</f>
        <v>0</v>
      </c>
      <c r="BF936" s="142">
        <f>IF(N936="snížená",J936,0)</f>
        <v>0</v>
      </c>
      <c r="BG936" s="142">
        <f>IF(N936="zákl. přenesená",J936,0)</f>
        <v>0</v>
      </c>
      <c r="BH936" s="142">
        <f>IF(N936="sníž. přenesená",J936,0)</f>
        <v>0</v>
      </c>
      <c r="BI936" s="142">
        <f>IF(N936="nulová",J936,0)</f>
        <v>0</v>
      </c>
      <c r="BJ936" s="15" t="s">
        <v>77</v>
      </c>
      <c r="BK936" s="142">
        <f>ROUND(I936*H936,2)</f>
        <v>0</v>
      </c>
      <c r="BL936" s="15" t="s">
        <v>231</v>
      </c>
      <c r="BM936" s="141" t="s">
        <v>2674</v>
      </c>
    </row>
    <row r="937" spans="2:51" s="13" customFormat="1" ht="20.4">
      <c r="B937" s="150"/>
      <c r="D937" s="144" t="s">
        <v>157</v>
      </c>
      <c r="E937" s="151" t="s">
        <v>1</v>
      </c>
      <c r="F937" s="152" t="s">
        <v>2675</v>
      </c>
      <c r="H937" s="153">
        <v>128.4</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65" s="1" customFormat="1" ht="16.5" customHeight="1">
      <c r="B938" s="130"/>
      <c r="C938" s="131" t="s">
        <v>1490</v>
      </c>
      <c r="D938" s="131" t="s">
        <v>150</v>
      </c>
      <c r="E938" s="132" t="s">
        <v>1575</v>
      </c>
      <c r="F938" s="133" t="s">
        <v>1576</v>
      </c>
      <c r="G938" s="134" t="s">
        <v>458</v>
      </c>
      <c r="H938" s="135">
        <v>72</v>
      </c>
      <c r="I938" s="136"/>
      <c r="J938" s="136">
        <f>ROUND(I938*H938,2)</f>
        <v>0</v>
      </c>
      <c r="K938" s="133" t="s">
        <v>320</v>
      </c>
      <c r="L938" s="27"/>
      <c r="M938" s="137" t="s">
        <v>1</v>
      </c>
      <c r="N938" s="138" t="s">
        <v>35</v>
      </c>
      <c r="O938" s="139">
        <v>0.147</v>
      </c>
      <c r="P938" s="139">
        <f>O938*H938</f>
        <v>10.584</v>
      </c>
      <c r="Q938" s="139">
        <v>0</v>
      </c>
      <c r="R938" s="139">
        <f>Q938*H938</f>
        <v>0</v>
      </c>
      <c r="S938" s="139">
        <v>0.00394</v>
      </c>
      <c r="T938" s="140">
        <f>S938*H938</f>
        <v>0.28368</v>
      </c>
      <c r="AR938" s="141" t="s">
        <v>231</v>
      </c>
      <c r="AT938" s="141" t="s">
        <v>150</v>
      </c>
      <c r="AU938" s="141" t="s">
        <v>79</v>
      </c>
      <c r="AY938" s="15" t="s">
        <v>148</v>
      </c>
      <c r="BE938" s="142">
        <f>IF(N938="základní",J938,0)</f>
        <v>0</v>
      </c>
      <c r="BF938" s="142">
        <f>IF(N938="snížená",J938,0)</f>
        <v>0</v>
      </c>
      <c r="BG938" s="142">
        <f>IF(N938="zákl. přenesená",J938,0)</f>
        <v>0</v>
      </c>
      <c r="BH938" s="142">
        <f>IF(N938="sníž. přenesená",J938,0)</f>
        <v>0</v>
      </c>
      <c r="BI938" s="142">
        <f>IF(N938="nulová",J938,0)</f>
        <v>0</v>
      </c>
      <c r="BJ938" s="15" t="s">
        <v>77</v>
      </c>
      <c r="BK938" s="142">
        <f>ROUND(I938*H938,2)</f>
        <v>0</v>
      </c>
      <c r="BL938" s="15" t="s">
        <v>231</v>
      </c>
      <c r="BM938" s="141" t="s">
        <v>2676</v>
      </c>
    </row>
    <row r="939" spans="2:51" s="13" customFormat="1" ht="12">
      <c r="B939" s="150"/>
      <c r="D939" s="144" t="s">
        <v>157</v>
      </c>
      <c r="E939" s="151" t="s">
        <v>1</v>
      </c>
      <c r="F939" s="152" t="s">
        <v>2677</v>
      </c>
      <c r="H939" s="153">
        <v>72</v>
      </c>
      <c r="L939" s="150"/>
      <c r="M939" s="154"/>
      <c r="N939" s="155"/>
      <c r="O939" s="155"/>
      <c r="P939" s="155"/>
      <c r="Q939" s="155"/>
      <c r="R939" s="155"/>
      <c r="S939" s="155"/>
      <c r="T939" s="156"/>
      <c r="AT939" s="151" t="s">
        <v>157</v>
      </c>
      <c r="AU939" s="151" t="s">
        <v>79</v>
      </c>
      <c r="AV939" s="13" t="s">
        <v>79</v>
      </c>
      <c r="AW939" s="13" t="s">
        <v>27</v>
      </c>
      <c r="AX939" s="13" t="s">
        <v>70</v>
      </c>
      <c r="AY939" s="151" t="s">
        <v>148</v>
      </c>
    </row>
    <row r="940" spans="2:65" s="1" customFormat="1" ht="24" customHeight="1">
      <c r="B940" s="130"/>
      <c r="C940" s="131" t="s">
        <v>1499</v>
      </c>
      <c r="D940" s="131" t="s">
        <v>150</v>
      </c>
      <c r="E940" s="132" t="s">
        <v>1580</v>
      </c>
      <c r="F940" s="133" t="s">
        <v>1581</v>
      </c>
      <c r="G940" s="134" t="s">
        <v>153</v>
      </c>
      <c r="H940" s="135">
        <v>18.72</v>
      </c>
      <c r="I940" s="136"/>
      <c r="J940" s="136">
        <f>ROUND(I940*H940,2)</f>
        <v>0</v>
      </c>
      <c r="K940" s="133" t="s">
        <v>320</v>
      </c>
      <c r="L940" s="27"/>
      <c r="M940" s="137" t="s">
        <v>1</v>
      </c>
      <c r="N940" s="138" t="s">
        <v>35</v>
      </c>
      <c r="O940" s="139">
        <v>1.18</v>
      </c>
      <c r="P940" s="139">
        <f>O940*H940</f>
        <v>22.089599999999997</v>
      </c>
      <c r="Q940" s="139">
        <v>0.00655</v>
      </c>
      <c r="R940" s="139">
        <f>Q940*H940</f>
        <v>0.122616</v>
      </c>
      <c r="S940" s="139">
        <v>0</v>
      </c>
      <c r="T940" s="140">
        <f>S940*H940</f>
        <v>0</v>
      </c>
      <c r="AR940" s="141" t="s">
        <v>231</v>
      </c>
      <c r="AT940" s="141" t="s">
        <v>150</v>
      </c>
      <c r="AU940" s="141" t="s">
        <v>79</v>
      </c>
      <c r="AY940" s="15" t="s">
        <v>148</v>
      </c>
      <c r="BE940" s="142">
        <f>IF(N940="základní",J940,0)</f>
        <v>0</v>
      </c>
      <c r="BF940" s="142">
        <f>IF(N940="snížená",J940,0)</f>
        <v>0</v>
      </c>
      <c r="BG940" s="142">
        <f>IF(N940="zákl. přenesená",J940,0)</f>
        <v>0</v>
      </c>
      <c r="BH940" s="142">
        <f>IF(N940="sníž. přenesená",J940,0)</f>
        <v>0</v>
      </c>
      <c r="BI940" s="142">
        <f>IF(N940="nulová",J940,0)</f>
        <v>0</v>
      </c>
      <c r="BJ940" s="15" t="s">
        <v>77</v>
      </c>
      <c r="BK940" s="142">
        <f>ROUND(I940*H940,2)</f>
        <v>0</v>
      </c>
      <c r="BL940" s="15" t="s">
        <v>231</v>
      </c>
      <c r="BM940" s="141" t="s">
        <v>2678</v>
      </c>
    </row>
    <row r="941" spans="2:51" s="13" customFormat="1" ht="12">
      <c r="B941" s="150"/>
      <c r="D941" s="144" t="s">
        <v>157</v>
      </c>
      <c r="E941" s="151" t="s">
        <v>1</v>
      </c>
      <c r="F941" s="152" t="s">
        <v>2679</v>
      </c>
      <c r="H941" s="153">
        <v>15.84</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51" s="13" customFormat="1" ht="12">
      <c r="B942" s="150"/>
      <c r="D942" s="144" t="s">
        <v>157</v>
      </c>
      <c r="E942" s="151" t="s">
        <v>1</v>
      </c>
      <c r="F942" s="152" t="s">
        <v>2662</v>
      </c>
      <c r="H942" s="153">
        <v>2.88</v>
      </c>
      <c r="L942" s="150"/>
      <c r="M942" s="154"/>
      <c r="N942" s="155"/>
      <c r="O942" s="155"/>
      <c r="P942" s="155"/>
      <c r="Q942" s="155"/>
      <c r="R942" s="155"/>
      <c r="S942" s="155"/>
      <c r="T942" s="156"/>
      <c r="AT942" s="151" t="s">
        <v>157</v>
      </c>
      <c r="AU942" s="151" t="s">
        <v>79</v>
      </c>
      <c r="AV942" s="13" t="s">
        <v>79</v>
      </c>
      <c r="AW942" s="13" t="s">
        <v>27</v>
      </c>
      <c r="AX942" s="13" t="s">
        <v>70</v>
      </c>
      <c r="AY942" s="151" t="s">
        <v>148</v>
      </c>
    </row>
    <row r="943" spans="2:65" s="1" customFormat="1" ht="36" customHeight="1">
      <c r="B943" s="130"/>
      <c r="C943" s="131" t="s">
        <v>1502</v>
      </c>
      <c r="D943" s="131" t="s">
        <v>150</v>
      </c>
      <c r="E943" s="132" t="s">
        <v>1585</v>
      </c>
      <c r="F943" s="133" t="s">
        <v>1586</v>
      </c>
      <c r="G943" s="134" t="s">
        <v>458</v>
      </c>
      <c r="H943" s="135">
        <v>100.6</v>
      </c>
      <c r="I943" s="136"/>
      <c r="J943" s="136">
        <f>ROUND(I943*H943,2)</f>
        <v>0</v>
      </c>
      <c r="K943" s="133" t="s">
        <v>320</v>
      </c>
      <c r="L943" s="27"/>
      <c r="M943" s="137" t="s">
        <v>1</v>
      </c>
      <c r="N943" s="138" t="s">
        <v>35</v>
      </c>
      <c r="O943" s="139">
        <v>0.331</v>
      </c>
      <c r="P943" s="139">
        <f>O943*H943</f>
        <v>33.2986</v>
      </c>
      <c r="Q943" s="139">
        <v>0.00198</v>
      </c>
      <c r="R943" s="139">
        <f>Q943*H943</f>
        <v>0.19918799999999998</v>
      </c>
      <c r="S943" s="139">
        <v>0</v>
      </c>
      <c r="T943" s="140">
        <f>S943*H943</f>
        <v>0</v>
      </c>
      <c r="AR943" s="141" t="s">
        <v>231</v>
      </c>
      <c r="AT943" s="141" t="s">
        <v>150</v>
      </c>
      <c r="AU943" s="141" t="s">
        <v>79</v>
      </c>
      <c r="AY943" s="15" t="s">
        <v>148</v>
      </c>
      <c r="BE943" s="142">
        <f>IF(N943="základní",J943,0)</f>
        <v>0</v>
      </c>
      <c r="BF943" s="142">
        <f>IF(N943="snížená",J943,0)</f>
        <v>0</v>
      </c>
      <c r="BG943" s="142">
        <f>IF(N943="zákl. přenesená",J943,0)</f>
        <v>0</v>
      </c>
      <c r="BH943" s="142">
        <f>IF(N943="sníž. přenesená",J943,0)</f>
        <v>0</v>
      </c>
      <c r="BI943" s="142">
        <f>IF(N943="nulová",J943,0)</f>
        <v>0</v>
      </c>
      <c r="BJ943" s="15" t="s">
        <v>77</v>
      </c>
      <c r="BK943" s="142">
        <f>ROUND(I943*H943,2)</f>
        <v>0</v>
      </c>
      <c r="BL943" s="15" t="s">
        <v>231</v>
      </c>
      <c r="BM943" s="141" t="s">
        <v>2680</v>
      </c>
    </row>
    <row r="944" spans="2:51" s="12" customFormat="1" ht="12">
      <c r="B944" s="143"/>
      <c r="D944" s="144" t="s">
        <v>157</v>
      </c>
      <c r="E944" s="145" t="s">
        <v>1</v>
      </c>
      <c r="F944" s="146" t="s">
        <v>329</v>
      </c>
      <c r="H944" s="145" t="s">
        <v>1</v>
      </c>
      <c r="L944" s="143"/>
      <c r="M944" s="147"/>
      <c r="N944" s="148"/>
      <c r="O944" s="148"/>
      <c r="P944" s="148"/>
      <c r="Q944" s="148"/>
      <c r="R944" s="148"/>
      <c r="S944" s="148"/>
      <c r="T944" s="149"/>
      <c r="AT944" s="145" t="s">
        <v>157</v>
      </c>
      <c r="AU944" s="145" t="s">
        <v>79</v>
      </c>
      <c r="AV944" s="12" t="s">
        <v>77</v>
      </c>
      <c r="AW944" s="12" t="s">
        <v>27</v>
      </c>
      <c r="AX944" s="12" t="s">
        <v>70</v>
      </c>
      <c r="AY944" s="145" t="s">
        <v>148</v>
      </c>
    </row>
    <row r="945" spans="2:51" s="13" customFormat="1" ht="12">
      <c r="B945" s="150"/>
      <c r="D945" s="144" t="s">
        <v>157</v>
      </c>
      <c r="E945" s="151" t="s">
        <v>1</v>
      </c>
      <c r="F945" s="152" t="s">
        <v>2681</v>
      </c>
      <c r="H945" s="153">
        <v>22.04</v>
      </c>
      <c r="L945" s="150"/>
      <c r="M945" s="154"/>
      <c r="N945" s="155"/>
      <c r="O945" s="155"/>
      <c r="P945" s="155"/>
      <c r="Q945" s="155"/>
      <c r="R945" s="155"/>
      <c r="S945" s="155"/>
      <c r="T945" s="156"/>
      <c r="AT945" s="151" t="s">
        <v>157</v>
      </c>
      <c r="AU945" s="151" t="s">
        <v>79</v>
      </c>
      <c r="AV945" s="13" t="s">
        <v>79</v>
      </c>
      <c r="AW945" s="13" t="s">
        <v>27</v>
      </c>
      <c r="AX945" s="13" t="s">
        <v>70</v>
      </c>
      <c r="AY945" s="151" t="s">
        <v>148</v>
      </c>
    </row>
    <row r="946" spans="2:51" s="13" customFormat="1" ht="12">
      <c r="B946" s="150"/>
      <c r="D946" s="144" t="s">
        <v>157</v>
      </c>
      <c r="E946" s="151" t="s">
        <v>1</v>
      </c>
      <c r="F946" s="152" t="s">
        <v>2682</v>
      </c>
      <c r="H946" s="153">
        <v>2.58</v>
      </c>
      <c r="L946" s="150"/>
      <c r="M946" s="154"/>
      <c r="N946" s="155"/>
      <c r="O946" s="155"/>
      <c r="P946" s="155"/>
      <c r="Q946" s="155"/>
      <c r="R946" s="155"/>
      <c r="S946" s="155"/>
      <c r="T946" s="156"/>
      <c r="AT946" s="151" t="s">
        <v>157</v>
      </c>
      <c r="AU946" s="151" t="s">
        <v>79</v>
      </c>
      <c r="AV946" s="13" t="s">
        <v>79</v>
      </c>
      <c r="AW946" s="13" t="s">
        <v>27</v>
      </c>
      <c r="AX946" s="13" t="s">
        <v>70</v>
      </c>
      <c r="AY946" s="151" t="s">
        <v>148</v>
      </c>
    </row>
    <row r="947" spans="2:51" s="13" customFormat="1" ht="12">
      <c r="B947" s="150"/>
      <c r="D947" s="144" t="s">
        <v>157</v>
      </c>
      <c r="E947" s="151" t="s">
        <v>1</v>
      </c>
      <c r="F947" s="152" t="s">
        <v>2683</v>
      </c>
      <c r="H947" s="153">
        <v>1.76</v>
      </c>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51" s="12" customFormat="1" ht="12">
      <c r="B948" s="143"/>
      <c r="D948" s="144" t="s">
        <v>157</v>
      </c>
      <c r="E948" s="145" t="s">
        <v>1</v>
      </c>
      <c r="F948" s="146" t="s">
        <v>339</v>
      </c>
      <c r="H948" s="145" t="s">
        <v>1</v>
      </c>
      <c r="L948" s="143"/>
      <c r="M948" s="147"/>
      <c r="N948" s="148"/>
      <c r="O948" s="148"/>
      <c r="P948" s="148"/>
      <c r="Q948" s="148"/>
      <c r="R948" s="148"/>
      <c r="S948" s="148"/>
      <c r="T948" s="149"/>
      <c r="AT948" s="145" t="s">
        <v>157</v>
      </c>
      <c r="AU948" s="145" t="s">
        <v>79</v>
      </c>
      <c r="AV948" s="12" t="s">
        <v>77</v>
      </c>
      <c r="AW948" s="12" t="s">
        <v>27</v>
      </c>
      <c r="AX948" s="12" t="s">
        <v>70</v>
      </c>
      <c r="AY948" s="145" t="s">
        <v>148</v>
      </c>
    </row>
    <row r="949" spans="2:51" s="13" customFormat="1" ht="12">
      <c r="B949" s="150"/>
      <c r="D949" s="144" t="s">
        <v>157</v>
      </c>
      <c r="E949" s="151" t="s">
        <v>1</v>
      </c>
      <c r="F949" s="152" t="s">
        <v>2666</v>
      </c>
      <c r="H949" s="153">
        <v>8.4</v>
      </c>
      <c r="L949" s="150"/>
      <c r="M949" s="154"/>
      <c r="N949" s="155"/>
      <c r="O949" s="155"/>
      <c r="P949" s="155"/>
      <c r="Q949" s="155"/>
      <c r="R949" s="155"/>
      <c r="S949" s="155"/>
      <c r="T949" s="156"/>
      <c r="AT949" s="151" t="s">
        <v>157</v>
      </c>
      <c r="AU949" s="151" t="s">
        <v>79</v>
      </c>
      <c r="AV949" s="13" t="s">
        <v>79</v>
      </c>
      <c r="AW949" s="13" t="s">
        <v>27</v>
      </c>
      <c r="AX949" s="13" t="s">
        <v>70</v>
      </c>
      <c r="AY949" s="151" t="s">
        <v>148</v>
      </c>
    </row>
    <row r="950" spans="2:51" s="13" customFormat="1" ht="12">
      <c r="B950" s="150"/>
      <c r="D950" s="144" t="s">
        <v>157</v>
      </c>
      <c r="E950" s="151" t="s">
        <v>1</v>
      </c>
      <c r="F950" s="152" t="s">
        <v>2667</v>
      </c>
      <c r="H950" s="153">
        <v>7.38</v>
      </c>
      <c r="L950" s="150"/>
      <c r="M950" s="154"/>
      <c r="N950" s="155"/>
      <c r="O950" s="155"/>
      <c r="P950" s="155"/>
      <c r="Q950" s="155"/>
      <c r="R950" s="155"/>
      <c r="S950" s="155"/>
      <c r="T950" s="156"/>
      <c r="AT950" s="151" t="s">
        <v>157</v>
      </c>
      <c r="AU950" s="151" t="s">
        <v>79</v>
      </c>
      <c r="AV950" s="13" t="s">
        <v>79</v>
      </c>
      <c r="AW950" s="13" t="s">
        <v>27</v>
      </c>
      <c r="AX950" s="13" t="s">
        <v>70</v>
      </c>
      <c r="AY950" s="151" t="s">
        <v>148</v>
      </c>
    </row>
    <row r="951" spans="2:51" s="13" customFormat="1" ht="12">
      <c r="B951" s="150"/>
      <c r="D951" s="144" t="s">
        <v>157</v>
      </c>
      <c r="E951" s="151" t="s">
        <v>1</v>
      </c>
      <c r="F951" s="152" t="s">
        <v>2668</v>
      </c>
      <c r="H951" s="153">
        <v>14</v>
      </c>
      <c r="L951" s="150"/>
      <c r="M951" s="154"/>
      <c r="N951" s="155"/>
      <c r="O951" s="155"/>
      <c r="P951" s="155"/>
      <c r="Q951" s="155"/>
      <c r="R951" s="155"/>
      <c r="S951" s="155"/>
      <c r="T951" s="156"/>
      <c r="AT951" s="151" t="s">
        <v>157</v>
      </c>
      <c r="AU951" s="151" t="s">
        <v>79</v>
      </c>
      <c r="AV951" s="13" t="s">
        <v>79</v>
      </c>
      <c r="AW951" s="13" t="s">
        <v>27</v>
      </c>
      <c r="AX951" s="13" t="s">
        <v>70</v>
      </c>
      <c r="AY951" s="151" t="s">
        <v>148</v>
      </c>
    </row>
    <row r="952" spans="2:51" s="13" customFormat="1" ht="12">
      <c r="B952" s="150"/>
      <c r="D952" s="144" t="s">
        <v>157</v>
      </c>
      <c r="E952" s="151" t="s">
        <v>1</v>
      </c>
      <c r="F952" s="152" t="s">
        <v>2669</v>
      </c>
      <c r="H952" s="153">
        <v>2.46</v>
      </c>
      <c r="L952" s="150"/>
      <c r="M952" s="154"/>
      <c r="N952" s="155"/>
      <c r="O952" s="155"/>
      <c r="P952" s="155"/>
      <c r="Q952" s="155"/>
      <c r="R952" s="155"/>
      <c r="S952" s="155"/>
      <c r="T952" s="156"/>
      <c r="AT952" s="151" t="s">
        <v>157</v>
      </c>
      <c r="AU952" s="151" t="s">
        <v>79</v>
      </c>
      <c r="AV952" s="13" t="s">
        <v>79</v>
      </c>
      <c r="AW952" s="13" t="s">
        <v>27</v>
      </c>
      <c r="AX952" s="13" t="s">
        <v>70</v>
      </c>
      <c r="AY952" s="151" t="s">
        <v>148</v>
      </c>
    </row>
    <row r="953" spans="2:51" s="13" customFormat="1" ht="12">
      <c r="B953" s="150"/>
      <c r="D953" s="144" t="s">
        <v>157</v>
      </c>
      <c r="E953" s="151" t="s">
        <v>1</v>
      </c>
      <c r="F953" s="152" t="s">
        <v>2670</v>
      </c>
      <c r="H953" s="153">
        <v>2.34</v>
      </c>
      <c r="L953" s="150"/>
      <c r="M953" s="154"/>
      <c r="N953" s="155"/>
      <c r="O953" s="155"/>
      <c r="P953" s="155"/>
      <c r="Q953" s="155"/>
      <c r="R953" s="155"/>
      <c r="S953" s="155"/>
      <c r="T953" s="156"/>
      <c r="AT953" s="151" t="s">
        <v>157</v>
      </c>
      <c r="AU953" s="151" t="s">
        <v>79</v>
      </c>
      <c r="AV953" s="13" t="s">
        <v>79</v>
      </c>
      <c r="AW953" s="13" t="s">
        <v>27</v>
      </c>
      <c r="AX953" s="13" t="s">
        <v>70</v>
      </c>
      <c r="AY953" s="151" t="s">
        <v>148</v>
      </c>
    </row>
    <row r="954" spans="2:51" s="12" customFormat="1" ht="12">
      <c r="B954" s="143"/>
      <c r="D954" s="144" t="s">
        <v>157</v>
      </c>
      <c r="E954" s="145" t="s">
        <v>1</v>
      </c>
      <c r="F954" s="146" t="s">
        <v>347</v>
      </c>
      <c r="H954" s="145" t="s">
        <v>1</v>
      </c>
      <c r="L954" s="143"/>
      <c r="M954" s="147"/>
      <c r="N954" s="148"/>
      <c r="O954" s="148"/>
      <c r="P954" s="148"/>
      <c r="Q954" s="148"/>
      <c r="R954" s="148"/>
      <c r="S954" s="148"/>
      <c r="T954" s="149"/>
      <c r="AT954" s="145" t="s">
        <v>157</v>
      </c>
      <c r="AU954" s="145" t="s">
        <v>79</v>
      </c>
      <c r="AV954" s="12" t="s">
        <v>77</v>
      </c>
      <c r="AW954" s="12" t="s">
        <v>27</v>
      </c>
      <c r="AX954" s="12" t="s">
        <v>70</v>
      </c>
      <c r="AY954" s="145" t="s">
        <v>148</v>
      </c>
    </row>
    <row r="955" spans="2:51" s="13" customFormat="1" ht="12">
      <c r="B955" s="150"/>
      <c r="D955" s="144" t="s">
        <v>157</v>
      </c>
      <c r="E955" s="151" t="s">
        <v>1</v>
      </c>
      <c r="F955" s="152" t="s">
        <v>2666</v>
      </c>
      <c r="H955" s="153">
        <v>8.4</v>
      </c>
      <c r="L955" s="150"/>
      <c r="M955" s="154"/>
      <c r="N955" s="155"/>
      <c r="O955" s="155"/>
      <c r="P955" s="155"/>
      <c r="Q955" s="155"/>
      <c r="R955" s="155"/>
      <c r="S955" s="155"/>
      <c r="T955" s="156"/>
      <c r="AT955" s="151" t="s">
        <v>157</v>
      </c>
      <c r="AU955" s="151" t="s">
        <v>79</v>
      </c>
      <c r="AV955" s="13" t="s">
        <v>79</v>
      </c>
      <c r="AW955" s="13" t="s">
        <v>27</v>
      </c>
      <c r="AX955" s="13" t="s">
        <v>70</v>
      </c>
      <c r="AY955" s="151" t="s">
        <v>148</v>
      </c>
    </row>
    <row r="956" spans="2:51" s="13" customFormat="1" ht="12">
      <c r="B956" s="150"/>
      <c r="D956" s="144" t="s">
        <v>157</v>
      </c>
      <c r="E956" s="151" t="s">
        <v>1</v>
      </c>
      <c r="F956" s="152" t="s">
        <v>2667</v>
      </c>
      <c r="H956" s="153">
        <v>7.38</v>
      </c>
      <c r="L956" s="150"/>
      <c r="M956" s="154"/>
      <c r="N956" s="155"/>
      <c r="O956" s="155"/>
      <c r="P956" s="155"/>
      <c r="Q956" s="155"/>
      <c r="R956" s="155"/>
      <c r="S956" s="155"/>
      <c r="T956" s="156"/>
      <c r="AT956" s="151" t="s">
        <v>157</v>
      </c>
      <c r="AU956" s="151" t="s">
        <v>79</v>
      </c>
      <c r="AV956" s="13" t="s">
        <v>79</v>
      </c>
      <c r="AW956" s="13" t="s">
        <v>27</v>
      </c>
      <c r="AX956" s="13" t="s">
        <v>70</v>
      </c>
      <c r="AY956" s="151" t="s">
        <v>148</v>
      </c>
    </row>
    <row r="957" spans="2:51" s="13" customFormat="1" ht="12">
      <c r="B957" s="150"/>
      <c r="D957" s="144" t="s">
        <v>157</v>
      </c>
      <c r="E957" s="151" t="s">
        <v>1</v>
      </c>
      <c r="F957" s="152" t="s">
        <v>2671</v>
      </c>
      <c r="H957" s="153">
        <v>6.15</v>
      </c>
      <c r="L957" s="150"/>
      <c r="M957" s="154"/>
      <c r="N957" s="155"/>
      <c r="O957" s="155"/>
      <c r="P957" s="155"/>
      <c r="Q957" s="155"/>
      <c r="R957" s="155"/>
      <c r="S957" s="155"/>
      <c r="T957" s="156"/>
      <c r="AT957" s="151" t="s">
        <v>157</v>
      </c>
      <c r="AU957" s="151" t="s">
        <v>79</v>
      </c>
      <c r="AV957" s="13" t="s">
        <v>79</v>
      </c>
      <c r="AW957" s="13" t="s">
        <v>27</v>
      </c>
      <c r="AX957" s="13" t="s">
        <v>70</v>
      </c>
      <c r="AY957" s="151" t="s">
        <v>148</v>
      </c>
    </row>
    <row r="958" spans="2:51" s="13" customFormat="1" ht="12">
      <c r="B958" s="150"/>
      <c r="D958" s="144" t="s">
        <v>157</v>
      </c>
      <c r="E958" s="151" t="s">
        <v>1</v>
      </c>
      <c r="F958" s="152" t="s">
        <v>2669</v>
      </c>
      <c r="H958" s="153">
        <v>2.46</v>
      </c>
      <c r="L958" s="150"/>
      <c r="M958" s="154"/>
      <c r="N958" s="155"/>
      <c r="O958" s="155"/>
      <c r="P958" s="155"/>
      <c r="Q958" s="155"/>
      <c r="R958" s="155"/>
      <c r="S958" s="155"/>
      <c r="T958" s="156"/>
      <c r="AT958" s="151" t="s">
        <v>157</v>
      </c>
      <c r="AU958" s="151" t="s">
        <v>79</v>
      </c>
      <c r="AV958" s="13" t="s">
        <v>79</v>
      </c>
      <c r="AW958" s="13" t="s">
        <v>27</v>
      </c>
      <c r="AX958" s="13" t="s">
        <v>70</v>
      </c>
      <c r="AY958" s="151" t="s">
        <v>148</v>
      </c>
    </row>
    <row r="959" spans="2:51" s="13" customFormat="1" ht="12">
      <c r="B959" s="150"/>
      <c r="D959" s="144" t="s">
        <v>157</v>
      </c>
      <c r="E959" s="151" t="s">
        <v>1</v>
      </c>
      <c r="F959" s="152" t="s">
        <v>2668</v>
      </c>
      <c r="H959" s="153">
        <v>14</v>
      </c>
      <c r="L959" s="150"/>
      <c r="M959" s="154"/>
      <c r="N959" s="155"/>
      <c r="O959" s="155"/>
      <c r="P959" s="155"/>
      <c r="Q959" s="155"/>
      <c r="R959" s="155"/>
      <c r="S959" s="155"/>
      <c r="T959" s="156"/>
      <c r="AT959" s="151" t="s">
        <v>157</v>
      </c>
      <c r="AU959" s="151" t="s">
        <v>79</v>
      </c>
      <c r="AV959" s="13" t="s">
        <v>79</v>
      </c>
      <c r="AW959" s="13" t="s">
        <v>27</v>
      </c>
      <c r="AX959" s="13" t="s">
        <v>70</v>
      </c>
      <c r="AY959" s="151" t="s">
        <v>148</v>
      </c>
    </row>
    <row r="960" spans="2:51" s="13" customFormat="1" ht="12">
      <c r="B960" s="150"/>
      <c r="D960" s="144" t="s">
        <v>157</v>
      </c>
      <c r="E960" s="151" t="s">
        <v>1</v>
      </c>
      <c r="F960" s="152" t="s">
        <v>2672</v>
      </c>
      <c r="H960" s="153">
        <v>1.25</v>
      </c>
      <c r="L960" s="150"/>
      <c r="M960" s="154"/>
      <c r="N960" s="155"/>
      <c r="O960" s="155"/>
      <c r="P960" s="155"/>
      <c r="Q960" s="155"/>
      <c r="R960" s="155"/>
      <c r="S960" s="155"/>
      <c r="T960" s="156"/>
      <c r="AT960" s="151" t="s">
        <v>157</v>
      </c>
      <c r="AU960" s="151" t="s">
        <v>79</v>
      </c>
      <c r="AV960" s="13" t="s">
        <v>79</v>
      </c>
      <c r="AW960" s="13" t="s">
        <v>27</v>
      </c>
      <c r="AX960" s="13" t="s">
        <v>70</v>
      </c>
      <c r="AY960" s="151" t="s">
        <v>148</v>
      </c>
    </row>
    <row r="961" spans="2:65" s="1" customFormat="1" ht="16.5" customHeight="1">
      <c r="B961" s="130"/>
      <c r="C961" s="131" t="s">
        <v>1507</v>
      </c>
      <c r="D961" s="131" t="s">
        <v>150</v>
      </c>
      <c r="E961" s="132" t="s">
        <v>1593</v>
      </c>
      <c r="F961" s="133" t="s">
        <v>1594</v>
      </c>
      <c r="G961" s="134" t="s">
        <v>458</v>
      </c>
      <c r="H961" s="135">
        <v>126.95</v>
      </c>
      <c r="I961" s="136"/>
      <c r="J961" s="136">
        <f>ROUND(I961*H961,2)</f>
        <v>0</v>
      </c>
      <c r="K961" s="133" t="s">
        <v>1</v>
      </c>
      <c r="L961" s="27"/>
      <c r="M961" s="137" t="s">
        <v>1</v>
      </c>
      <c r="N961" s="138" t="s">
        <v>35</v>
      </c>
      <c r="O961" s="139">
        <v>0.233</v>
      </c>
      <c r="P961" s="139">
        <f>O961*H961</f>
        <v>29.57935</v>
      </c>
      <c r="Q961" s="139">
        <v>0.00059</v>
      </c>
      <c r="R961" s="139">
        <f>Q961*H961</f>
        <v>0.07490050000000001</v>
      </c>
      <c r="S961" s="139">
        <v>0</v>
      </c>
      <c r="T961" s="140">
        <f>S961*H961</f>
        <v>0</v>
      </c>
      <c r="AR961" s="141" t="s">
        <v>231</v>
      </c>
      <c r="AT961" s="141" t="s">
        <v>150</v>
      </c>
      <c r="AU961" s="141" t="s">
        <v>79</v>
      </c>
      <c r="AY961" s="15" t="s">
        <v>148</v>
      </c>
      <c r="BE961" s="142">
        <f>IF(N961="základní",J961,0)</f>
        <v>0</v>
      </c>
      <c r="BF961" s="142">
        <f>IF(N961="snížená",J961,0)</f>
        <v>0</v>
      </c>
      <c r="BG961" s="142">
        <f>IF(N961="zákl. přenesená",J961,0)</f>
        <v>0</v>
      </c>
      <c r="BH961" s="142">
        <f>IF(N961="sníž. přenesená",J961,0)</f>
        <v>0</v>
      </c>
      <c r="BI961" s="142">
        <f>IF(N961="nulová",J961,0)</f>
        <v>0</v>
      </c>
      <c r="BJ961" s="15" t="s">
        <v>77</v>
      </c>
      <c r="BK961" s="142">
        <f>ROUND(I961*H961,2)</f>
        <v>0</v>
      </c>
      <c r="BL961" s="15" t="s">
        <v>231</v>
      </c>
      <c r="BM961" s="141" t="s">
        <v>2684</v>
      </c>
    </row>
    <row r="962" spans="2:51" s="13" customFormat="1" ht="20.4">
      <c r="B962" s="150"/>
      <c r="D962" s="144" t="s">
        <v>157</v>
      </c>
      <c r="E962" s="151" t="s">
        <v>1</v>
      </c>
      <c r="F962" s="152" t="s">
        <v>2685</v>
      </c>
      <c r="H962" s="153">
        <v>126.95</v>
      </c>
      <c r="L962" s="150"/>
      <c r="M962" s="154"/>
      <c r="N962" s="155"/>
      <c r="O962" s="155"/>
      <c r="P962" s="155"/>
      <c r="Q962" s="155"/>
      <c r="R962" s="155"/>
      <c r="S962" s="155"/>
      <c r="T962" s="156"/>
      <c r="AT962" s="151" t="s">
        <v>157</v>
      </c>
      <c r="AU962" s="151" t="s">
        <v>79</v>
      </c>
      <c r="AV962" s="13" t="s">
        <v>79</v>
      </c>
      <c r="AW962" s="13" t="s">
        <v>27</v>
      </c>
      <c r="AX962" s="13" t="s">
        <v>70</v>
      </c>
      <c r="AY962" s="151" t="s">
        <v>148</v>
      </c>
    </row>
    <row r="963" spans="2:65" s="1" customFormat="1" ht="24" customHeight="1">
      <c r="B963" s="130"/>
      <c r="C963" s="305" t="s">
        <v>1513</v>
      </c>
      <c r="D963" s="305" t="s">
        <v>150</v>
      </c>
      <c r="E963" s="306" t="s">
        <v>1598</v>
      </c>
      <c r="F963" s="307" t="s">
        <v>1599</v>
      </c>
      <c r="G963" s="308" t="s">
        <v>319</v>
      </c>
      <c r="H963" s="309">
        <v>6</v>
      </c>
      <c r="I963" s="310"/>
      <c r="J963" s="310">
        <f>ROUND(I963*H963,2)</f>
        <v>0</v>
      </c>
      <c r="K963" s="133" t="s">
        <v>154</v>
      </c>
      <c r="L963" s="27"/>
      <c r="M963" s="137" t="s">
        <v>1</v>
      </c>
      <c r="N963" s="138" t="s">
        <v>35</v>
      </c>
      <c r="O963" s="139">
        <v>0.907</v>
      </c>
      <c r="P963" s="139">
        <f>O963*H963</f>
        <v>5.442</v>
      </c>
      <c r="Q963" s="139">
        <v>0.00462</v>
      </c>
      <c r="R963" s="139">
        <f>Q963*H963</f>
        <v>0.02772</v>
      </c>
      <c r="S963" s="139">
        <v>0</v>
      </c>
      <c r="T963" s="140">
        <f>S963*H963</f>
        <v>0</v>
      </c>
      <c r="AR963" s="141" t="s">
        <v>231</v>
      </c>
      <c r="AT963" s="141" t="s">
        <v>150</v>
      </c>
      <c r="AU963" s="141" t="s">
        <v>79</v>
      </c>
      <c r="AY963" s="15" t="s">
        <v>148</v>
      </c>
      <c r="BE963" s="142">
        <f>IF(N963="základní",J963,0)</f>
        <v>0</v>
      </c>
      <c r="BF963" s="142">
        <f>IF(N963="snížená",J963,0)</f>
        <v>0</v>
      </c>
      <c r="BG963" s="142">
        <f>IF(N963="zákl. přenesená",J963,0)</f>
        <v>0</v>
      </c>
      <c r="BH963" s="142">
        <f>IF(N963="sníž. přenesená",J963,0)</f>
        <v>0</v>
      </c>
      <c r="BI963" s="142">
        <f>IF(N963="nulová",J963,0)</f>
        <v>0</v>
      </c>
      <c r="BJ963" s="15" t="s">
        <v>77</v>
      </c>
      <c r="BK963" s="142">
        <f>ROUND(I963*H963,2)</f>
        <v>0</v>
      </c>
      <c r="BL963" s="15" t="s">
        <v>231</v>
      </c>
      <c r="BM963" s="141" t="s">
        <v>2686</v>
      </c>
    </row>
    <row r="964" spans="2:51" s="13" customFormat="1" ht="12">
      <c r="B964" s="150"/>
      <c r="D964" s="144" t="s">
        <v>157</v>
      </c>
      <c r="E964" s="151" t="s">
        <v>1</v>
      </c>
      <c r="F964" s="152" t="s">
        <v>2687</v>
      </c>
      <c r="H964" s="153">
        <v>6</v>
      </c>
      <c r="L964" s="150"/>
      <c r="M964" s="154"/>
      <c r="N964" s="155"/>
      <c r="O964" s="155"/>
      <c r="P964" s="155"/>
      <c r="Q964" s="155"/>
      <c r="R964" s="155"/>
      <c r="S964" s="155"/>
      <c r="T964" s="156"/>
      <c r="AT964" s="151" t="s">
        <v>157</v>
      </c>
      <c r="AU964" s="151" t="s">
        <v>79</v>
      </c>
      <c r="AV964" s="13" t="s">
        <v>79</v>
      </c>
      <c r="AW964" s="13" t="s">
        <v>27</v>
      </c>
      <c r="AX964" s="13" t="s">
        <v>70</v>
      </c>
      <c r="AY964" s="151" t="s">
        <v>148</v>
      </c>
    </row>
    <row r="965" spans="2:65" s="1" customFormat="1" ht="24" customHeight="1">
      <c r="B965" s="130"/>
      <c r="C965" s="131" t="s">
        <v>1523</v>
      </c>
      <c r="D965" s="131" t="s">
        <v>150</v>
      </c>
      <c r="E965" s="132" t="s">
        <v>1603</v>
      </c>
      <c r="F965" s="133" t="s">
        <v>1604</v>
      </c>
      <c r="G965" s="134" t="s">
        <v>458</v>
      </c>
      <c r="H965" s="135">
        <v>128.4</v>
      </c>
      <c r="I965" s="136"/>
      <c r="J965" s="136">
        <f>ROUND(I965*H965,2)</f>
        <v>0</v>
      </c>
      <c r="K965" s="133" t="s">
        <v>320</v>
      </c>
      <c r="L965" s="27"/>
      <c r="M965" s="137" t="s">
        <v>1</v>
      </c>
      <c r="N965" s="138" t="s">
        <v>35</v>
      </c>
      <c r="O965" s="139">
        <v>0.265</v>
      </c>
      <c r="P965" s="139">
        <f>O965*H965</f>
        <v>34.026</v>
      </c>
      <c r="Q965" s="139">
        <v>0.00286</v>
      </c>
      <c r="R965" s="139">
        <f>Q965*H965</f>
        <v>0.36722400000000005</v>
      </c>
      <c r="S965" s="139">
        <v>0</v>
      </c>
      <c r="T965" s="140">
        <f>S965*H965</f>
        <v>0</v>
      </c>
      <c r="AR965" s="141" t="s">
        <v>231</v>
      </c>
      <c r="AT965" s="141" t="s">
        <v>150</v>
      </c>
      <c r="AU965" s="141" t="s">
        <v>79</v>
      </c>
      <c r="AY965" s="15" t="s">
        <v>148</v>
      </c>
      <c r="BE965" s="142">
        <f>IF(N965="základní",J965,0)</f>
        <v>0</v>
      </c>
      <c r="BF965" s="142">
        <f>IF(N965="snížená",J965,0)</f>
        <v>0</v>
      </c>
      <c r="BG965" s="142">
        <f>IF(N965="zákl. přenesená",J965,0)</f>
        <v>0</v>
      </c>
      <c r="BH965" s="142">
        <f>IF(N965="sníž. přenesená",J965,0)</f>
        <v>0</v>
      </c>
      <c r="BI965" s="142">
        <f>IF(N965="nulová",J965,0)</f>
        <v>0</v>
      </c>
      <c r="BJ965" s="15" t="s">
        <v>77</v>
      </c>
      <c r="BK965" s="142">
        <f>ROUND(I965*H965,2)</f>
        <v>0</v>
      </c>
      <c r="BL965" s="15" t="s">
        <v>231</v>
      </c>
      <c r="BM965" s="141" t="s">
        <v>2688</v>
      </c>
    </row>
    <row r="966" spans="2:51" s="13" customFormat="1" ht="20.4">
      <c r="B966" s="150"/>
      <c r="D966" s="144" t="s">
        <v>157</v>
      </c>
      <c r="E966" s="151" t="s">
        <v>1</v>
      </c>
      <c r="F966" s="152" t="s">
        <v>2675</v>
      </c>
      <c r="H966" s="153">
        <v>128.4</v>
      </c>
      <c r="L966" s="150"/>
      <c r="M966" s="154"/>
      <c r="N966" s="155"/>
      <c r="O966" s="155"/>
      <c r="P966" s="155"/>
      <c r="Q966" s="155"/>
      <c r="R966" s="155"/>
      <c r="S966" s="155"/>
      <c r="T966" s="156"/>
      <c r="AT966" s="151" t="s">
        <v>157</v>
      </c>
      <c r="AU966" s="151" t="s">
        <v>79</v>
      </c>
      <c r="AV966" s="13" t="s">
        <v>79</v>
      </c>
      <c r="AW966" s="13" t="s">
        <v>27</v>
      </c>
      <c r="AX966" s="13" t="s">
        <v>70</v>
      </c>
      <c r="AY966" s="151" t="s">
        <v>148</v>
      </c>
    </row>
    <row r="967" spans="2:65" s="1" customFormat="1" ht="24" customHeight="1">
      <c r="B967" s="130"/>
      <c r="C967" s="131" t="s">
        <v>1528</v>
      </c>
      <c r="D967" s="131" t="s">
        <v>150</v>
      </c>
      <c r="E967" s="132" t="s">
        <v>1607</v>
      </c>
      <c r="F967" s="133" t="s">
        <v>1608</v>
      </c>
      <c r="G967" s="134" t="s">
        <v>319</v>
      </c>
      <c r="H967" s="135">
        <v>6</v>
      </c>
      <c r="I967" s="136"/>
      <c r="J967" s="136">
        <f>ROUND(I967*H967,2)</f>
        <v>0</v>
      </c>
      <c r="K967" s="133" t="s">
        <v>320</v>
      </c>
      <c r="L967" s="27"/>
      <c r="M967" s="137" t="s">
        <v>1</v>
      </c>
      <c r="N967" s="138" t="s">
        <v>35</v>
      </c>
      <c r="O967" s="139">
        <v>0.11</v>
      </c>
      <c r="P967" s="139">
        <f>O967*H967</f>
        <v>0.66</v>
      </c>
      <c r="Q967" s="139">
        <v>0.00071</v>
      </c>
      <c r="R967" s="139">
        <f>Q967*H967</f>
        <v>0.00426</v>
      </c>
      <c r="S967" s="139">
        <v>0</v>
      </c>
      <c r="T967" s="140">
        <f>S967*H967</f>
        <v>0</v>
      </c>
      <c r="AR967" s="141" t="s">
        <v>231</v>
      </c>
      <c r="AT967" s="141" t="s">
        <v>150</v>
      </c>
      <c r="AU967" s="141" t="s">
        <v>79</v>
      </c>
      <c r="AY967" s="15" t="s">
        <v>148</v>
      </c>
      <c r="BE967" s="142">
        <f>IF(N967="základní",J967,0)</f>
        <v>0</v>
      </c>
      <c r="BF967" s="142">
        <f>IF(N967="snížená",J967,0)</f>
        <v>0</v>
      </c>
      <c r="BG967" s="142">
        <f>IF(N967="zákl. přenesená",J967,0)</f>
        <v>0</v>
      </c>
      <c r="BH967" s="142">
        <f>IF(N967="sníž. přenesená",J967,0)</f>
        <v>0</v>
      </c>
      <c r="BI967" s="142">
        <f>IF(N967="nulová",J967,0)</f>
        <v>0</v>
      </c>
      <c r="BJ967" s="15" t="s">
        <v>77</v>
      </c>
      <c r="BK967" s="142">
        <f>ROUND(I967*H967,2)</f>
        <v>0</v>
      </c>
      <c r="BL967" s="15" t="s">
        <v>231</v>
      </c>
      <c r="BM967" s="141" t="s">
        <v>2689</v>
      </c>
    </row>
    <row r="968" spans="2:51" s="13" customFormat="1" ht="12">
      <c r="B968" s="150"/>
      <c r="D968" s="144" t="s">
        <v>157</v>
      </c>
      <c r="E968" s="151" t="s">
        <v>1</v>
      </c>
      <c r="F968" s="152" t="s">
        <v>1842</v>
      </c>
      <c r="H968" s="153">
        <v>6</v>
      </c>
      <c r="L968" s="150"/>
      <c r="M968" s="154"/>
      <c r="N968" s="155"/>
      <c r="O968" s="155"/>
      <c r="P968" s="155"/>
      <c r="Q968" s="155"/>
      <c r="R968" s="155"/>
      <c r="S968" s="155"/>
      <c r="T968" s="156"/>
      <c r="AT968" s="151" t="s">
        <v>157</v>
      </c>
      <c r="AU968" s="151" t="s">
        <v>79</v>
      </c>
      <c r="AV968" s="13" t="s">
        <v>79</v>
      </c>
      <c r="AW968" s="13" t="s">
        <v>27</v>
      </c>
      <c r="AX968" s="13" t="s">
        <v>70</v>
      </c>
      <c r="AY968" s="151" t="s">
        <v>148</v>
      </c>
    </row>
    <row r="969" spans="2:65" s="1" customFormat="1" ht="24" customHeight="1">
      <c r="B969" s="130"/>
      <c r="C969" s="131" t="s">
        <v>1534</v>
      </c>
      <c r="D969" s="131" t="s">
        <v>150</v>
      </c>
      <c r="E969" s="132" t="s">
        <v>1612</v>
      </c>
      <c r="F969" s="133" t="s">
        <v>1613</v>
      </c>
      <c r="G969" s="134" t="s">
        <v>319</v>
      </c>
      <c r="H969" s="135">
        <v>8</v>
      </c>
      <c r="I969" s="136"/>
      <c r="J969" s="136">
        <f>ROUND(I969*H969,2)</f>
        <v>0</v>
      </c>
      <c r="K969" s="133" t="s">
        <v>320</v>
      </c>
      <c r="L969" s="27"/>
      <c r="M969" s="137" t="s">
        <v>1</v>
      </c>
      <c r="N969" s="138" t="s">
        <v>35</v>
      </c>
      <c r="O969" s="139">
        <v>0.4</v>
      </c>
      <c r="P969" s="139">
        <f>O969*H969</f>
        <v>3.2</v>
      </c>
      <c r="Q969" s="139">
        <v>0.00048</v>
      </c>
      <c r="R969" s="139">
        <f>Q969*H969</f>
        <v>0.00384</v>
      </c>
      <c r="S969" s="139">
        <v>0</v>
      </c>
      <c r="T969" s="140">
        <f>S969*H969</f>
        <v>0</v>
      </c>
      <c r="AR969" s="141" t="s">
        <v>231</v>
      </c>
      <c r="AT969" s="141" t="s">
        <v>150</v>
      </c>
      <c r="AU969" s="141" t="s">
        <v>79</v>
      </c>
      <c r="AY969" s="15" t="s">
        <v>148</v>
      </c>
      <c r="BE969" s="142">
        <f>IF(N969="základní",J969,0)</f>
        <v>0</v>
      </c>
      <c r="BF969" s="142">
        <f>IF(N969="snížená",J969,0)</f>
        <v>0</v>
      </c>
      <c r="BG969" s="142">
        <f>IF(N969="zákl. přenesená",J969,0)</f>
        <v>0</v>
      </c>
      <c r="BH969" s="142">
        <f>IF(N969="sníž. přenesená",J969,0)</f>
        <v>0</v>
      </c>
      <c r="BI969" s="142">
        <f>IF(N969="nulová",J969,0)</f>
        <v>0</v>
      </c>
      <c r="BJ969" s="15" t="s">
        <v>77</v>
      </c>
      <c r="BK969" s="142">
        <f>ROUND(I969*H969,2)</f>
        <v>0</v>
      </c>
      <c r="BL969" s="15" t="s">
        <v>231</v>
      </c>
      <c r="BM969" s="141" t="s">
        <v>2690</v>
      </c>
    </row>
    <row r="970" spans="2:51" s="13" customFormat="1" ht="12">
      <c r="B970" s="150"/>
      <c r="D970" s="144" t="s">
        <v>157</v>
      </c>
      <c r="E970" s="151" t="s">
        <v>1</v>
      </c>
      <c r="F970" s="152" t="s">
        <v>2691</v>
      </c>
      <c r="H970" s="153">
        <v>8</v>
      </c>
      <c r="L970" s="150"/>
      <c r="M970" s="154"/>
      <c r="N970" s="155"/>
      <c r="O970" s="155"/>
      <c r="P970" s="155"/>
      <c r="Q970" s="155"/>
      <c r="R970" s="155"/>
      <c r="S970" s="155"/>
      <c r="T970" s="156"/>
      <c r="AT970" s="151" t="s">
        <v>157</v>
      </c>
      <c r="AU970" s="151" t="s">
        <v>79</v>
      </c>
      <c r="AV970" s="13" t="s">
        <v>79</v>
      </c>
      <c r="AW970" s="13" t="s">
        <v>27</v>
      </c>
      <c r="AX970" s="13" t="s">
        <v>70</v>
      </c>
      <c r="AY970" s="151" t="s">
        <v>148</v>
      </c>
    </row>
    <row r="971" spans="2:65" s="1" customFormat="1" ht="24" customHeight="1">
      <c r="B971" s="130"/>
      <c r="C971" s="131" t="s">
        <v>1539</v>
      </c>
      <c r="D971" s="131" t="s">
        <v>150</v>
      </c>
      <c r="E971" s="132" t="s">
        <v>1617</v>
      </c>
      <c r="F971" s="133" t="s">
        <v>1618</v>
      </c>
      <c r="G971" s="134" t="s">
        <v>458</v>
      </c>
      <c r="H971" s="135">
        <v>72</v>
      </c>
      <c r="I971" s="136"/>
      <c r="J971" s="136">
        <f>ROUND(I971*H971,2)</f>
        <v>0</v>
      </c>
      <c r="K971" s="133" t="s">
        <v>320</v>
      </c>
      <c r="L971" s="27"/>
      <c r="M971" s="137" t="s">
        <v>1</v>
      </c>
      <c r="N971" s="138" t="s">
        <v>35</v>
      </c>
      <c r="O971" s="139">
        <v>0.334</v>
      </c>
      <c r="P971" s="139">
        <f>O971*H971</f>
        <v>24.048000000000002</v>
      </c>
      <c r="Q971" s="139">
        <v>0.00236</v>
      </c>
      <c r="R971" s="139">
        <f>Q971*H971</f>
        <v>0.16992000000000002</v>
      </c>
      <c r="S971" s="139">
        <v>0</v>
      </c>
      <c r="T971" s="140">
        <f>S971*H971</f>
        <v>0</v>
      </c>
      <c r="AR971" s="141" t="s">
        <v>231</v>
      </c>
      <c r="AT971" s="141" t="s">
        <v>150</v>
      </c>
      <c r="AU971" s="141" t="s">
        <v>79</v>
      </c>
      <c r="AY971" s="15" t="s">
        <v>148</v>
      </c>
      <c r="BE971" s="142">
        <f>IF(N971="základní",J971,0)</f>
        <v>0</v>
      </c>
      <c r="BF971" s="142">
        <f>IF(N971="snížená",J971,0)</f>
        <v>0</v>
      </c>
      <c r="BG971" s="142">
        <f>IF(N971="zákl. přenesená",J971,0)</f>
        <v>0</v>
      </c>
      <c r="BH971" s="142">
        <f>IF(N971="sníž. přenesená",J971,0)</f>
        <v>0</v>
      </c>
      <c r="BI971" s="142">
        <f>IF(N971="nulová",J971,0)</f>
        <v>0</v>
      </c>
      <c r="BJ971" s="15" t="s">
        <v>77</v>
      </c>
      <c r="BK971" s="142">
        <f>ROUND(I971*H971,2)</f>
        <v>0</v>
      </c>
      <c r="BL971" s="15" t="s">
        <v>231</v>
      </c>
      <c r="BM971" s="141" t="s">
        <v>2692</v>
      </c>
    </row>
    <row r="972" spans="2:51" s="13" customFormat="1" ht="12">
      <c r="B972" s="150"/>
      <c r="D972" s="144" t="s">
        <v>157</v>
      </c>
      <c r="E972" s="151" t="s">
        <v>1</v>
      </c>
      <c r="F972" s="152" t="s">
        <v>2677</v>
      </c>
      <c r="H972" s="153">
        <v>72</v>
      </c>
      <c r="L972" s="150"/>
      <c r="M972" s="154"/>
      <c r="N972" s="155"/>
      <c r="O972" s="155"/>
      <c r="P972" s="155"/>
      <c r="Q972" s="155"/>
      <c r="R972" s="155"/>
      <c r="S972" s="155"/>
      <c r="T972" s="156"/>
      <c r="AT972" s="151" t="s">
        <v>157</v>
      </c>
      <c r="AU972" s="151" t="s">
        <v>79</v>
      </c>
      <c r="AV972" s="13" t="s">
        <v>79</v>
      </c>
      <c r="AW972" s="13" t="s">
        <v>27</v>
      </c>
      <c r="AX972" s="13" t="s">
        <v>70</v>
      </c>
      <c r="AY972" s="151" t="s">
        <v>148</v>
      </c>
    </row>
    <row r="973" spans="2:65" s="1" customFormat="1" ht="24" customHeight="1">
      <c r="B973" s="130"/>
      <c r="C973" s="131" t="s">
        <v>1545</v>
      </c>
      <c r="D973" s="131" t="s">
        <v>150</v>
      </c>
      <c r="E973" s="132" t="s">
        <v>1621</v>
      </c>
      <c r="F973" s="133" t="s">
        <v>1622</v>
      </c>
      <c r="G973" s="134" t="s">
        <v>203</v>
      </c>
      <c r="H973" s="135">
        <v>0.978</v>
      </c>
      <c r="I973" s="136"/>
      <c r="J973" s="136">
        <f>ROUND(I973*H973,2)</f>
        <v>0</v>
      </c>
      <c r="K973" s="133" t="s">
        <v>320</v>
      </c>
      <c r="L973" s="27"/>
      <c r="M973" s="137" t="s">
        <v>1</v>
      </c>
      <c r="N973" s="138" t="s">
        <v>35</v>
      </c>
      <c r="O973" s="139">
        <v>4.82</v>
      </c>
      <c r="P973" s="139">
        <f>O973*H973</f>
        <v>4.71396</v>
      </c>
      <c r="Q973" s="139">
        <v>0</v>
      </c>
      <c r="R973" s="139">
        <f>Q973*H973</f>
        <v>0</v>
      </c>
      <c r="S973" s="139">
        <v>0</v>
      </c>
      <c r="T973" s="140">
        <f>S973*H973</f>
        <v>0</v>
      </c>
      <c r="AR973" s="141" t="s">
        <v>231</v>
      </c>
      <c r="AT973" s="141" t="s">
        <v>150</v>
      </c>
      <c r="AU973" s="141" t="s">
        <v>79</v>
      </c>
      <c r="AY973" s="15" t="s">
        <v>148</v>
      </c>
      <c r="BE973" s="142">
        <f>IF(N973="základní",J973,0)</f>
        <v>0</v>
      </c>
      <c r="BF973" s="142">
        <f>IF(N973="snížená",J973,0)</f>
        <v>0</v>
      </c>
      <c r="BG973" s="142">
        <f>IF(N973="zákl. přenesená",J973,0)</f>
        <v>0</v>
      </c>
      <c r="BH973" s="142">
        <f>IF(N973="sníž. přenesená",J973,0)</f>
        <v>0</v>
      </c>
      <c r="BI973" s="142">
        <f>IF(N973="nulová",J973,0)</f>
        <v>0</v>
      </c>
      <c r="BJ973" s="15" t="s">
        <v>77</v>
      </c>
      <c r="BK973" s="142">
        <f>ROUND(I973*H973,2)</f>
        <v>0</v>
      </c>
      <c r="BL973" s="15" t="s">
        <v>231</v>
      </c>
      <c r="BM973" s="141" t="s">
        <v>2693</v>
      </c>
    </row>
    <row r="974" spans="2:63" s="11" customFormat="1" ht="22.8" customHeight="1">
      <c r="B974" s="118"/>
      <c r="D974" s="119" t="s">
        <v>69</v>
      </c>
      <c r="E974" s="128" t="s">
        <v>1624</v>
      </c>
      <c r="F974" s="128" t="s">
        <v>1625</v>
      </c>
      <c r="J974" s="129">
        <f>BK974</f>
        <v>0</v>
      </c>
      <c r="L974" s="118"/>
      <c r="M974" s="122"/>
      <c r="N974" s="123"/>
      <c r="O974" s="123"/>
      <c r="P974" s="124">
        <f>SUM(P975:P1018)</f>
        <v>368.9010839999999</v>
      </c>
      <c r="Q974" s="123"/>
      <c r="R974" s="124">
        <f>SUM(R975:R1018)</f>
        <v>3.6959520999999995</v>
      </c>
      <c r="S974" s="123"/>
      <c r="T974" s="125">
        <f>SUM(T975:T1018)</f>
        <v>12.44643</v>
      </c>
      <c r="AR974" s="119" t="s">
        <v>79</v>
      </c>
      <c r="AT974" s="126" t="s">
        <v>69</v>
      </c>
      <c r="AU974" s="126" t="s">
        <v>77</v>
      </c>
      <c r="AY974" s="119" t="s">
        <v>148</v>
      </c>
      <c r="BK974" s="127">
        <f>SUM(BK975:BK1018)</f>
        <v>0</v>
      </c>
    </row>
    <row r="975" spans="2:65" s="1" customFormat="1" ht="16.5" customHeight="1">
      <c r="B975" s="130"/>
      <c r="C975" s="305" t="s">
        <v>1551</v>
      </c>
      <c r="D975" s="305" t="s">
        <v>150</v>
      </c>
      <c r="E975" s="306" t="s">
        <v>1627</v>
      </c>
      <c r="F975" s="307" t="s">
        <v>1628</v>
      </c>
      <c r="G975" s="308" t="s">
        <v>458</v>
      </c>
      <c r="H975" s="309">
        <v>14.4</v>
      </c>
      <c r="I975" s="310"/>
      <c r="J975" s="310">
        <f>ROUND(I975*H975,2)</f>
        <v>0</v>
      </c>
      <c r="K975" s="133" t="s">
        <v>1</v>
      </c>
      <c r="L975" s="27"/>
      <c r="M975" s="137" t="s">
        <v>1</v>
      </c>
      <c r="N975" s="138" t="s">
        <v>35</v>
      </c>
      <c r="O975" s="139">
        <v>2.367</v>
      </c>
      <c r="P975" s="139">
        <f>O975*H975</f>
        <v>34.0848</v>
      </c>
      <c r="Q975" s="139">
        <v>0.008</v>
      </c>
      <c r="R975" s="139">
        <f>Q975*H975</f>
        <v>0.11520000000000001</v>
      </c>
      <c r="S975" s="139">
        <v>0</v>
      </c>
      <c r="T975" s="140">
        <f>S975*H975</f>
        <v>0</v>
      </c>
      <c r="AR975" s="141" t="s">
        <v>231</v>
      </c>
      <c r="AT975" s="141" t="s">
        <v>150</v>
      </c>
      <c r="AU975" s="141" t="s">
        <v>79</v>
      </c>
      <c r="AY975" s="15" t="s">
        <v>148</v>
      </c>
      <c r="BE975" s="142">
        <f>IF(N975="základní",J975,0)</f>
        <v>0</v>
      </c>
      <c r="BF975" s="142">
        <f>IF(N975="snížená",J975,0)</f>
        <v>0</v>
      </c>
      <c r="BG975" s="142">
        <f>IF(N975="zákl. přenesená",J975,0)</f>
        <v>0</v>
      </c>
      <c r="BH975" s="142">
        <f>IF(N975="sníž. přenesená",J975,0)</f>
        <v>0</v>
      </c>
      <c r="BI975" s="142">
        <f>IF(N975="nulová",J975,0)</f>
        <v>0</v>
      </c>
      <c r="BJ975" s="15" t="s">
        <v>77</v>
      </c>
      <c r="BK975" s="142">
        <f>ROUND(I975*H975,2)</f>
        <v>0</v>
      </c>
      <c r="BL975" s="15" t="s">
        <v>231</v>
      </c>
      <c r="BM975" s="141" t="s">
        <v>2694</v>
      </c>
    </row>
    <row r="976" spans="2:51" s="13" customFormat="1" ht="12">
      <c r="B976" s="150"/>
      <c r="C976" s="317"/>
      <c r="D976" s="318" t="s">
        <v>157</v>
      </c>
      <c r="E976" s="319" t="s">
        <v>1</v>
      </c>
      <c r="F976" s="320" t="s">
        <v>2695</v>
      </c>
      <c r="G976" s="317"/>
      <c r="H976" s="321">
        <v>14.4</v>
      </c>
      <c r="I976" s="317"/>
      <c r="J976" s="317"/>
      <c r="L976" s="150"/>
      <c r="M976" s="154"/>
      <c r="N976" s="155"/>
      <c r="O976" s="155"/>
      <c r="P976" s="155"/>
      <c r="Q976" s="155"/>
      <c r="R976" s="155"/>
      <c r="S976" s="155"/>
      <c r="T976" s="156"/>
      <c r="AT976" s="151" t="s">
        <v>157</v>
      </c>
      <c r="AU976" s="151" t="s">
        <v>79</v>
      </c>
      <c r="AV976" s="13" t="s">
        <v>79</v>
      </c>
      <c r="AW976" s="13" t="s">
        <v>27</v>
      </c>
      <c r="AX976" s="13" t="s">
        <v>70</v>
      </c>
      <c r="AY976" s="151" t="s">
        <v>148</v>
      </c>
    </row>
    <row r="977" spans="2:65" s="1" customFormat="1" ht="24" customHeight="1">
      <c r="B977" s="130"/>
      <c r="C977" s="311" t="s">
        <v>1565</v>
      </c>
      <c r="D977" s="311" t="s">
        <v>80</v>
      </c>
      <c r="E977" s="312" t="s">
        <v>1632</v>
      </c>
      <c r="F977" s="313" t="s">
        <v>1633</v>
      </c>
      <c r="G977" s="314" t="s">
        <v>319</v>
      </c>
      <c r="H977" s="315">
        <v>44.8</v>
      </c>
      <c r="I977" s="316"/>
      <c r="J977" s="316">
        <f>ROUND(I977*H977,2)</f>
        <v>0</v>
      </c>
      <c r="K977" s="159" t="s">
        <v>312</v>
      </c>
      <c r="L977" s="163"/>
      <c r="M977" s="164" t="s">
        <v>1</v>
      </c>
      <c r="N977" s="165" t="s">
        <v>35</v>
      </c>
      <c r="O977" s="139">
        <v>0</v>
      </c>
      <c r="P977" s="139">
        <f>O977*H977</f>
        <v>0</v>
      </c>
      <c r="Q977" s="139">
        <v>0.0045</v>
      </c>
      <c r="R977" s="139">
        <f>Q977*H977</f>
        <v>0.20159999999999997</v>
      </c>
      <c r="S977" s="139">
        <v>0</v>
      </c>
      <c r="T977" s="140">
        <f>S977*H977</f>
        <v>0</v>
      </c>
      <c r="AR977" s="141" t="s">
        <v>325</v>
      </c>
      <c r="AT977" s="141" t="s">
        <v>80</v>
      </c>
      <c r="AU977" s="141" t="s">
        <v>79</v>
      </c>
      <c r="AY977" s="15" t="s">
        <v>148</v>
      </c>
      <c r="BE977" s="142">
        <f>IF(N977="základní",J977,0)</f>
        <v>0</v>
      </c>
      <c r="BF977" s="142">
        <f>IF(N977="snížená",J977,0)</f>
        <v>0</v>
      </c>
      <c r="BG977" s="142">
        <f>IF(N977="zákl. přenesená",J977,0)</f>
        <v>0</v>
      </c>
      <c r="BH977" s="142">
        <f>IF(N977="sníž. přenesená",J977,0)</f>
        <v>0</v>
      </c>
      <c r="BI977" s="142">
        <f>IF(N977="nulová",J977,0)</f>
        <v>0</v>
      </c>
      <c r="BJ977" s="15" t="s">
        <v>77</v>
      </c>
      <c r="BK977" s="142">
        <f>ROUND(I977*H977,2)</f>
        <v>0</v>
      </c>
      <c r="BL977" s="15" t="s">
        <v>231</v>
      </c>
      <c r="BM977" s="141" t="s">
        <v>2696</v>
      </c>
    </row>
    <row r="978" spans="2:47" s="1" customFormat="1" ht="19.2">
      <c r="B978" s="27"/>
      <c r="C978" s="322"/>
      <c r="D978" s="318" t="s">
        <v>277</v>
      </c>
      <c r="E978" s="322"/>
      <c r="F978" s="323" t="s">
        <v>1635</v>
      </c>
      <c r="G978" s="322"/>
      <c r="H978" s="322"/>
      <c r="I978" s="322"/>
      <c r="J978" s="322"/>
      <c r="L978" s="27"/>
      <c r="M978" s="167"/>
      <c r="N978" s="50"/>
      <c r="O978" s="50"/>
      <c r="P978" s="50"/>
      <c r="Q978" s="50"/>
      <c r="R978" s="50"/>
      <c r="S978" s="50"/>
      <c r="T978" s="51"/>
      <c r="AT978" s="15" t="s">
        <v>277</v>
      </c>
      <c r="AU978" s="15" t="s">
        <v>79</v>
      </c>
    </row>
    <row r="979" spans="2:51" s="13" customFormat="1" ht="12">
      <c r="B979" s="150"/>
      <c r="C979" s="317"/>
      <c r="D979" s="318" t="s">
        <v>157</v>
      </c>
      <c r="E979" s="317"/>
      <c r="F979" s="320" t="s">
        <v>2697</v>
      </c>
      <c r="G979" s="317"/>
      <c r="H979" s="321">
        <v>44.8</v>
      </c>
      <c r="I979" s="317"/>
      <c r="J979" s="317"/>
      <c r="L979" s="150"/>
      <c r="M979" s="154"/>
      <c r="N979" s="155"/>
      <c r="O979" s="155"/>
      <c r="P979" s="155"/>
      <c r="Q979" s="155"/>
      <c r="R979" s="155"/>
      <c r="S979" s="155"/>
      <c r="T979" s="156"/>
      <c r="AT979" s="151" t="s">
        <v>157</v>
      </c>
      <c r="AU979" s="151" t="s">
        <v>79</v>
      </c>
      <c r="AV979" s="13" t="s">
        <v>79</v>
      </c>
      <c r="AW979" s="13" t="s">
        <v>3</v>
      </c>
      <c r="AX979" s="13" t="s">
        <v>77</v>
      </c>
      <c r="AY979" s="151" t="s">
        <v>148</v>
      </c>
    </row>
    <row r="980" spans="2:65" s="1" customFormat="1" ht="24" customHeight="1">
      <c r="B980" s="130"/>
      <c r="C980" s="305" t="s">
        <v>1569</v>
      </c>
      <c r="D980" s="305" t="s">
        <v>150</v>
      </c>
      <c r="E980" s="306" t="s">
        <v>2698</v>
      </c>
      <c r="F980" s="307" t="s">
        <v>2699</v>
      </c>
      <c r="G980" s="308" t="s">
        <v>458</v>
      </c>
      <c r="H980" s="309">
        <v>7.2</v>
      </c>
      <c r="I980" s="310"/>
      <c r="J980" s="310">
        <f>ROUND(I980*H980,2)</f>
        <v>0</v>
      </c>
      <c r="K980" s="133" t="s">
        <v>154</v>
      </c>
      <c r="L980" s="27"/>
      <c r="M980" s="137" t="s">
        <v>1</v>
      </c>
      <c r="N980" s="138" t="s">
        <v>35</v>
      </c>
      <c r="O980" s="139">
        <v>1.62</v>
      </c>
      <c r="P980" s="139">
        <f>O980*H980</f>
        <v>11.664000000000001</v>
      </c>
      <c r="Q980" s="139">
        <v>4E-05</v>
      </c>
      <c r="R980" s="139">
        <f>Q980*H980</f>
        <v>0.000288</v>
      </c>
      <c r="S980" s="139">
        <v>0</v>
      </c>
      <c r="T980" s="140">
        <f>S980*H980</f>
        <v>0</v>
      </c>
      <c r="AR980" s="141" t="s">
        <v>231</v>
      </c>
      <c r="AT980" s="141" t="s">
        <v>150</v>
      </c>
      <c r="AU980" s="141" t="s">
        <v>79</v>
      </c>
      <c r="AY980" s="15" t="s">
        <v>148</v>
      </c>
      <c r="BE980" s="142">
        <f>IF(N980="základní",J980,0)</f>
        <v>0</v>
      </c>
      <c r="BF980" s="142">
        <f>IF(N980="snížená",J980,0)</f>
        <v>0</v>
      </c>
      <c r="BG980" s="142">
        <f>IF(N980="zákl. přenesená",J980,0)</f>
        <v>0</v>
      </c>
      <c r="BH980" s="142">
        <f>IF(N980="sníž. přenesená",J980,0)</f>
        <v>0</v>
      </c>
      <c r="BI980" s="142">
        <f>IF(N980="nulová",J980,0)</f>
        <v>0</v>
      </c>
      <c r="BJ980" s="15" t="s">
        <v>77</v>
      </c>
      <c r="BK980" s="142">
        <f>ROUND(I980*H980,2)</f>
        <v>0</v>
      </c>
      <c r="BL980" s="15" t="s">
        <v>231</v>
      </c>
      <c r="BM980" s="141" t="s">
        <v>2700</v>
      </c>
    </row>
    <row r="981" spans="2:51" s="13" customFormat="1" ht="12">
      <c r="B981" s="150"/>
      <c r="C981" s="317"/>
      <c r="D981" s="318" t="s">
        <v>157</v>
      </c>
      <c r="E981" s="319" t="s">
        <v>1</v>
      </c>
      <c r="F981" s="320" t="s">
        <v>2701</v>
      </c>
      <c r="G981" s="317"/>
      <c r="H981" s="321">
        <v>7.2</v>
      </c>
      <c r="I981" s="317"/>
      <c r="J981" s="317"/>
      <c r="L981" s="150"/>
      <c r="M981" s="154"/>
      <c r="N981" s="155"/>
      <c r="O981" s="155"/>
      <c r="P981" s="155"/>
      <c r="Q981" s="155"/>
      <c r="R981" s="155"/>
      <c r="S981" s="155"/>
      <c r="T981" s="156"/>
      <c r="AT981" s="151" t="s">
        <v>157</v>
      </c>
      <c r="AU981" s="151" t="s">
        <v>79</v>
      </c>
      <c r="AV981" s="13" t="s">
        <v>79</v>
      </c>
      <c r="AW981" s="13" t="s">
        <v>27</v>
      </c>
      <c r="AX981" s="13" t="s">
        <v>70</v>
      </c>
      <c r="AY981" s="151" t="s">
        <v>148</v>
      </c>
    </row>
    <row r="982" spans="2:65" s="1" customFormat="1" ht="24" customHeight="1">
      <c r="B982" s="130"/>
      <c r="C982" s="305" t="s">
        <v>1574</v>
      </c>
      <c r="D982" s="305" t="s">
        <v>150</v>
      </c>
      <c r="E982" s="306" t="s">
        <v>1638</v>
      </c>
      <c r="F982" s="307" t="s">
        <v>1639</v>
      </c>
      <c r="G982" s="308" t="s">
        <v>153</v>
      </c>
      <c r="H982" s="309">
        <v>271.65</v>
      </c>
      <c r="I982" s="310"/>
      <c r="J982" s="310">
        <f>ROUND(I982*H982,2)</f>
        <v>0</v>
      </c>
      <c r="K982" s="133" t="s">
        <v>312</v>
      </c>
      <c r="L982" s="27"/>
      <c r="M982" s="137" t="s">
        <v>1</v>
      </c>
      <c r="N982" s="138" t="s">
        <v>35</v>
      </c>
      <c r="O982" s="139">
        <v>0.44</v>
      </c>
      <c r="P982" s="139">
        <f>O982*H982</f>
        <v>119.526</v>
      </c>
      <c r="Q982" s="139">
        <v>0</v>
      </c>
      <c r="R982" s="139">
        <f>Q982*H982</f>
        <v>0</v>
      </c>
      <c r="S982" s="139">
        <v>0</v>
      </c>
      <c r="T982" s="140">
        <f>S982*H982</f>
        <v>0</v>
      </c>
      <c r="AR982" s="141" t="s">
        <v>231</v>
      </c>
      <c r="AT982" s="141" t="s">
        <v>150</v>
      </c>
      <c r="AU982" s="141" t="s">
        <v>79</v>
      </c>
      <c r="AY982" s="15" t="s">
        <v>148</v>
      </c>
      <c r="BE982" s="142">
        <f>IF(N982="základní",J982,0)</f>
        <v>0</v>
      </c>
      <c r="BF982" s="142">
        <f>IF(N982="snížená",J982,0)</f>
        <v>0</v>
      </c>
      <c r="BG982" s="142">
        <f>IF(N982="zákl. přenesená",J982,0)</f>
        <v>0</v>
      </c>
      <c r="BH982" s="142">
        <f>IF(N982="sníž. přenesená",J982,0)</f>
        <v>0</v>
      </c>
      <c r="BI982" s="142">
        <f>IF(N982="nulová",J982,0)</f>
        <v>0</v>
      </c>
      <c r="BJ982" s="15" t="s">
        <v>77</v>
      </c>
      <c r="BK982" s="142">
        <f>ROUND(I982*H982,2)</f>
        <v>0</v>
      </c>
      <c r="BL982" s="15" t="s">
        <v>231</v>
      </c>
      <c r="BM982" s="141" t="s">
        <v>2702</v>
      </c>
    </row>
    <row r="983" spans="2:51" s="12" customFormat="1" ht="12">
      <c r="B983" s="143"/>
      <c r="C983" s="324"/>
      <c r="D983" s="318" t="s">
        <v>157</v>
      </c>
      <c r="E983" s="325" t="s">
        <v>1</v>
      </c>
      <c r="F983" s="326" t="s">
        <v>1208</v>
      </c>
      <c r="G983" s="324"/>
      <c r="H983" s="325" t="s">
        <v>1</v>
      </c>
      <c r="I983" s="324"/>
      <c r="J983" s="324"/>
      <c r="L983" s="143"/>
      <c r="M983" s="147"/>
      <c r="N983" s="148"/>
      <c r="O983" s="148"/>
      <c r="P983" s="148"/>
      <c r="Q983" s="148"/>
      <c r="R983" s="148"/>
      <c r="S983" s="148"/>
      <c r="T983" s="149"/>
      <c r="AT983" s="145" t="s">
        <v>157</v>
      </c>
      <c r="AU983" s="145" t="s">
        <v>79</v>
      </c>
      <c r="AV983" s="12" t="s">
        <v>77</v>
      </c>
      <c r="AW983" s="12" t="s">
        <v>27</v>
      </c>
      <c r="AX983" s="12" t="s">
        <v>70</v>
      </c>
      <c r="AY983" s="145" t="s">
        <v>148</v>
      </c>
    </row>
    <row r="984" spans="2:51" s="13" customFormat="1" ht="12">
      <c r="B984" s="150"/>
      <c r="C984" s="317"/>
      <c r="D984" s="318" t="s">
        <v>157</v>
      </c>
      <c r="E984" s="319" t="s">
        <v>1</v>
      </c>
      <c r="F984" s="320" t="s">
        <v>1228</v>
      </c>
      <c r="G984" s="317"/>
      <c r="H984" s="321">
        <v>15.75</v>
      </c>
      <c r="I984" s="317"/>
      <c r="J984" s="317"/>
      <c r="L984" s="150"/>
      <c r="M984" s="154"/>
      <c r="N984" s="155"/>
      <c r="O984" s="155"/>
      <c r="P984" s="155"/>
      <c r="Q984" s="155"/>
      <c r="R984" s="155"/>
      <c r="S984" s="155"/>
      <c r="T984" s="156"/>
      <c r="AT984" s="151" t="s">
        <v>157</v>
      </c>
      <c r="AU984" s="151" t="s">
        <v>79</v>
      </c>
      <c r="AV984" s="13" t="s">
        <v>79</v>
      </c>
      <c r="AW984" s="13" t="s">
        <v>27</v>
      </c>
      <c r="AX984" s="13" t="s">
        <v>70</v>
      </c>
      <c r="AY984" s="151" t="s">
        <v>148</v>
      </c>
    </row>
    <row r="985" spans="2:51" s="13" customFormat="1" ht="20.4">
      <c r="B985" s="150"/>
      <c r="C985" s="317"/>
      <c r="D985" s="318" t="s">
        <v>157</v>
      </c>
      <c r="E985" s="319" t="s">
        <v>1</v>
      </c>
      <c r="F985" s="320" t="s">
        <v>2703</v>
      </c>
      <c r="G985" s="317"/>
      <c r="H985" s="321">
        <v>255.9</v>
      </c>
      <c r="I985" s="317"/>
      <c r="J985" s="317"/>
      <c r="L985" s="150"/>
      <c r="M985" s="154"/>
      <c r="N985" s="155"/>
      <c r="O985" s="155"/>
      <c r="P985" s="155"/>
      <c r="Q985" s="155"/>
      <c r="R985" s="155"/>
      <c r="S985" s="155"/>
      <c r="T985" s="156"/>
      <c r="AT985" s="151" t="s">
        <v>157</v>
      </c>
      <c r="AU985" s="151" t="s">
        <v>79</v>
      </c>
      <c r="AV985" s="13" t="s">
        <v>79</v>
      </c>
      <c r="AW985" s="13" t="s">
        <v>27</v>
      </c>
      <c r="AX985" s="13" t="s">
        <v>70</v>
      </c>
      <c r="AY985" s="151" t="s">
        <v>148</v>
      </c>
    </row>
    <row r="986" spans="2:65" s="1" customFormat="1" ht="24" customHeight="1">
      <c r="B986" s="130"/>
      <c r="C986" s="311" t="s">
        <v>1579</v>
      </c>
      <c r="D986" s="311" t="s">
        <v>80</v>
      </c>
      <c r="E986" s="312" t="s">
        <v>1643</v>
      </c>
      <c r="F986" s="313" t="s">
        <v>1644</v>
      </c>
      <c r="G986" s="314" t="s">
        <v>319</v>
      </c>
      <c r="H986" s="315">
        <v>679.125</v>
      </c>
      <c r="I986" s="316"/>
      <c r="J986" s="316">
        <f>ROUND(I986*H986,2)</f>
        <v>0</v>
      </c>
      <c r="K986" s="159" t="s">
        <v>312</v>
      </c>
      <c r="L986" s="163"/>
      <c r="M986" s="164" t="s">
        <v>1</v>
      </c>
      <c r="N986" s="165" t="s">
        <v>35</v>
      </c>
      <c r="O986" s="139">
        <v>0</v>
      </c>
      <c r="P986" s="139">
        <f>O986*H986</f>
        <v>0</v>
      </c>
      <c r="Q986" s="139">
        <v>0.0043</v>
      </c>
      <c r="R986" s="139">
        <f>Q986*H986</f>
        <v>2.9202375</v>
      </c>
      <c r="S986" s="139">
        <v>0</v>
      </c>
      <c r="T986" s="140">
        <f>S986*H986</f>
        <v>0</v>
      </c>
      <c r="AR986" s="141" t="s">
        <v>325</v>
      </c>
      <c r="AT986" s="141" t="s">
        <v>80</v>
      </c>
      <c r="AU986" s="141" t="s">
        <v>79</v>
      </c>
      <c r="AY986" s="15" t="s">
        <v>148</v>
      </c>
      <c r="BE986" s="142">
        <f>IF(N986="základní",J986,0)</f>
        <v>0</v>
      </c>
      <c r="BF986" s="142">
        <f>IF(N986="snížená",J986,0)</f>
        <v>0</v>
      </c>
      <c r="BG986" s="142">
        <f>IF(N986="zákl. přenesená",J986,0)</f>
        <v>0</v>
      </c>
      <c r="BH986" s="142">
        <f>IF(N986="sníž. přenesená",J986,0)</f>
        <v>0</v>
      </c>
      <c r="BI986" s="142">
        <f>IF(N986="nulová",J986,0)</f>
        <v>0</v>
      </c>
      <c r="BJ986" s="15" t="s">
        <v>77</v>
      </c>
      <c r="BK986" s="142">
        <f>ROUND(I986*H986,2)</f>
        <v>0</v>
      </c>
      <c r="BL986" s="15" t="s">
        <v>231</v>
      </c>
      <c r="BM986" s="141" t="s">
        <v>2704</v>
      </c>
    </row>
    <row r="987" spans="2:47" s="1" customFormat="1" ht="19.2">
      <c r="B987" s="27"/>
      <c r="C987" s="322"/>
      <c r="D987" s="318" t="s">
        <v>277</v>
      </c>
      <c r="E987" s="322"/>
      <c r="F987" s="323" t="s">
        <v>1646</v>
      </c>
      <c r="G987" s="322"/>
      <c r="H987" s="322"/>
      <c r="I987" s="322"/>
      <c r="J987" s="322"/>
      <c r="L987" s="27"/>
      <c r="M987" s="167"/>
      <c r="N987" s="50"/>
      <c r="O987" s="50"/>
      <c r="P987" s="50"/>
      <c r="Q987" s="50"/>
      <c r="R987" s="50"/>
      <c r="S987" s="50"/>
      <c r="T987" s="51"/>
      <c r="AT987" s="15" t="s">
        <v>277</v>
      </c>
      <c r="AU987" s="15" t="s">
        <v>79</v>
      </c>
    </row>
    <row r="988" spans="2:51" s="13" customFormat="1" ht="12">
      <c r="B988" s="150"/>
      <c r="C988" s="317"/>
      <c r="D988" s="318" t="s">
        <v>157</v>
      </c>
      <c r="E988" s="317"/>
      <c r="F988" s="320" t="s">
        <v>2705</v>
      </c>
      <c r="G988" s="317"/>
      <c r="H988" s="321">
        <v>679.125</v>
      </c>
      <c r="I988" s="317"/>
      <c r="J988" s="317"/>
      <c r="L988" s="150"/>
      <c r="M988" s="154"/>
      <c r="N988" s="155"/>
      <c r="O988" s="155"/>
      <c r="P988" s="155"/>
      <c r="Q988" s="155"/>
      <c r="R988" s="155"/>
      <c r="S988" s="155"/>
      <c r="T988" s="156"/>
      <c r="AT988" s="151" t="s">
        <v>157</v>
      </c>
      <c r="AU988" s="151" t="s">
        <v>79</v>
      </c>
      <c r="AV988" s="13" t="s">
        <v>79</v>
      </c>
      <c r="AW988" s="13" t="s">
        <v>3</v>
      </c>
      <c r="AX988" s="13" t="s">
        <v>77</v>
      </c>
      <c r="AY988" s="151" t="s">
        <v>148</v>
      </c>
    </row>
    <row r="989" spans="2:65" s="1" customFormat="1" ht="16.5" customHeight="1">
      <c r="B989" s="130"/>
      <c r="C989" s="305" t="s">
        <v>1584</v>
      </c>
      <c r="D989" s="305" t="s">
        <v>150</v>
      </c>
      <c r="E989" s="306" t="s">
        <v>1649</v>
      </c>
      <c r="F989" s="307" t="s">
        <v>1650</v>
      </c>
      <c r="G989" s="308" t="s">
        <v>458</v>
      </c>
      <c r="H989" s="309">
        <v>127.95</v>
      </c>
      <c r="I989" s="310"/>
      <c r="J989" s="310">
        <f>ROUND(I989*H989,2)</f>
        <v>0</v>
      </c>
      <c r="K989" s="133" t="s">
        <v>312</v>
      </c>
      <c r="L989" s="27"/>
      <c r="M989" s="137" t="s">
        <v>1</v>
      </c>
      <c r="N989" s="138" t="s">
        <v>35</v>
      </c>
      <c r="O989" s="139">
        <v>0.081</v>
      </c>
      <c r="P989" s="139">
        <f>O989*H989</f>
        <v>10.36395</v>
      </c>
      <c r="Q989" s="139">
        <v>1E-05</v>
      </c>
      <c r="R989" s="139">
        <f>Q989*H989</f>
        <v>0.0012795</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2706</v>
      </c>
    </row>
    <row r="990" spans="2:51" s="13" customFormat="1" ht="20.4">
      <c r="B990" s="150"/>
      <c r="C990" s="317"/>
      <c r="D990" s="318" t="s">
        <v>157</v>
      </c>
      <c r="E990" s="319" t="s">
        <v>1</v>
      </c>
      <c r="F990" s="320" t="s">
        <v>2707</v>
      </c>
      <c r="G990" s="317"/>
      <c r="H990" s="321">
        <v>127.95</v>
      </c>
      <c r="I990" s="317"/>
      <c r="J990" s="317"/>
      <c r="L990" s="150"/>
      <c r="M990" s="154"/>
      <c r="N990" s="155"/>
      <c r="O990" s="155"/>
      <c r="P990" s="155"/>
      <c r="Q990" s="155"/>
      <c r="R990" s="155"/>
      <c r="S990" s="155"/>
      <c r="T990" s="156"/>
      <c r="AT990" s="151" t="s">
        <v>157</v>
      </c>
      <c r="AU990" s="151" t="s">
        <v>79</v>
      </c>
      <c r="AV990" s="13" t="s">
        <v>79</v>
      </c>
      <c r="AW990" s="13" t="s">
        <v>27</v>
      </c>
      <c r="AX990" s="13" t="s">
        <v>70</v>
      </c>
      <c r="AY990" s="151" t="s">
        <v>148</v>
      </c>
    </row>
    <row r="991" spans="2:65" s="1" customFormat="1" ht="16.5" customHeight="1">
      <c r="B991" s="130"/>
      <c r="C991" s="311" t="s">
        <v>1592</v>
      </c>
      <c r="D991" s="311" t="s">
        <v>80</v>
      </c>
      <c r="E991" s="312" t="s">
        <v>1653</v>
      </c>
      <c r="F991" s="313" t="s">
        <v>1654</v>
      </c>
      <c r="G991" s="314" t="s">
        <v>458</v>
      </c>
      <c r="H991" s="315">
        <v>129.23</v>
      </c>
      <c r="I991" s="316"/>
      <c r="J991" s="316">
        <f>ROUND(I991*H991,2)</f>
        <v>0</v>
      </c>
      <c r="K991" s="159" t="s">
        <v>312</v>
      </c>
      <c r="L991" s="163"/>
      <c r="M991" s="164" t="s">
        <v>1</v>
      </c>
      <c r="N991" s="165" t="s">
        <v>35</v>
      </c>
      <c r="O991" s="139">
        <v>0</v>
      </c>
      <c r="P991" s="139">
        <f>O991*H991</f>
        <v>0</v>
      </c>
      <c r="Q991" s="139">
        <v>0.00047</v>
      </c>
      <c r="R991" s="139">
        <f>Q991*H991</f>
        <v>0.060738099999999996</v>
      </c>
      <c r="S991" s="139">
        <v>0</v>
      </c>
      <c r="T991" s="140">
        <f>S991*H991</f>
        <v>0</v>
      </c>
      <c r="AR991" s="141" t="s">
        <v>325</v>
      </c>
      <c r="AT991" s="141" t="s">
        <v>80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2708</v>
      </c>
    </row>
    <row r="992" spans="2:47" s="1" customFormat="1" ht="19.2">
      <c r="B992" s="27"/>
      <c r="C992" s="322"/>
      <c r="D992" s="318" t="s">
        <v>277</v>
      </c>
      <c r="E992" s="322"/>
      <c r="F992" s="323" t="s">
        <v>1656</v>
      </c>
      <c r="G992" s="322"/>
      <c r="H992" s="322"/>
      <c r="I992" s="322"/>
      <c r="J992" s="322"/>
      <c r="L992" s="27"/>
      <c r="M992" s="167"/>
      <c r="N992" s="50"/>
      <c r="O992" s="50"/>
      <c r="P992" s="50"/>
      <c r="Q992" s="50"/>
      <c r="R992" s="50"/>
      <c r="S992" s="50"/>
      <c r="T992" s="51"/>
      <c r="AT992" s="15" t="s">
        <v>277</v>
      </c>
      <c r="AU992" s="15" t="s">
        <v>79</v>
      </c>
    </row>
    <row r="993" spans="2:51" s="13" customFormat="1" ht="12">
      <c r="B993" s="150"/>
      <c r="C993" s="317"/>
      <c r="D993" s="318" t="s">
        <v>157</v>
      </c>
      <c r="E993" s="317"/>
      <c r="F993" s="320" t="s">
        <v>2709</v>
      </c>
      <c r="G993" s="317"/>
      <c r="H993" s="321">
        <v>129.23</v>
      </c>
      <c r="I993" s="317"/>
      <c r="J993" s="317"/>
      <c r="L993" s="150"/>
      <c r="M993" s="154"/>
      <c r="N993" s="155"/>
      <c r="O993" s="155"/>
      <c r="P993" s="155"/>
      <c r="Q993" s="155"/>
      <c r="R993" s="155"/>
      <c r="S993" s="155"/>
      <c r="T993" s="156"/>
      <c r="AT993" s="151" t="s">
        <v>157</v>
      </c>
      <c r="AU993" s="151" t="s">
        <v>79</v>
      </c>
      <c r="AV993" s="13" t="s">
        <v>79</v>
      </c>
      <c r="AW993" s="13" t="s">
        <v>3</v>
      </c>
      <c r="AX993" s="13" t="s">
        <v>77</v>
      </c>
      <c r="AY993" s="151" t="s">
        <v>148</v>
      </c>
    </row>
    <row r="994" spans="2:65" s="1" customFormat="1" ht="24" customHeight="1">
      <c r="B994" s="130"/>
      <c r="C994" s="305" t="s">
        <v>1597</v>
      </c>
      <c r="D994" s="305" t="s">
        <v>150</v>
      </c>
      <c r="E994" s="306" t="s">
        <v>1659</v>
      </c>
      <c r="F994" s="307" t="s">
        <v>1660</v>
      </c>
      <c r="G994" s="308" t="s">
        <v>153</v>
      </c>
      <c r="H994" s="309">
        <v>271.65</v>
      </c>
      <c r="I994" s="310"/>
      <c r="J994" s="310">
        <f>ROUND(I994*H994,2)</f>
        <v>0</v>
      </c>
      <c r="K994" s="133" t="s">
        <v>312</v>
      </c>
      <c r="L994" s="27"/>
      <c r="M994" s="137" t="s">
        <v>1</v>
      </c>
      <c r="N994" s="138" t="s">
        <v>35</v>
      </c>
      <c r="O994" s="139">
        <v>0.147</v>
      </c>
      <c r="P994" s="139">
        <f>O994*H994</f>
        <v>39.93254999999999</v>
      </c>
      <c r="Q994" s="139">
        <v>3E-05</v>
      </c>
      <c r="R994" s="139">
        <f>Q994*H994</f>
        <v>0.008149499999999999</v>
      </c>
      <c r="S994" s="139">
        <v>0</v>
      </c>
      <c r="T994" s="140">
        <f>S994*H994</f>
        <v>0</v>
      </c>
      <c r="AR994" s="141" t="s">
        <v>231</v>
      </c>
      <c r="AT994" s="141" t="s">
        <v>150</v>
      </c>
      <c r="AU994" s="141" t="s">
        <v>79</v>
      </c>
      <c r="AY994" s="15" t="s">
        <v>148</v>
      </c>
      <c r="BE994" s="142">
        <f>IF(N994="základní",J994,0)</f>
        <v>0</v>
      </c>
      <c r="BF994" s="142">
        <f>IF(N994="snížená",J994,0)</f>
        <v>0</v>
      </c>
      <c r="BG994" s="142">
        <f>IF(N994="zákl. přenesená",J994,0)</f>
        <v>0</v>
      </c>
      <c r="BH994" s="142">
        <f>IF(N994="sníž. přenesená",J994,0)</f>
        <v>0</v>
      </c>
      <c r="BI994" s="142">
        <f>IF(N994="nulová",J994,0)</f>
        <v>0</v>
      </c>
      <c r="BJ994" s="15" t="s">
        <v>77</v>
      </c>
      <c r="BK994" s="142">
        <f>ROUND(I994*H994,2)</f>
        <v>0</v>
      </c>
      <c r="BL994" s="15" t="s">
        <v>231</v>
      </c>
      <c r="BM994" s="141" t="s">
        <v>2710</v>
      </c>
    </row>
    <row r="995" spans="2:51" s="12" customFormat="1" ht="12">
      <c r="B995" s="143"/>
      <c r="C995" s="324"/>
      <c r="D995" s="318" t="s">
        <v>157</v>
      </c>
      <c r="E995" s="325" t="s">
        <v>1</v>
      </c>
      <c r="F995" s="326" t="s">
        <v>1208</v>
      </c>
      <c r="G995" s="324"/>
      <c r="H995" s="325" t="s">
        <v>1</v>
      </c>
      <c r="I995" s="324"/>
      <c r="J995" s="324"/>
      <c r="L995" s="143"/>
      <c r="M995" s="147"/>
      <c r="N995" s="148"/>
      <c r="O995" s="148"/>
      <c r="P995" s="148"/>
      <c r="Q995" s="148"/>
      <c r="R995" s="148"/>
      <c r="S995" s="148"/>
      <c r="T995" s="149"/>
      <c r="AT995" s="145" t="s">
        <v>157</v>
      </c>
      <c r="AU995" s="145" t="s">
        <v>79</v>
      </c>
      <c r="AV995" s="12" t="s">
        <v>77</v>
      </c>
      <c r="AW995" s="12" t="s">
        <v>27</v>
      </c>
      <c r="AX995" s="12" t="s">
        <v>70</v>
      </c>
      <c r="AY995" s="145" t="s">
        <v>148</v>
      </c>
    </row>
    <row r="996" spans="2:51" s="13" customFormat="1" ht="12">
      <c r="B996" s="150"/>
      <c r="C996" s="317"/>
      <c r="D996" s="318" t="s">
        <v>157</v>
      </c>
      <c r="E996" s="319" t="s">
        <v>1</v>
      </c>
      <c r="F996" s="320" t="s">
        <v>1228</v>
      </c>
      <c r="G996" s="317"/>
      <c r="H996" s="321">
        <v>15.75</v>
      </c>
      <c r="I996" s="317"/>
      <c r="J996" s="317"/>
      <c r="L996" s="150"/>
      <c r="M996" s="154"/>
      <c r="N996" s="155"/>
      <c r="O996" s="155"/>
      <c r="P996" s="155"/>
      <c r="Q996" s="155"/>
      <c r="R996" s="155"/>
      <c r="S996" s="155"/>
      <c r="T996" s="156"/>
      <c r="AT996" s="151" t="s">
        <v>157</v>
      </c>
      <c r="AU996" s="151" t="s">
        <v>79</v>
      </c>
      <c r="AV996" s="13" t="s">
        <v>79</v>
      </c>
      <c r="AW996" s="13" t="s">
        <v>27</v>
      </c>
      <c r="AX996" s="13" t="s">
        <v>70</v>
      </c>
      <c r="AY996" s="151" t="s">
        <v>148</v>
      </c>
    </row>
    <row r="997" spans="2:51" s="13" customFormat="1" ht="20.4">
      <c r="B997" s="150"/>
      <c r="C997" s="317"/>
      <c r="D997" s="318" t="s">
        <v>157</v>
      </c>
      <c r="E997" s="319" t="s">
        <v>1</v>
      </c>
      <c r="F997" s="320" t="s">
        <v>2703</v>
      </c>
      <c r="G997" s="317"/>
      <c r="H997" s="321">
        <v>255.9</v>
      </c>
      <c r="I997" s="317"/>
      <c r="J997" s="317"/>
      <c r="L997" s="150"/>
      <c r="M997" s="154"/>
      <c r="N997" s="155"/>
      <c r="O997" s="155"/>
      <c r="P997" s="155"/>
      <c r="Q997" s="155"/>
      <c r="R997" s="155"/>
      <c r="S997" s="155"/>
      <c r="T997" s="156"/>
      <c r="AT997" s="151" t="s">
        <v>157</v>
      </c>
      <c r="AU997" s="151" t="s">
        <v>79</v>
      </c>
      <c r="AV997" s="13" t="s">
        <v>79</v>
      </c>
      <c r="AW997" s="13" t="s">
        <v>27</v>
      </c>
      <c r="AX997" s="13" t="s">
        <v>70</v>
      </c>
      <c r="AY997" s="151" t="s">
        <v>148</v>
      </c>
    </row>
    <row r="998" spans="2:65" s="1" customFormat="1" ht="16.5" customHeight="1">
      <c r="B998" s="130"/>
      <c r="C998" s="305" t="s">
        <v>1602</v>
      </c>
      <c r="D998" s="305" t="s">
        <v>150</v>
      </c>
      <c r="E998" s="306" t="s">
        <v>1663</v>
      </c>
      <c r="F998" s="307" t="s">
        <v>2711</v>
      </c>
      <c r="G998" s="308" t="s">
        <v>458</v>
      </c>
      <c r="H998" s="309">
        <v>43.2</v>
      </c>
      <c r="I998" s="310"/>
      <c r="J998" s="310">
        <f>ROUND(I998*H998,2)</f>
        <v>0</v>
      </c>
      <c r="K998" s="133" t="s">
        <v>1</v>
      </c>
      <c r="L998" s="27"/>
      <c r="M998" s="137" t="s">
        <v>1</v>
      </c>
      <c r="N998" s="138" t="s">
        <v>35</v>
      </c>
      <c r="O998" s="139">
        <v>0.048</v>
      </c>
      <c r="P998" s="139">
        <f>O998*H998</f>
        <v>2.0736000000000003</v>
      </c>
      <c r="Q998" s="139">
        <v>0</v>
      </c>
      <c r="R998" s="139">
        <f>Q998*H998</f>
        <v>0</v>
      </c>
      <c r="S998" s="139">
        <v>0</v>
      </c>
      <c r="T998" s="140">
        <f>S998*H998</f>
        <v>0</v>
      </c>
      <c r="AR998" s="141" t="s">
        <v>231</v>
      </c>
      <c r="AT998" s="141" t="s">
        <v>150</v>
      </c>
      <c r="AU998" s="141" t="s">
        <v>79</v>
      </c>
      <c r="AY998" s="15" t="s">
        <v>148</v>
      </c>
      <c r="BE998" s="142">
        <f>IF(N998="základní",J998,0)</f>
        <v>0</v>
      </c>
      <c r="BF998" s="142">
        <f>IF(N998="snížená",J998,0)</f>
        <v>0</v>
      </c>
      <c r="BG998" s="142">
        <f>IF(N998="zákl. přenesená",J998,0)</f>
        <v>0</v>
      </c>
      <c r="BH998" s="142">
        <f>IF(N998="sníž. přenesená",J998,0)</f>
        <v>0</v>
      </c>
      <c r="BI998" s="142">
        <f>IF(N998="nulová",J998,0)</f>
        <v>0</v>
      </c>
      <c r="BJ998" s="15" t="s">
        <v>77</v>
      </c>
      <c r="BK998" s="142">
        <f>ROUND(I998*H998,2)</f>
        <v>0</v>
      </c>
      <c r="BL998" s="15" t="s">
        <v>231</v>
      </c>
      <c r="BM998" s="141" t="s">
        <v>2712</v>
      </c>
    </row>
    <row r="999" spans="2:51" s="13" customFormat="1" ht="12">
      <c r="B999" s="150"/>
      <c r="C999" s="317"/>
      <c r="D999" s="318" t="s">
        <v>157</v>
      </c>
      <c r="E999" s="319" t="s">
        <v>1</v>
      </c>
      <c r="F999" s="320" t="s">
        <v>2713</v>
      </c>
      <c r="G999" s="317"/>
      <c r="H999" s="321">
        <v>43.2</v>
      </c>
      <c r="I999" s="317"/>
      <c r="J999" s="317"/>
      <c r="L999" s="150"/>
      <c r="M999" s="154"/>
      <c r="N999" s="155"/>
      <c r="O999" s="155"/>
      <c r="P999" s="155"/>
      <c r="Q999" s="155"/>
      <c r="R999" s="155"/>
      <c r="S999" s="155"/>
      <c r="T999" s="156"/>
      <c r="AT999" s="151" t="s">
        <v>157</v>
      </c>
      <c r="AU999" s="151" t="s">
        <v>79</v>
      </c>
      <c r="AV999" s="13" t="s">
        <v>79</v>
      </c>
      <c r="AW999" s="13" t="s">
        <v>27</v>
      </c>
      <c r="AX999" s="13" t="s">
        <v>70</v>
      </c>
      <c r="AY999" s="151" t="s">
        <v>148</v>
      </c>
    </row>
    <row r="1000" spans="2:65" s="1" customFormat="1" ht="24" customHeight="1">
      <c r="B1000" s="130"/>
      <c r="C1000" s="305" t="s">
        <v>1606</v>
      </c>
      <c r="D1000" s="305" t="s">
        <v>150</v>
      </c>
      <c r="E1000" s="306" t="s">
        <v>1668</v>
      </c>
      <c r="F1000" s="307" t="s">
        <v>1669</v>
      </c>
      <c r="G1000" s="308" t="s">
        <v>153</v>
      </c>
      <c r="H1000" s="309">
        <v>271.65</v>
      </c>
      <c r="I1000" s="310"/>
      <c r="J1000" s="310">
        <f>ROUND(I1000*H1000,2)</f>
        <v>0</v>
      </c>
      <c r="K1000" s="133" t="s">
        <v>312</v>
      </c>
      <c r="L1000" s="27"/>
      <c r="M1000" s="137" t="s">
        <v>1</v>
      </c>
      <c r="N1000" s="138" t="s">
        <v>35</v>
      </c>
      <c r="O1000" s="139">
        <v>0.283</v>
      </c>
      <c r="P1000" s="139">
        <f>O1000*H1000</f>
        <v>76.87694999999998</v>
      </c>
      <c r="Q1000" s="139">
        <v>0</v>
      </c>
      <c r="R1000" s="139">
        <f>Q1000*H1000</f>
        <v>0</v>
      </c>
      <c r="S1000" s="139">
        <v>0.04508</v>
      </c>
      <c r="T1000" s="140">
        <f>S1000*H1000</f>
        <v>12.245982</v>
      </c>
      <c r="AR1000" s="141" t="s">
        <v>231</v>
      </c>
      <c r="AT1000" s="141" t="s">
        <v>150</v>
      </c>
      <c r="AU1000" s="141" t="s">
        <v>79</v>
      </c>
      <c r="AY1000" s="15" t="s">
        <v>148</v>
      </c>
      <c r="BE1000" s="142">
        <f>IF(N1000="základní",J1000,0)</f>
        <v>0</v>
      </c>
      <c r="BF1000" s="142">
        <f>IF(N1000="snížená",J1000,0)</f>
        <v>0</v>
      </c>
      <c r="BG1000" s="142">
        <f>IF(N1000="zákl. přenesená",J1000,0)</f>
        <v>0</v>
      </c>
      <c r="BH1000" s="142">
        <f>IF(N1000="sníž. přenesená",J1000,0)</f>
        <v>0</v>
      </c>
      <c r="BI1000" s="142">
        <f>IF(N1000="nulová",J1000,0)</f>
        <v>0</v>
      </c>
      <c r="BJ1000" s="15" t="s">
        <v>77</v>
      </c>
      <c r="BK1000" s="142">
        <f>ROUND(I1000*H1000,2)</f>
        <v>0</v>
      </c>
      <c r="BL1000" s="15" t="s">
        <v>231</v>
      </c>
      <c r="BM1000" s="141" t="s">
        <v>2714</v>
      </c>
    </row>
    <row r="1001" spans="2:51" s="12" customFormat="1" ht="12">
      <c r="B1001" s="143"/>
      <c r="C1001" s="324"/>
      <c r="D1001" s="318" t="s">
        <v>157</v>
      </c>
      <c r="E1001" s="325" t="s">
        <v>1</v>
      </c>
      <c r="F1001" s="326" t="s">
        <v>1208</v>
      </c>
      <c r="G1001" s="324"/>
      <c r="H1001" s="325" t="s">
        <v>1</v>
      </c>
      <c r="I1001" s="324"/>
      <c r="J1001" s="324"/>
      <c r="L1001" s="143"/>
      <c r="M1001" s="147"/>
      <c r="N1001" s="148"/>
      <c r="O1001" s="148"/>
      <c r="P1001" s="148"/>
      <c r="Q1001" s="148"/>
      <c r="R1001" s="148"/>
      <c r="S1001" s="148"/>
      <c r="T1001" s="149"/>
      <c r="AT1001" s="145" t="s">
        <v>157</v>
      </c>
      <c r="AU1001" s="145" t="s">
        <v>79</v>
      </c>
      <c r="AV1001" s="12" t="s">
        <v>77</v>
      </c>
      <c r="AW1001" s="12" t="s">
        <v>27</v>
      </c>
      <c r="AX1001" s="12" t="s">
        <v>70</v>
      </c>
      <c r="AY1001" s="145" t="s">
        <v>148</v>
      </c>
    </row>
    <row r="1002" spans="2:51" s="13" customFormat="1" ht="12">
      <c r="B1002" s="150"/>
      <c r="C1002" s="317"/>
      <c r="D1002" s="318" t="s">
        <v>157</v>
      </c>
      <c r="E1002" s="319" t="s">
        <v>1</v>
      </c>
      <c r="F1002" s="320" t="s">
        <v>1228</v>
      </c>
      <c r="G1002" s="317"/>
      <c r="H1002" s="321">
        <v>15.75</v>
      </c>
      <c r="I1002" s="317"/>
      <c r="J1002" s="317"/>
      <c r="L1002" s="150"/>
      <c r="M1002" s="154"/>
      <c r="N1002" s="155"/>
      <c r="O1002" s="155"/>
      <c r="P1002" s="155"/>
      <c r="Q1002" s="155"/>
      <c r="R1002" s="155"/>
      <c r="S1002" s="155"/>
      <c r="T1002" s="156"/>
      <c r="AT1002" s="151" t="s">
        <v>157</v>
      </c>
      <c r="AU1002" s="151" t="s">
        <v>79</v>
      </c>
      <c r="AV1002" s="13" t="s">
        <v>79</v>
      </c>
      <c r="AW1002" s="13" t="s">
        <v>27</v>
      </c>
      <c r="AX1002" s="13" t="s">
        <v>70</v>
      </c>
      <c r="AY1002" s="151" t="s">
        <v>148</v>
      </c>
    </row>
    <row r="1003" spans="2:51" s="13" customFormat="1" ht="20.4">
      <c r="B1003" s="150"/>
      <c r="C1003" s="317"/>
      <c r="D1003" s="318" t="s">
        <v>157</v>
      </c>
      <c r="E1003" s="319" t="s">
        <v>1</v>
      </c>
      <c r="F1003" s="320" t="s">
        <v>2703</v>
      </c>
      <c r="G1003" s="317"/>
      <c r="H1003" s="321">
        <v>255.9</v>
      </c>
      <c r="I1003" s="317"/>
      <c r="J1003" s="317"/>
      <c r="L1003" s="150"/>
      <c r="M1003" s="154"/>
      <c r="N1003" s="155"/>
      <c r="O1003" s="155"/>
      <c r="P1003" s="155"/>
      <c r="Q1003" s="155"/>
      <c r="R1003" s="155"/>
      <c r="S1003" s="155"/>
      <c r="T1003" s="156"/>
      <c r="AT1003" s="151" t="s">
        <v>157</v>
      </c>
      <c r="AU1003" s="151" t="s">
        <v>79</v>
      </c>
      <c r="AV1003" s="13" t="s">
        <v>79</v>
      </c>
      <c r="AW1003" s="13" t="s">
        <v>27</v>
      </c>
      <c r="AX1003" s="13" t="s">
        <v>70</v>
      </c>
      <c r="AY1003" s="151" t="s">
        <v>148</v>
      </c>
    </row>
    <row r="1004" spans="2:65" s="1" customFormat="1" ht="24" customHeight="1">
      <c r="B1004" s="130"/>
      <c r="C1004" s="305" t="s">
        <v>1611</v>
      </c>
      <c r="D1004" s="305" t="s">
        <v>150</v>
      </c>
      <c r="E1004" s="306" t="s">
        <v>1672</v>
      </c>
      <c r="F1004" s="307" t="s">
        <v>1673</v>
      </c>
      <c r="G1004" s="308" t="s">
        <v>153</v>
      </c>
      <c r="H1004" s="309">
        <v>271.65</v>
      </c>
      <c r="I1004" s="310"/>
      <c r="J1004" s="310">
        <f>ROUND(I1004*H1004,2)</f>
        <v>0</v>
      </c>
      <c r="K1004" s="133" t="s">
        <v>312</v>
      </c>
      <c r="L1004" s="27"/>
      <c r="M1004" s="137" t="s">
        <v>1</v>
      </c>
      <c r="N1004" s="138" t="s">
        <v>35</v>
      </c>
      <c r="O1004" s="139">
        <v>0.05</v>
      </c>
      <c r="P1004" s="139">
        <f>O1004*H1004</f>
        <v>13.5825</v>
      </c>
      <c r="Q1004" s="139">
        <v>0</v>
      </c>
      <c r="R1004" s="139">
        <f>Q1004*H1004</f>
        <v>0</v>
      </c>
      <c r="S1004" s="139">
        <v>0</v>
      </c>
      <c r="T1004" s="140">
        <f>S1004*H1004</f>
        <v>0</v>
      </c>
      <c r="AR1004" s="141" t="s">
        <v>231</v>
      </c>
      <c r="AT1004" s="141" t="s">
        <v>150</v>
      </c>
      <c r="AU1004" s="141" t="s">
        <v>79</v>
      </c>
      <c r="AY1004" s="15" t="s">
        <v>148</v>
      </c>
      <c r="BE1004" s="142">
        <f>IF(N1004="základní",J1004,0)</f>
        <v>0</v>
      </c>
      <c r="BF1004" s="142">
        <f>IF(N1004="snížená",J1004,0)</f>
        <v>0</v>
      </c>
      <c r="BG1004" s="142">
        <f>IF(N1004="zákl. přenesená",J1004,0)</f>
        <v>0</v>
      </c>
      <c r="BH1004" s="142">
        <f>IF(N1004="sníž. přenesená",J1004,0)</f>
        <v>0</v>
      </c>
      <c r="BI1004" s="142">
        <f>IF(N1004="nulová",J1004,0)</f>
        <v>0</v>
      </c>
      <c r="BJ1004" s="15" t="s">
        <v>77</v>
      </c>
      <c r="BK1004" s="142">
        <f>ROUND(I1004*H1004,2)</f>
        <v>0</v>
      </c>
      <c r="BL1004" s="15" t="s">
        <v>231</v>
      </c>
      <c r="BM1004" s="141" t="s">
        <v>2715</v>
      </c>
    </row>
    <row r="1005" spans="2:65" s="1" customFormat="1" ht="24" customHeight="1">
      <c r="B1005" s="130"/>
      <c r="C1005" s="305" t="s">
        <v>1616</v>
      </c>
      <c r="D1005" s="305" t="s">
        <v>150</v>
      </c>
      <c r="E1005" s="306" t="s">
        <v>1676</v>
      </c>
      <c r="F1005" s="307" t="s">
        <v>1677</v>
      </c>
      <c r="G1005" s="308" t="s">
        <v>458</v>
      </c>
      <c r="H1005" s="309">
        <v>14.4</v>
      </c>
      <c r="I1005" s="310"/>
      <c r="J1005" s="310">
        <f>ROUND(I1005*H1005,2)</f>
        <v>0</v>
      </c>
      <c r="K1005" s="133" t="s">
        <v>1</v>
      </c>
      <c r="L1005" s="27"/>
      <c r="M1005" s="137" t="s">
        <v>1</v>
      </c>
      <c r="N1005" s="138" t="s">
        <v>35</v>
      </c>
      <c r="O1005" s="139">
        <v>0.124</v>
      </c>
      <c r="P1005" s="139">
        <f>O1005*H1005</f>
        <v>1.7856</v>
      </c>
      <c r="Q1005" s="139">
        <v>0</v>
      </c>
      <c r="R1005" s="139">
        <f>Q1005*H1005</f>
        <v>0</v>
      </c>
      <c r="S1005" s="139">
        <v>0.01392</v>
      </c>
      <c r="T1005" s="140">
        <f>S1005*H1005</f>
        <v>0.20044800000000002</v>
      </c>
      <c r="AR1005" s="141" t="s">
        <v>231</v>
      </c>
      <c r="AT1005" s="141" t="s">
        <v>150</v>
      </c>
      <c r="AU1005" s="141" t="s">
        <v>79</v>
      </c>
      <c r="AY1005" s="15" t="s">
        <v>148</v>
      </c>
      <c r="BE1005" s="142">
        <f>IF(N1005="základní",J1005,0)</f>
        <v>0</v>
      </c>
      <c r="BF1005" s="142">
        <f>IF(N1005="snížená",J1005,0)</f>
        <v>0</v>
      </c>
      <c r="BG1005" s="142">
        <f>IF(N1005="zákl. přenesená",J1005,0)</f>
        <v>0</v>
      </c>
      <c r="BH1005" s="142">
        <f>IF(N1005="sníž. přenesená",J1005,0)</f>
        <v>0</v>
      </c>
      <c r="BI1005" s="142">
        <f>IF(N1005="nulová",J1005,0)</f>
        <v>0</v>
      </c>
      <c r="BJ1005" s="15" t="s">
        <v>77</v>
      </c>
      <c r="BK1005" s="142">
        <f>ROUND(I1005*H1005,2)</f>
        <v>0</v>
      </c>
      <c r="BL1005" s="15" t="s">
        <v>231</v>
      </c>
      <c r="BM1005" s="141" t="s">
        <v>2716</v>
      </c>
    </row>
    <row r="1006" spans="2:51" s="13" customFormat="1" ht="12">
      <c r="B1006" s="150"/>
      <c r="C1006" s="317"/>
      <c r="D1006" s="318" t="s">
        <v>157</v>
      </c>
      <c r="E1006" s="319" t="s">
        <v>1</v>
      </c>
      <c r="F1006" s="320" t="s">
        <v>2695</v>
      </c>
      <c r="G1006" s="317"/>
      <c r="H1006" s="321">
        <v>14.4</v>
      </c>
      <c r="I1006" s="317"/>
      <c r="J1006" s="317"/>
      <c r="L1006" s="150"/>
      <c r="M1006" s="154"/>
      <c r="N1006" s="155"/>
      <c r="O1006" s="155"/>
      <c r="P1006" s="155"/>
      <c r="Q1006" s="155"/>
      <c r="R1006" s="155"/>
      <c r="S1006" s="155"/>
      <c r="T1006" s="156"/>
      <c r="AT1006" s="151" t="s">
        <v>157</v>
      </c>
      <c r="AU1006" s="151" t="s">
        <v>79</v>
      </c>
      <c r="AV1006" s="13" t="s">
        <v>79</v>
      </c>
      <c r="AW1006" s="13" t="s">
        <v>27</v>
      </c>
      <c r="AX1006" s="13" t="s">
        <v>70</v>
      </c>
      <c r="AY1006" s="151" t="s">
        <v>148</v>
      </c>
    </row>
    <row r="1007" spans="2:65" s="1" customFormat="1" ht="24" customHeight="1">
      <c r="B1007" s="130"/>
      <c r="C1007" s="305" t="s">
        <v>1620</v>
      </c>
      <c r="D1007" s="305" t="s">
        <v>150</v>
      </c>
      <c r="E1007" s="306" t="s">
        <v>1680</v>
      </c>
      <c r="F1007" s="307" t="s">
        <v>1681</v>
      </c>
      <c r="G1007" s="308" t="s">
        <v>458</v>
      </c>
      <c r="H1007" s="309">
        <v>14.4</v>
      </c>
      <c r="I1007" s="310"/>
      <c r="J1007" s="310">
        <f>ROUND(I1007*H1007,2)</f>
        <v>0</v>
      </c>
      <c r="K1007" s="133" t="s">
        <v>312</v>
      </c>
      <c r="L1007" s="27"/>
      <c r="M1007" s="137" t="s">
        <v>1</v>
      </c>
      <c r="N1007" s="138" t="s">
        <v>35</v>
      </c>
      <c r="O1007" s="139">
        <v>0.048</v>
      </c>
      <c r="P1007" s="139">
        <f>O1007*H1007</f>
        <v>0.6912</v>
      </c>
      <c r="Q1007" s="139">
        <v>0</v>
      </c>
      <c r="R1007" s="139">
        <f>Q1007*H1007</f>
        <v>0</v>
      </c>
      <c r="S1007" s="139">
        <v>0</v>
      </c>
      <c r="T1007" s="140">
        <f>S1007*H1007</f>
        <v>0</v>
      </c>
      <c r="AR1007" s="141" t="s">
        <v>231</v>
      </c>
      <c r="AT1007" s="141" t="s">
        <v>150</v>
      </c>
      <c r="AU1007" s="141" t="s">
        <v>79</v>
      </c>
      <c r="AY1007" s="15" t="s">
        <v>148</v>
      </c>
      <c r="BE1007" s="142">
        <f>IF(N1007="základní",J1007,0)</f>
        <v>0</v>
      </c>
      <c r="BF1007" s="142">
        <f>IF(N1007="snížená",J1007,0)</f>
        <v>0</v>
      </c>
      <c r="BG1007" s="142">
        <f>IF(N1007="zákl. přenesená",J1007,0)</f>
        <v>0</v>
      </c>
      <c r="BH1007" s="142">
        <f>IF(N1007="sníž. přenesená",J1007,0)</f>
        <v>0</v>
      </c>
      <c r="BI1007" s="142">
        <f>IF(N1007="nulová",J1007,0)</f>
        <v>0</v>
      </c>
      <c r="BJ1007" s="15" t="s">
        <v>77</v>
      </c>
      <c r="BK1007" s="142">
        <f>ROUND(I1007*H1007,2)</f>
        <v>0</v>
      </c>
      <c r="BL1007" s="15" t="s">
        <v>231</v>
      </c>
      <c r="BM1007" s="141" t="s">
        <v>2717</v>
      </c>
    </row>
    <row r="1008" spans="2:65" s="1" customFormat="1" ht="16.5" customHeight="1">
      <c r="B1008" s="130"/>
      <c r="C1008" s="305" t="s">
        <v>1626</v>
      </c>
      <c r="D1008" s="305" t="s">
        <v>150</v>
      </c>
      <c r="E1008" s="306" t="s">
        <v>1684</v>
      </c>
      <c r="F1008" s="307" t="s">
        <v>1685</v>
      </c>
      <c r="G1008" s="308" t="s">
        <v>153</v>
      </c>
      <c r="H1008" s="309">
        <v>271.65</v>
      </c>
      <c r="I1008" s="310"/>
      <c r="J1008" s="310">
        <f>ROUND(I1008*H1008,2)</f>
        <v>0</v>
      </c>
      <c r="K1008" s="133" t="s">
        <v>154</v>
      </c>
      <c r="L1008" s="27"/>
      <c r="M1008" s="137" t="s">
        <v>1</v>
      </c>
      <c r="N1008" s="138" t="s">
        <v>35</v>
      </c>
      <c r="O1008" s="139">
        <v>0.09</v>
      </c>
      <c r="P1008" s="139">
        <f>O1008*H1008</f>
        <v>24.448499999999996</v>
      </c>
      <c r="Q1008" s="139">
        <v>0</v>
      </c>
      <c r="R1008" s="139">
        <f>Q1008*H1008</f>
        <v>0</v>
      </c>
      <c r="S1008" s="139">
        <v>0</v>
      </c>
      <c r="T1008" s="140">
        <f>S1008*H1008</f>
        <v>0</v>
      </c>
      <c r="AR1008" s="141" t="s">
        <v>231</v>
      </c>
      <c r="AT1008" s="141" t="s">
        <v>150</v>
      </c>
      <c r="AU1008" s="141" t="s">
        <v>79</v>
      </c>
      <c r="AY1008" s="15" t="s">
        <v>148</v>
      </c>
      <c r="BE1008" s="142">
        <f>IF(N1008="základní",J1008,0)</f>
        <v>0</v>
      </c>
      <c r="BF1008" s="142">
        <f>IF(N1008="snížená",J1008,0)</f>
        <v>0</v>
      </c>
      <c r="BG1008" s="142">
        <f>IF(N1008="zákl. přenesená",J1008,0)</f>
        <v>0</v>
      </c>
      <c r="BH1008" s="142">
        <f>IF(N1008="sníž. přenesená",J1008,0)</f>
        <v>0</v>
      </c>
      <c r="BI1008" s="142">
        <f>IF(N1008="nulová",J1008,0)</f>
        <v>0</v>
      </c>
      <c r="BJ1008" s="15" t="s">
        <v>77</v>
      </c>
      <c r="BK1008" s="142">
        <f>ROUND(I1008*H1008,2)</f>
        <v>0</v>
      </c>
      <c r="BL1008" s="15" t="s">
        <v>231</v>
      </c>
      <c r="BM1008" s="141" t="s">
        <v>2718</v>
      </c>
    </row>
    <row r="1009" spans="2:51" s="12" customFormat="1" ht="12">
      <c r="B1009" s="143"/>
      <c r="C1009" s="324"/>
      <c r="D1009" s="318" t="s">
        <v>157</v>
      </c>
      <c r="E1009" s="325" t="s">
        <v>1</v>
      </c>
      <c r="F1009" s="326" t="s">
        <v>1208</v>
      </c>
      <c r="G1009" s="324"/>
      <c r="H1009" s="325" t="s">
        <v>1</v>
      </c>
      <c r="I1009" s="324"/>
      <c r="J1009" s="324"/>
      <c r="L1009" s="143"/>
      <c r="M1009" s="147"/>
      <c r="N1009" s="148"/>
      <c r="O1009" s="148"/>
      <c r="P1009" s="148"/>
      <c r="Q1009" s="148"/>
      <c r="R1009" s="148"/>
      <c r="S1009" s="148"/>
      <c r="T1009" s="149"/>
      <c r="AT1009" s="145" t="s">
        <v>157</v>
      </c>
      <c r="AU1009" s="145" t="s">
        <v>79</v>
      </c>
      <c r="AV1009" s="12" t="s">
        <v>77</v>
      </c>
      <c r="AW1009" s="12" t="s">
        <v>27</v>
      </c>
      <c r="AX1009" s="12" t="s">
        <v>70</v>
      </c>
      <c r="AY1009" s="145" t="s">
        <v>148</v>
      </c>
    </row>
    <row r="1010" spans="2:51" s="13" customFormat="1" ht="12">
      <c r="B1010" s="150"/>
      <c r="C1010" s="317"/>
      <c r="D1010" s="318" t="s">
        <v>157</v>
      </c>
      <c r="E1010" s="319" t="s">
        <v>1</v>
      </c>
      <c r="F1010" s="320" t="s">
        <v>1228</v>
      </c>
      <c r="G1010" s="317"/>
      <c r="H1010" s="321">
        <v>15.75</v>
      </c>
      <c r="I1010" s="317"/>
      <c r="J1010" s="317"/>
      <c r="L1010" s="150"/>
      <c r="M1010" s="154"/>
      <c r="N1010" s="155"/>
      <c r="O1010" s="155"/>
      <c r="P1010" s="155"/>
      <c r="Q1010" s="155"/>
      <c r="R1010" s="155"/>
      <c r="S1010" s="155"/>
      <c r="T1010" s="156"/>
      <c r="AT1010" s="151" t="s">
        <v>157</v>
      </c>
      <c r="AU1010" s="151" t="s">
        <v>79</v>
      </c>
      <c r="AV1010" s="13" t="s">
        <v>79</v>
      </c>
      <c r="AW1010" s="13" t="s">
        <v>27</v>
      </c>
      <c r="AX1010" s="13" t="s">
        <v>70</v>
      </c>
      <c r="AY1010" s="151" t="s">
        <v>148</v>
      </c>
    </row>
    <row r="1011" spans="2:51" s="13" customFormat="1" ht="20.4">
      <c r="B1011" s="150"/>
      <c r="C1011" s="317"/>
      <c r="D1011" s="318" t="s">
        <v>157</v>
      </c>
      <c r="E1011" s="319" t="s">
        <v>1</v>
      </c>
      <c r="F1011" s="320" t="s">
        <v>2703</v>
      </c>
      <c r="G1011" s="317"/>
      <c r="H1011" s="321">
        <v>255.9</v>
      </c>
      <c r="I1011" s="317"/>
      <c r="J1011" s="317"/>
      <c r="L1011" s="150"/>
      <c r="M1011" s="154"/>
      <c r="N1011" s="155"/>
      <c r="O1011" s="155"/>
      <c r="P1011" s="155"/>
      <c r="Q1011" s="155"/>
      <c r="R1011" s="155"/>
      <c r="S1011" s="155"/>
      <c r="T1011" s="156"/>
      <c r="AT1011" s="151" t="s">
        <v>157</v>
      </c>
      <c r="AU1011" s="151" t="s">
        <v>79</v>
      </c>
      <c r="AV1011" s="13" t="s">
        <v>79</v>
      </c>
      <c r="AW1011" s="13" t="s">
        <v>27</v>
      </c>
      <c r="AX1011" s="13" t="s">
        <v>70</v>
      </c>
      <c r="AY1011" s="151" t="s">
        <v>148</v>
      </c>
    </row>
    <row r="1012" spans="2:65" s="1" customFormat="1" ht="24" customHeight="1">
      <c r="B1012" s="130"/>
      <c r="C1012" s="305" t="s">
        <v>1631</v>
      </c>
      <c r="D1012" s="305" t="s">
        <v>150</v>
      </c>
      <c r="E1012" s="306" t="s">
        <v>1688</v>
      </c>
      <c r="F1012" s="307" t="s">
        <v>1689</v>
      </c>
      <c r="G1012" s="308" t="s">
        <v>153</v>
      </c>
      <c r="H1012" s="309">
        <v>271.65</v>
      </c>
      <c r="I1012" s="310"/>
      <c r="J1012" s="310">
        <f>ROUND(I1012*H1012,2)</f>
        <v>0</v>
      </c>
      <c r="K1012" s="133" t="s">
        <v>154</v>
      </c>
      <c r="L1012" s="27"/>
      <c r="M1012" s="137" t="s">
        <v>1</v>
      </c>
      <c r="N1012" s="138" t="s">
        <v>35</v>
      </c>
      <c r="O1012" s="139">
        <v>0.093</v>
      </c>
      <c r="P1012" s="139">
        <f>O1012*H1012</f>
        <v>25.26345</v>
      </c>
      <c r="Q1012" s="139">
        <v>0</v>
      </c>
      <c r="R1012" s="139">
        <f>Q1012*H1012</f>
        <v>0</v>
      </c>
      <c r="S1012" s="139">
        <v>0</v>
      </c>
      <c r="T1012" s="140">
        <f>S1012*H1012</f>
        <v>0</v>
      </c>
      <c r="AR1012" s="141" t="s">
        <v>231</v>
      </c>
      <c r="AT1012" s="141" t="s">
        <v>150</v>
      </c>
      <c r="AU1012" s="141" t="s">
        <v>79</v>
      </c>
      <c r="AY1012" s="15" t="s">
        <v>148</v>
      </c>
      <c r="BE1012" s="142">
        <f>IF(N1012="základní",J1012,0)</f>
        <v>0</v>
      </c>
      <c r="BF1012" s="142">
        <f>IF(N1012="snížená",J1012,0)</f>
        <v>0</v>
      </c>
      <c r="BG1012" s="142">
        <f>IF(N1012="zákl. přenesená",J1012,0)</f>
        <v>0</v>
      </c>
      <c r="BH1012" s="142">
        <f>IF(N1012="sníž. přenesená",J1012,0)</f>
        <v>0</v>
      </c>
      <c r="BI1012" s="142">
        <f>IF(N1012="nulová",J1012,0)</f>
        <v>0</v>
      </c>
      <c r="BJ1012" s="15" t="s">
        <v>77</v>
      </c>
      <c r="BK1012" s="142">
        <f>ROUND(I1012*H1012,2)</f>
        <v>0</v>
      </c>
      <c r="BL1012" s="15" t="s">
        <v>231</v>
      </c>
      <c r="BM1012" s="141" t="s">
        <v>2719</v>
      </c>
    </row>
    <row r="1013" spans="2:51" s="12" customFormat="1" ht="12">
      <c r="B1013" s="143"/>
      <c r="C1013" s="324"/>
      <c r="D1013" s="318" t="s">
        <v>157</v>
      </c>
      <c r="E1013" s="325" t="s">
        <v>1</v>
      </c>
      <c r="F1013" s="326" t="s">
        <v>1208</v>
      </c>
      <c r="G1013" s="324"/>
      <c r="H1013" s="325" t="s">
        <v>1</v>
      </c>
      <c r="I1013" s="324"/>
      <c r="J1013" s="324"/>
      <c r="L1013" s="143"/>
      <c r="M1013" s="147"/>
      <c r="N1013" s="148"/>
      <c r="O1013" s="148"/>
      <c r="P1013" s="148"/>
      <c r="Q1013" s="148"/>
      <c r="R1013" s="148"/>
      <c r="S1013" s="148"/>
      <c r="T1013" s="149"/>
      <c r="AT1013" s="145" t="s">
        <v>157</v>
      </c>
      <c r="AU1013" s="145" t="s">
        <v>79</v>
      </c>
      <c r="AV1013" s="12" t="s">
        <v>77</v>
      </c>
      <c r="AW1013" s="12" t="s">
        <v>27</v>
      </c>
      <c r="AX1013" s="12" t="s">
        <v>70</v>
      </c>
      <c r="AY1013" s="145" t="s">
        <v>148</v>
      </c>
    </row>
    <row r="1014" spans="2:51" s="13" customFormat="1" ht="12">
      <c r="B1014" s="150"/>
      <c r="C1014" s="317"/>
      <c r="D1014" s="318" t="s">
        <v>157</v>
      </c>
      <c r="E1014" s="319" t="s">
        <v>1</v>
      </c>
      <c r="F1014" s="320" t="s">
        <v>1228</v>
      </c>
      <c r="G1014" s="317"/>
      <c r="H1014" s="321">
        <v>15.75</v>
      </c>
      <c r="I1014" s="317"/>
      <c r="J1014" s="317"/>
      <c r="L1014" s="150"/>
      <c r="M1014" s="154"/>
      <c r="N1014" s="155"/>
      <c r="O1014" s="155"/>
      <c r="P1014" s="155"/>
      <c r="Q1014" s="155"/>
      <c r="R1014" s="155"/>
      <c r="S1014" s="155"/>
      <c r="T1014" s="156"/>
      <c r="AT1014" s="151" t="s">
        <v>157</v>
      </c>
      <c r="AU1014" s="151" t="s">
        <v>79</v>
      </c>
      <c r="AV1014" s="13" t="s">
        <v>79</v>
      </c>
      <c r="AW1014" s="13" t="s">
        <v>27</v>
      </c>
      <c r="AX1014" s="13" t="s">
        <v>70</v>
      </c>
      <c r="AY1014" s="151" t="s">
        <v>148</v>
      </c>
    </row>
    <row r="1015" spans="2:51" s="13" customFormat="1" ht="20.4">
      <c r="B1015" s="150"/>
      <c r="C1015" s="317"/>
      <c r="D1015" s="318" t="s">
        <v>157</v>
      </c>
      <c r="E1015" s="319" t="s">
        <v>1</v>
      </c>
      <c r="F1015" s="320" t="s">
        <v>2703</v>
      </c>
      <c r="G1015" s="317"/>
      <c r="H1015" s="321">
        <v>255.9</v>
      </c>
      <c r="I1015" s="317"/>
      <c r="J1015" s="317"/>
      <c r="L1015" s="150"/>
      <c r="M1015" s="154"/>
      <c r="N1015" s="155"/>
      <c r="O1015" s="155"/>
      <c r="P1015" s="155"/>
      <c r="Q1015" s="155"/>
      <c r="R1015" s="155"/>
      <c r="S1015" s="155"/>
      <c r="T1015" s="156"/>
      <c r="AT1015" s="151" t="s">
        <v>157</v>
      </c>
      <c r="AU1015" s="151" t="s">
        <v>79</v>
      </c>
      <c r="AV1015" s="13" t="s">
        <v>79</v>
      </c>
      <c r="AW1015" s="13" t="s">
        <v>27</v>
      </c>
      <c r="AX1015" s="13" t="s">
        <v>70</v>
      </c>
      <c r="AY1015" s="151" t="s">
        <v>148</v>
      </c>
    </row>
    <row r="1016" spans="2:65" s="1" customFormat="1" ht="24" customHeight="1">
      <c r="B1016" s="130"/>
      <c r="C1016" s="311" t="s">
        <v>1637</v>
      </c>
      <c r="D1016" s="311" t="s">
        <v>80</v>
      </c>
      <c r="E1016" s="312" t="s">
        <v>1692</v>
      </c>
      <c r="F1016" s="313" t="s">
        <v>1693</v>
      </c>
      <c r="G1016" s="314" t="s">
        <v>153</v>
      </c>
      <c r="H1016" s="315">
        <v>298.815</v>
      </c>
      <c r="I1016" s="316"/>
      <c r="J1016" s="316">
        <f>ROUND(I1016*H1016,2)</f>
        <v>0</v>
      </c>
      <c r="K1016" s="159" t="s">
        <v>154</v>
      </c>
      <c r="L1016" s="163"/>
      <c r="M1016" s="164" t="s">
        <v>1</v>
      </c>
      <c r="N1016" s="165" t="s">
        <v>35</v>
      </c>
      <c r="O1016" s="139">
        <v>0</v>
      </c>
      <c r="P1016" s="139">
        <f>O1016*H1016</f>
        <v>0</v>
      </c>
      <c r="Q1016" s="139">
        <v>0.0013</v>
      </c>
      <c r="R1016" s="139">
        <f>Q1016*H1016</f>
        <v>0.38845949999999996</v>
      </c>
      <c r="S1016" s="139">
        <v>0</v>
      </c>
      <c r="T1016" s="140">
        <f>S1016*H1016</f>
        <v>0</v>
      </c>
      <c r="AR1016" s="141" t="s">
        <v>325</v>
      </c>
      <c r="AT1016" s="141" t="s">
        <v>80</v>
      </c>
      <c r="AU1016" s="141" t="s">
        <v>79</v>
      </c>
      <c r="AY1016" s="15" t="s">
        <v>148</v>
      </c>
      <c r="BE1016" s="142">
        <f>IF(N1016="základní",J1016,0)</f>
        <v>0</v>
      </c>
      <c r="BF1016" s="142">
        <f>IF(N1016="snížená",J1016,0)</f>
        <v>0</v>
      </c>
      <c r="BG1016" s="142">
        <f>IF(N1016="zákl. přenesená",J1016,0)</f>
        <v>0</v>
      </c>
      <c r="BH1016" s="142">
        <f>IF(N1016="sníž. přenesená",J1016,0)</f>
        <v>0</v>
      </c>
      <c r="BI1016" s="142">
        <f>IF(N1016="nulová",J1016,0)</f>
        <v>0</v>
      </c>
      <c r="BJ1016" s="15" t="s">
        <v>77</v>
      </c>
      <c r="BK1016" s="142">
        <f>ROUND(I1016*H1016,2)</f>
        <v>0</v>
      </c>
      <c r="BL1016" s="15" t="s">
        <v>231</v>
      </c>
      <c r="BM1016" s="141" t="s">
        <v>2720</v>
      </c>
    </row>
    <row r="1017" spans="2:51" s="13" customFormat="1" ht="12">
      <c r="B1017" s="150"/>
      <c r="C1017" s="317"/>
      <c r="D1017" s="318" t="s">
        <v>157</v>
      </c>
      <c r="E1017" s="317"/>
      <c r="F1017" s="320" t="s">
        <v>2721</v>
      </c>
      <c r="G1017" s="317"/>
      <c r="H1017" s="321">
        <v>298.815</v>
      </c>
      <c r="I1017" s="317"/>
      <c r="J1017" s="317"/>
      <c r="L1017" s="150"/>
      <c r="M1017" s="154"/>
      <c r="N1017" s="155"/>
      <c r="O1017" s="155"/>
      <c r="P1017" s="155"/>
      <c r="Q1017" s="155"/>
      <c r="R1017" s="155"/>
      <c r="S1017" s="155"/>
      <c r="T1017" s="156"/>
      <c r="AT1017" s="151" t="s">
        <v>157</v>
      </c>
      <c r="AU1017" s="151" t="s">
        <v>79</v>
      </c>
      <c r="AV1017" s="13" t="s">
        <v>79</v>
      </c>
      <c r="AW1017" s="13" t="s">
        <v>3</v>
      </c>
      <c r="AX1017" s="13" t="s">
        <v>77</v>
      </c>
      <c r="AY1017" s="151" t="s">
        <v>148</v>
      </c>
    </row>
    <row r="1018" spans="2:65" s="1" customFormat="1" ht="24" customHeight="1">
      <c r="B1018" s="130"/>
      <c r="C1018" s="131" t="s">
        <v>1642</v>
      </c>
      <c r="D1018" s="131" t="s">
        <v>150</v>
      </c>
      <c r="E1018" s="132" t="s">
        <v>1697</v>
      </c>
      <c r="F1018" s="133" t="s">
        <v>1698</v>
      </c>
      <c r="G1018" s="134" t="s">
        <v>203</v>
      </c>
      <c r="H1018" s="135">
        <v>3.696</v>
      </c>
      <c r="I1018" s="136"/>
      <c r="J1018" s="136">
        <f>ROUND(I1018*H1018,2)</f>
        <v>0</v>
      </c>
      <c r="K1018" s="133" t="s">
        <v>320</v>
      </c>
      <c r="L1018" s="27"/>
      <c r="M1018" s="137" t="s">
        <v>1</v>
      </c>
      <c r="N1018" s="138" t="s">
        <v>35</v>
      </c>
      <c r="O1018" s="139">
        <v>2.329</v>
      </c>
      <c r="P1018" s="139">
        <f>O1018*H1018</f>
        <v>8.607984000000002</v>
      </c>
      <c r="Q1018" s="139">
        <v>0</v>
      </c>
      <c r="R1018" s="139">
        <f>Q1018*H1018</f>
        <v>0</v>
      </c>
      <c r="S1018" s="139">
        <v>0</v>
      </c>
      <c r="T1018" s="140">
        <f>S1018*H1018</f>
        <v>0</v>
      </c>
      <c r="AR1018" s="141" t="s">
        <v>231</v>
      </c>
      <c r="AT1018" s="141" t="s">
        <v>150</v>
      </c>
      <c r="AU1018" s="141" t="s">
        <v>79</v>
      </c>
      <c r="AY1018" s="15" t="s">
        <v>148</v>
      </c>
      <c r="BE1018" s="142">
        <f>IF(N1018="základní",J1018,0)</f>
        <v>0</v>
      </c>
      <c r="BF1018" s="142">
        <f>IF(N1018="snížená",J1018,0)</f>
        <v>0</v>
      </c>
      <c r="BG1018" s="142">
        <f>IF(N1018="zákl. přenesená",J1018,0)</f>
        <v>0</v>
      </c>
      <c r="BH1018" s="142">
        <f>IF(N1018="sníž. přenesená",J1018,0)</f>
        <v>0</v>
      </c>
      <c r="BI1018" s="142">
        <f>IF(N1018="nulová",J1018,0)</f>
        <v>0</v>
      </c>
      <c r="BJ1018" s="15" t="s">
        <v>77</v>
      </c>
      <c r="BK1018" s="142">
        <f>ROUND(I1018*H1018,2)</f>
        <v>0</v>
      </c>
      <c r="BL1018" s="15" t="s">
        <v>231</v>
      </c>
      <c r="BM1018" s="141" t="s">
        <v>2722</v>
      </c>
    </row>
    <row r="1019" spans="2:63" s="11" customFormat="1" ht="22.8" customHeight="1">
      <c r="B1019" s="118"/>
      <c r="D1019" s="119" t="s">
        <v>69</v>
      </c>
      <c r="E1019" s="128" t="s">
        <v>1700</v>
      </c>
      <c r="F1019" s="128" t="s">
        <v>1701</v>
      </c>
      <c r="J1019" s="129">
        <f>BK1019</f>
        <v>0</v>
      </c>
      <c r="L1019" s="118"/>
      <c r="M1019" s="122"/>
      <c r="N1019" s="123"/>
      <c r="O1019" s="123"/>
      <c r="P1019" s="124">
        <f>SUM(P1020:P1177)</f>
        <v>649.733507</v>
      </c>
      <c r="Q1019" s="123"/>
      <c r="R1019" s="124">
        <f>SUM(R1020:R1177)</f>
        <v>1.32809325</v>
      </c>
      <c r="S1019" s="123"/>
      <c r="T1019" s="125">
        <f>SUM(T1020:T1177)</f>
        <v>0.33208800000000005</v>
      </c>
      <c r="AR1019" s="119" t="s">
        <v>79</v>
      </c>
      <c r="AT1019" s="126" t="s">
        <v>69</v>
      </c>
      <c r="AU1019" s="126" t="s">
        <v>77</v>
      </c>
      <c r="AY1019" s="119" t="s">
        <v>148</v>
      </c>
      <c r="BK1019" s="127">
        <f>SUM(BK1020:BK1177)</f>
        <v>0</v>
      </c>
    </row>
    <row r="1020" spans="2:65" s="1" customFormat="1" ht="24" customHeight="1">
      <c r="B1020" s="130"/>
      <c r="C1020" s="131" t="s">
        <v>1648</v>
      </c>
      <c r="D1020" s="131" t="s">
        <v>150</v>
      </c>
      <c r="E1020" s="132" t="s">
        <v>1703</v>
      </c>
      <c r="F1020" s="133" t="s">
        <v>1704</v>
      </c>
      <c r="G1020" s="134" t="s">
        <v>153</v>
      </c>
      <c r="H1020" s="135">
        <v>87.621</v>
      </c>
      <c r="I1020" s="136"/>
      <c r="J1020" s="136">
        <f>ROUND(I1020*H1020,2)</f>
        <v>0</v>
      </c>
      <c r="K1020" s="133" t="s">
        <v>320</v>
      </c>
      <c r="L1020" s="27"/>
      <c r="M1020" s="137" t="s">
        <v>1</v>
      </c>
      <c r="N1020" s="138" t="s">
        <v>35</v>
      </c>
      <c r="O1020" s="139">
        <v>1.559</v>
      </c>
      <c r="P1020" s="139">
        <f>O1020*H1020</f>
        <v>136.601139</v>
      </c>
      <c r="Q1020" s="139">
        <v>0.00025</v>
      </c>
      <c r="R1020" s="139">
        <f>Q1020*H1020</f>
        <v>0.021905249999999998</v>
      </c>
      <c r="S1020" s="139">
        <v>0</v>
      </c>
      <c r="T1020" s="140">
        <f>S1020*H1020</f>
        <v>0</v>
      </c>
      <c r="AR1020" s="141" t="s">
        <v>231</v>
      </c>
      <c r="AT1020" s="141" t="s">
        <v>150</v>
      </c>
      <c r="AU1020" s="141" t="s">
        <v>79</v>
      </c>
      <c r="AY1020" s="15" t="s">
        <v>148</v>
      </c>
      <c r="BE1020" s="142">
        <f>IF(N1020="základní",J1020,0)</f>
        <v>0</v>
      </c>
      <c r="BF1020" s="142">
        <f>IF(N1020="snížená",J1020,0)</f>
        <v>0</v>
      </c>
      <c r="BG1020" s="142">
        <f>IF(N1020="zákl. přenesená",J1020,0)</f>
        <v>0</v>
      </c>
      <c r="BH1020" s="142">
        <f>IF(N1020="sníž. přenesená",J1020,0)</f>
        <v>0</v>
      </c>
      <c r="BI1020" s="142">
        <f>IF(N1020="nulová",J1020,0)</f>
        <v>0</v>
      </c>
      <c r="BJ1020" s="15" t="s">
        <v>77</v>
      </c>
      <c r="BK1020" s="142">
        <f>ROUND(I1020*H1020,2)</f>
        <v>0</v>
      </c>
      <c r="BL1020" s="15" t="s">
        <v>231</v>
      </c>
      <c r="BM1020" s="141" t="s">
        <v>2723</v>
      </c>
    </row>
    <row r="1021" spans="2:51" s="12" customFormat="1" ht="12">
      <c r="B1021" s="143"/>
      <c r="D1021" s="144" t="s">
        <v>157</v>
      </c>
      <c r="E1021" s="145" t="s">
        <v>1</v>
      </c>
      <c r="F1021" s="146" t="s">
        <v>2239</v>
      </c>
      <c r="H1021" s="145" t="s">
        <v>1</v>
      </c>
      <c r="L1021" s="143"/>
      <c r="M1021" s="147"/>
      <c r="N1021" s="148"/>
      <c r="O1021" s="148"/>
      <c r="P1021" s="148"/>
      <c r="Q1021" s="148"/>
      <c r="R1021" s="148"/>
      <c r="S1021" s="148"/>
      <c r="T1021" s="149"/>
      <c r="AT1021" s="145" t="s">
        <v>157</v>
      </c>
      <c r="AU1021" s="145" t="s">
        <v>79</v>
      </c>
      <c r="AV1021" s="12" t="s">
        <v>77</v>
      </c>
      <c r="AW1021" s="12" t="s">
        <v>27</v>
      </c>
      <c r="AX1021" s="12" t="s">
        <v>70</v>
      </c>
      <c r="AY1021" s="145" t="s">
        <v>148</v>
      </c>
    </row>
    <row r="1022" spans="2:51" s="13" customFormat="1" ht="12">
      <c r="B1022" s="150"/>
      <c r="D1022" s="144" t="s">
        <v>157</v>
      </c>
      <c r="E1022" s="151" t="s">
        <v>1</v>
      </c>
      <c r="F1022" s="152" t="s">
        <v>2365</v>
      </c>
      <c r="H1022" s="153">
        <v>11.928</v>
      </c>
      <c r="L1022" s="150"/>
      <c r="M1022" s="154"/>
      <c r="N1022" s="155"/>
      <c r="O1022" s="155"/>
      <c r="P1022" s="155"/>
      <c r="Q1022" s="155"/>
      <c r="R1022" s="155"/>
      <c r="S1022" s="155"/>
      <c r="T1022" s="156"/>
      <c r="AT1022" s="151" t="s">
        <v>157</v>
      </c>
      <c r="AU1022" s="151" t="s">
        <v>79</v>
      </c>
      <c r="AV1022" s="13" t="s">
        <v>79</v>
      </c>
      <c r="AW1022" s="13" t="s">
        <v>27</v>
      </c>
      <c r="AX1022" s="13" t="s">
        <v>70</v>
      </c>
      <c r="AY1022" s="151" t="s">
        <v>148</v>
      </c>
    </row>
    <row r="1023" spans="2:51" s="13" customFormat="1" ht="12">
      <c r="B1023" s="150"/>
      <c r="D1023" s="144" t="s">
        <v>157</v>
      </c>
      <c r="E1023" s="151" t="s">
        <v>1</v>
      </c>
      <c r="F1023" s="152" t="s">
        <v>2366</v>
      </c>
      <c r="H1023" s="153">
        <v>8.266</v>
      </c>
      <c r="L1023" s="150"/>
      <c r="M1023" s="154"/>
      <c r="N1023" s="155"/>
      <c r="O1023" s="155"/>
      <c r="P1023" s="155"/>
      <c r="Q1023" s="155"/>
      <c r="R1023" s="155"/>
      <c r="S1023" s="155"/>
      <c r="T1023" s="156"/>
      <c r="AT1023" s="151" t="s">
        <v>157</v>
      </c>
      <c r="AU1023" s="151" t="s">
        <v>79</v>
      </c>
      <c r="AV1023" s="13" t="s">
        <v>79</v>
      </c>
      <c r="AW1023" s="13" t="s">
        <v>27</v>
      </c>
      <c r="AX1023" s="13" t="s">
        <v>70</v>
      </c>
      <c r="AY1023" s="151" t="s">
        <v>148</v>
      </c>
    </row>
    <row r="1024" spans="2:51" s="13" customFormat="1" ht="12">
      <c r="B1024" s="150"/>
      <c r="D1024" s="144" t="s">
        <v>157</v>
      </c>
      <c r="E1024" s="151" t="s">
        <v>1</v>
      </c>
      <c r="F1024" s="152" t="s">
        <v>2367</v>
      </c>
      <c r="H1024" s="153">
        <v>20.02</v>
      </c>
      <c r="L1024" s="150"/>
      <c r="M1024" s="154"/>
      <c r="N1024" s="155"/>
      <c r="O1024" s="155"/>
      <c r="P1024" s="155"/>
      <c r="Q1024" s="155"/>
      <c r="R1024" s="155"/>
      <c r="S1024" s="155"/>
      <c r="T1024" s="156"/>
      <c r="AT1024" s="151" t="s">
        <v>157</v>
      </c>
      <c r="AU1024" s="151" t="s">
        <v>79</v>
      </c>
      <c r="AV1024" s="13" t="s">
        <v>79</v>
      </c>
      <c r="AW1024" s="13" t="s">
        <v>27</v>
      </c>
      <c r="AX1024" s="13" t="s">
        <v>70</v>
      </c>
      <c r="AY1024" s="151" t="s">
        <v>148</v>
      </c>
    </row>
    <row r="1025" spans="2:51" s="13" customFormat="1" ht="12">
      <c r="B1025" s="150"/>
      <c r="D1025" s="144" t="s">
        <v>157</v>
      </c>
      <c r="E1025" s="151" t="s">
        <v>1</v>
      </c>
      <c r="F1025" s="152" t="s">
        <v>2368</v>
      </c>
      <c r="H1025" s="153">
        <v>3.518</v>
      </c>
      <c r="L1025" s="150"/>
      <c r="M1025" s="154"/>
      <c r="N1025" s="155"/>
      <c r="O1025" s="155"/>
      <c r="P1025" s="155"/>
      <c r="Q1025" s="155"/>
      <c r="R1025" s="155"/>
      <c r="S1025" s="155"/>
      <c r="T1025" s="156"/>
      <c r="AT1025" s="151" t="s">
        <v>157</v>
      </c>
      <c r="AU1025" s="151" t="s">
        <v>79</v>
      </c>
      <c r="AV1025" s="13" t="s">
        <v>79</v>
      </c>
      <c r="AW1025" s="13" t="s">
        <v>27</v>
      </c>
      <c r="AX1025" s="13" t="s">
        <v>70</v>
      </c>
      <c r="AY1025" s="151" t="s">
        <v>148</v>
      </c>
    </row>
    <row r="1026" spans="2:51" s="12" customFormat="1" ht="12">
      <c r="B1026" s="143"/>
      <c r="D1026" s="144" t="s">
        <v>157</v>
      </c>
      <c r="E1026" s="145" t="s">
        <v>1</v>
      </c>
      <c r="F1026" s="146" t="s">
        <v>347</v>
      </c>
      <c r="H1026" s="145" t="s">
        <v>1</v>
      </c>
      <c r="L1026" s="143"/>
      <c r="M1026" s="147"/>
      <c r="N1026" s="148"/>
      <c r="O1026" s="148"/>
      <c r="P1026" s="148"/>
      <c r="Q1026" s="148"/>
      <c r="R1026" s="148"/>
      <c r="S1026" s="148"/>
      <c r="T1026" s="149"/>
      <c r="AT1026" s="145" t="s">
        <v>157</v>
      </c>
      <c r="AU1026" s="145" t="s">
        <v>79</v>
      </c>
      <c r="AV1026" s="12" t="s">
        <v>77</v>
      </c>
      <c r="AW1026" s="12" t="s">
        <v>27</v>
      </c>
      <c r="AX1026" s="12" t="s">
        <v>70</v>
      </c>
      <c r="AY1026" s="145" t="s">
        <v>148</v>
      </c>
    </row>
    <row r="1027" spans="2:51" s="13" customFormat="1" ht="12">
      <c r="B1027" s="150"/>
      <c r="D1027" s="144" t="s">
        <v>157</v>
      </c>
      <c r="E1027" s="151" t="s">
        <v>1</v>
      </c>
      <c r="F1027" s="152" t="s">
        <v>2370</v>
      </c>
      <c r="H1027" s="153">
        <v>12.012</v>
      </c>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51" s="13" customFormat="1" ht="12">
      <c r="B1028" s="150"/>
      <c r="D1028" s="144" t="s">
        <v>157</v>
      </c>
      <c r="E1028" s="151" t="s">
        <v>1</v>
      </c>
      <c r="F1028" s="152" t="s">
        <v>2371</v>
      </c>
      <c r="H1028" s="153">
        <v>8.339</v>
      </c>
      <c r="L1028" s="150"/>
      <c r="M1028" s="154"/>
      <c r="N1028" s="155"/>
      <c r="O1028" s="155"/>
      <c r="P1028" s="155"/>
      <c r="Q1028" s="155"/>
      <c r="R1028" s="155"/>
      <c r="S1028" s="155"/>
      <c r="T1028" s="156"/>
      <c r="AT1028" s="151" t="s">
        <v>157</v>
      </c>
      <c r="AU1028" s="151" t="s">
        <v>79</v>
      </c>
      <c r="AV1028" s="13" t="s">
        <v>79</v>
      </c>
      <c r="AW1028" s="13" t="s">
        <v>27</v>
      </c>
      <c r="AX1028" s="13" t="s">
        <v>70</v>
      </c>
      <c r="AY1028" s="151" t="s">
        <v>148</v>
      </c>
    </row>
    <row r="1029" spans="2:51" s="13" customFormat="1" ht="12">
      <c r="B1029" s="150"/>
      <c r="D1029" s="144" t="s">
        <v>157</v>
      </c>
      <c r="E1029" s="151" t="s">
        <v>1</v>
      </c>
      <c r="F1029" s="152" t="s">
        <v>2368</v>
      </c>
      <c r="H1029" s="153">
        <v>3.518</v>
      </c>
      <c r="L1029" s="150"/>
      <c r="M1029" s="154"/>
      <c r="N1029" s="155"/>
      <c r="O1029" s="155"/>
      <c r="P1029" s="155"/>
      <c r="Q1029" s="155"/>
      <c r="R1029" s="155"/>
      <c r="S1029" s="155"/>
      <c r="T1029" s="156"/>
      <c r="AT1029" s="151" t="s">
        <v>157</v>
      </c>
      <c r="AU1029" s="151" t="s">
        <v>79</v>
      </c>
      <c r="AV1029" s="13" t="s">
        <v>79</v>
      </c>
      <c r="AW1029" s="13" t="s">
        <v>27</v>
      </c>
      <c r="AX1029" s="13" t="s">
        <v>70</v>
      </c>
      <c r="AY1029" s="151" t="s">
        <v>148</v>
      </c>
    </row>
    <row r="1030" spans="2:51" s="13" customFormat="1" ht="12">
      <c r="B1030" s="150"/>
      <c r="D1030" s="144" t="s">
        <v>157</v>
      </c>
      <c r="E1030" s="151" t="s">
        <v>1</v>
      </c>
      <c r="F1030" s="152" t="s">
        <v>2367</v>
      </c>
      <c r="H1030" s="153">
        <v>20.02</v>
      </c>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65" s="1" customFormat="1" ht="24" customHeight="1">
      <c r="B1031" s="130"/>
      <c r="C1031" s="131" t="s">
        <v>1652</v>
      </c>
      <c r="D1031" s="131" t="s">
        <v>150</v>
      </c>
      <c r="E1031" s="132" t="s">
        <v>1707</v>
      </c>
      <c r="F1031" s="133" t="s">
        <v>1708</v>
      </c>
      <c r="G1031" s="134" t="s">
        <v>153</v>
      </c>
      <c r="H1031" s="135">
        <v>13.328</v>
      </c>
      <c r="I1031" s="136"/>
      <c r="J1031" s="136">
        <f>ROUND(I1031*H1031,2)</f>
        <v>0</v>
      </c>
      <c r="K1031" s="133" t="s">
        <v>320</v>
      </c>
      <c r="L1031" s="27"/>
      <c r="M1031" s="137" t="s">
        <v>1</v>
      </c>
      <c r="N1031" s="138" t="s">
        <v>35</v>
      </c>
      <c r="O1031" s="139">
        <v>1.585</v>
      </c>
      <c r="P1031" s="139">
        <f>O1031*H1031</f>
        <v>21.124879999999997</v>
      </c>
      <c r="Q1031" s="139">
        <v>0.00025</v>
      </c>
      <c r="R1031" s="139">
        <f>Q1031*H1031</f>
        <v>0.003332</v>
      </c>
      <c r="S1031" s="139">
        <v>0</v>
      </c>
      <c r="T1031" s="140">
        <f>S1031*H1031</f>
        <v>0</v>
      </c>
      <c r="AR1031" s="141" t="s">
        <v>231</v>
      </c>
      <c r="AT1031" s="141" t="s">
        <v>150</v>
      </c>
      <c r="AU1031" s="141" t="s">
        <v>79</v>
      </c>
      <c r="AY1031" s="15" t="s">
        <v>148</v>
      </c>
      <c r="BE1031" s="142">
        <f>IF(N1031="základní",J1031,0)</f>
        <v>0</v>
      </c>
      <c r="BF1031" s="142">
        <f>IF(N1031="snížená",J1031,0)</f>
        <v>0</v>
      </c>
      <c r="BG1031" s="142">
        <f>IF(N1031="zákl. přenesená",J1031,0)</f>
        <v>0</v>
      </c>
      <c r="BH1031" s="142">
        <f>IF(N1031="sníž. přenesená",J1031,0)</f>
        <v>0</v>
      </c>
      <c r="BI1031" s="142">
        <f>IF(N1031="nulová",J1031,0)</f>
        <v>0</v>
      </c>
      <c r="BJ1031" s="15" t="s">
        <v>77</v>
      </c>
      <c r="BK1031" s="142">
        <f>ROUND(I1031*H1031,2)</f>
        <v>0</v>
      </c>
      <c r="BL1031" s="15" t="s">
        <v>231</v>
      </c>
      <c r="BM1031" s="141" t="s">
        <v>2724</v>
      </c>
    </row>
    <row r="1032" spans="2:51" s="12" customFormat="1" ht="12">
      <c r="B1032" s="143"/>
      <c r="D1032" s="144" t="s">
        <v>157</v>
      </c>
      <c r="E1032" s="145" t="s">
        <v>1</v>
      </c>
      <c r="F1032" s="146" t="s">
        <v>347</v>
      </c>
      <c r="H1032" s="145" t="s">
        <v>1</v>
      </c>
      <c r="L1032" s="143"/>
      <c r="M1032" s="147"/>
      <c r="N1032" s="148"/>
      <c r="O1032" s="148"/>
      <c r="P1032" s="148"/>
      <c r="Q1032" s="148"/>
      <c r="R1032" s="148"/>
      <c r="S1032" s="148"/>
      <c r="T1032" s="149"/>
      <c r="AT1032" s="145" t="s">
        <v>157</v>
      </c>
      <c r="AU1032" s="145" t="s">
        <v>79</v>
      </c>
      <c r="AV1032" s="12" t="s">
        <v>77</v>
      </c>
      <c r="AW1032" s="12" t="s">
        <v>27</v>
      </c>
      <c r="AX1032" s="12" t="s">
        <v>70</v>
      </c>
      <c r="AY1032" s="145" t="s">
        <v>148</v>
      </c>
    </row>
    <row r="1033" spans="2:51" s="13" customFormat="1" ht="12">
      <c r="B1033" s="150"/>
      <c r="D1033" s="144" t="s">
        <v>157</v>
      </c>
      <c r="E1033" s="151" t="s">
        <v>1</v>
      </c>
      <c r="F1033" s="152" t="s">
        <v>2372</v>
      </c>
      <c r="H1033" s="153">
        <v>10.578</v>
      </c>
      <c r="L1033" s="150"/>
      <c r="M1033" s="154"/>
      <c r="N1033" s="155"/>
      <c r="O1033" s="155"/>
      <c r="P1033" s="155"/>
      <c r="Q1033" s="155"/>
      <c r="R1033" s="155"/>
      <c r="S1033" s="155"/>
      <c r="T1033" s="156"/>
      <c r="AT1033" s="151" t="s">
        <v>157</v>
      </c>
      <c r="AU1033" s="151" t="s">
        <v>79</v>
      </c>
      <c r="AV1033" s="13" t="s">
        <v>79</v>
      </c>
      <c r="AW1033" s="13" t="s">
        <v>27</v>
      </c>
      <c r="AX1033" s="13" t="s">
        <v>70</v>
      </c>
      <c r="AY1033" s="151" t="s">
        <v>148</v>
      </c>
    </row>
    <row r="1034" spans="2:51" s="13" customFormat="1" ht="12">
      <c r="B1034" s="150"/>
      <c r="D1034" s="144" t="s">
        <v>157</v>
      </c>
      <c r="E1034" s="151" t="s">
        <v>1</v>
      </c>
      <c r="F1034" s="152" t="s">
        <v>2373</v>
      </c>
      <c r="H1034" s="153">
        <v>2.75</v>
      </c>
      <c r="L1034" s="150"/>
      <c r="M1034" s="154"/>
      <c r="N1034" s="155"/>
      <c r="O1034" s="155"/>
      <c r="P1034" s="155"/>
      <c r="Q1034" s="155"/>
      <c r="R1034" s="155"/>
      <c r="S1034" s="155"/>
      <c r="T1034" s="156"/>
      <c r="AT1034" s="151" t="s">
        <v>157</v>
      </c>
      <c r="AU1034" s="151" t="s">
        <v>79</v>
      </c>
      <c r="AV1034" s="13" t="s">
        <v>79</v>
      </c>
      <c r="AW1034" s="13" t="s">
        <v>27</v>
      </c>
      <c r="AX1034" s="13" t="s">
        <v>70</v>
      </c>
      <c r="AY1034" s="151" t="s">
        <v>148</v>
      </c>
    </row>
    <row r="1035" spans="2:65" s="1" customFormat="1" ht="24" customHeight="1">
      <c r="B1035" s="130"/>
      <c r="C1035" s="131" t="s">
        <v>1658</v>
      </c>
      <c r="D1035" s="131" t="s">
        <v>150</v>
      </c>
      <c r="E1035" s="132" t="s">
        <v>1712</v>
      </c>
      <c r="F1035" s="133" t="s">
        <v>1713</v>
      </c>
      <c r="G1035" s="134" t="s">
        <v>319</v>
      </c>
      <c r="H1035" s="135">
        <v>26</v>
      </c>
      <c r="I1035" s="136"/>
      <c r="J1035" s="136">
        <f>ROUND(I1035*H1035,2)</f>
        <v>0</v>
      </c>
      <c r="K1035" s="133" t="s">
        <v>320</v>
      </c>
      <c r="L1035" s="27"/>
      <c r="M1035" s="137" t="s">
        <v>1</v>
      </c>
      <c r="N1035" s="138" t="s">
        <v>35</v>
      </c>
      <c r="O1035" s="139">
        <v>1.559</v>
      </c>
      <c r="P1035" s="139">
        <f>O1035*H1035</f>
        <v>40.534</v>
      </c>
      <c r="Q1035" s="139">
        <v>0.00025</v>
      </c>
      <c r="R1035" s="139">
        <f>Q1035*H1035</f>
        <v>0.006500000000000001</v>
      </c>
      <c r="S1035" s="139">
        <v>0</v>
      </c>
      <c r="T1035" s="140">
        <f>S1035*H1035</f>
        <v>0</v>
      </c>
      <c r="AR1035" s="141" t="s">
        <v>231</v>
      </c>
      <c r="AT1035" s="141" t="s">
        <v>150</v>
      </c>
      <c r="AU1035" s="141" t="s">
        <v>79</v>
      </c>
      <c r="AY1035" s="15" t="s">
        <v>148</v>
      </c>
      <c r="BE1035" s="142">
        <f>IF(N1035="základní",J1035,0)</f>
        <v>0</v>
      </c>
      <c r="BF1035" s="142">
        <f>IF(N1035="snížená",J1035,0)</f>
        <v>0</v>
      </c>
      <c r="BG1035" s="142">
        <f>IF(N1035="zákl. přenesená",J1035,0)</f>
        <v>0</v>
      </c>
      <c r="BH1035" s="142">
        <f>IF(N1035="sníž. přenesená",J1035,0)</f>
        <v>0</v>
      </c>
      <c r="BI1035" s="142">
        <f>IF(N1035="nulová",J1035,0)</f>
        <v>0</v>
      </c>
      <c r="BJ1035" s="15" t="s">
        <v>77</v>
      </c>
      <c r="BK1035" s="142">
        <f>ROUND(I1035*H1035,2)</f>
        <v>0</v>
      </c>
      <c r="BL1035" s="15" t="s">
        <v>231</v>
      </c>
      <c r="BM1035" s="141" t="s">
        <v>2725</v>
      </c>
    </row>
    <row r="1036" spans="2:51" s="13" customFormat="1" ht="12">
      <c r="B1036" s="150"/>
      <c r="D1036" s="144" t="s">
        <v>157</v>
      </c>
      <c r="E1036" s="151" t="s">
        <v>1</v>
      </c>
      <c r="F1036" s="152" t="s">
        <v>2726</v>
      </c>
      <c r="H1036" s="153">
        <v>23</v>
      </c>
      <c r="L1036" s="150"/>
      <c r="M1036" s="154"/>
      <c r="N1036" s="155"/>
      <c r="O1036" s="155"/>
      <c r="P1036" s="155"/>
      <c r="Q1036" s="155"/>
      <c r="R1036" s="155"/>
      <c r="S1036" s="155"/>
      <c r="T1036" s="156"/>
      <c r="AT1036" s="151" t="s">
        <v>157</v>
      </c>
      <c r="AU1036" s="151" t="s">
        <v>79</v>
      </c>
      <c r="AV1036" s="13" t="s">
        <v>79</v>
      </c>
      <c r="AW1036" s="13" t="s">
        <v>27</v>
      </c>
      <c r="AX1036" s="13" t="s">
        <v>70</v>
      </c>
      <c r="AY1036" s="151" t="s">
        <v>148</v>
      </c>
    </row>
    <row r="1037" spans="2:51" s="13" customFormat="1" ht="12">
      <c r="B1037" s="150"/>
      <c r="D1037" s="144" t="s">
        <v>157</v>
      </c>
      <c r="E1037" s="151" t="s">
        <v>1</v>
      </c>
      <c r="F1037" s="152" t="s">
        <v>2727</v>
      </c>
      <c r="H1037" s="153">
        <v>3</v>
      </c>
      <c r="L1037" s="150"/>
      <c r="M1037" s="154"/>
      <c r="N1037" s="155"/>
      <c r="O1037" s="155"/>
      <c r="P1037" s="155"/>
      <c r="Q1037" s="155"/>
      <c r="R1037" s="155"/>
      <c r="S1037" s="155"/>
      <c r="T1037" s="156"/>
      <c r="AT1037" s="151" t="s">
        <v>157</v>
      </c>
      <c r="AU1037" s="151" t="s">
        <v>79</v>
      </c>
      <c r="AV1037" s="13" t="s">
        <v>79</v>
      </c>
      <c r="AW1037" s="13" t="s">
        <v>27</v>
      </c>
      <c r="AX1037" s="13" t="s">
        <v>70</v>
      </c>
      <c r="AY1037" s="151" t="s">
        <v>148</v>
      </c>
    </row>
    <row r="1038" spans="2:65" s="1" customFormat="1" ht="36" customHeight="1">
      <c r="B1038" s="130"/>
      <c r="C1038" s="157" t="s">
        <v>1667</v>
      </c>
      <c r="D1038" s="157" t="s">
        <v>80</v>
      </c>
      <c r="E1038" s="158" t="s">
        <v>1739</v>
      </c>
      <c r="F1038" s="159" t="s">
        <v>2728</v>
      </c>
      <c r="G1038" s="160" t="s">
        <v>319</v>
      </c>
      <c r="H1038" s="161">
        <v>19</v>
      </c>
      <c r="I1038" s="162"/>
      <c r="J1038" s="162">
        <f>ROUND(I1038*H1038,2)</f>
        <v>0</v>
      </c>
      <c r="K1038" s="159" t="s">
        <v>1</v>
      </c>
      <c r="L1038" s="163"/>
      <c r="M1038" s="164" t="s">
        <v>1</v>
      </c>
      <c r="N1038" s="165" t="s">
        <v>35</v>
      </c>
      <c r="O1038" s="139">
        <v>0</v>
      </c>
      <c r="P1038" s="139">
        <f>O1038*H1038</f>
        <v>0</v>
      </c>
      <c r="Q1038" s="139">
        <v>0.01</v>
      </c>
      <c r="R1038" s="139">
        <f>Q1038*H1038</f>
        <v>0.19</v>
      </c>
      <c r="S1038" s="139">
        <v>0</v>
      </c>
      <c r="T1038" s="140">
        <f>S1038*H1038</f>
        <v>0</v>
      </c>
      <c r="AR1038" s="141" t="s">
        <v>325</v>
      </c>
      <c r="AT1038" s="141" t="s">
        <v>80</v>
      </c>
      <c r="AU1038" s="141" t="s">
        <v>79</v>
      </c>
      <c r="AY1038" s="15" t="s">
        <v>148</v>
      </c>
      <c r="BE1038" s="142">
        <f>IF(N1038="základní",J1038,0)</f>
        <v>0</v>
      </c>
      <c r="BF1038" s="142">
        <f>IF(N1038="snížená",J1038,0)</f>
        <v>0</v>
      </c>
      <c r="BG1038" s="142">
        <f>IF(N1038="zákl. přenesená",J1038,0)</f>
        <v>0</v>
      </c>
      <c r="BH1038" s="142">
        <f>IF(N1038="sníž. přenesená",J1038,0)</f>
        <v>0</v>
      </c>
      <c r="BI1038" s="142">
        <f>IF(N1038="nulová",J1038,0)</f>
        <v>0</v>
      </c>
      <c r="BJ1038" s="15" t="s">
        <v>77</v>
      </c>
      <c r="BK1038" s="142">
        <f>ROUND(I1038*H1038,2)</f>
        <v>0</v>
      </c>
      <c r="BL1038" s="15" t="s">
        <v>231</v>
      </c>
      <c r="BM1038" s="141" t="s">
        <v>2729</v>
      </c>
    </row>
    <row r="1039" spans="2:51" s="13" customFormat="1" ht="12">
      <c r="B1039" s="150"/>
      <c r="D1039" s="144" t="s">
        <v>157</v>
      </c>
      <c r="E1039" s="151" t="s">
        <v>1</v>
      </c>
      <c r="F1039" s="152" t="s">
        <v>2730</v>
      </c>
      <c r="H1039" s="153">
        <v>19</v>
      </c>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 customFormat="1" ht="36" customHeight="1">
      <c r="B1040" s="130"/>
      <c r="C1040" s="157" t="s">
        <v>1671</v>
      </c>
      <c r="D1040" s="157" t="s">
        <v>80</v>
      </c>
      <c r="E1040" s="158" t="s">
        <v>1744</v>
      </c>
      <c r="F1040" s="159" t="s">
        <v>2731</v>
      </c>
      <c r="G1040" s="160" t="s">
        <v>319</v>
      </c>
      <c r="H1040" s="161">
        <v>2</v>
      </c>
      <c r="I1040" s="162"/>
      <c r="J1040" s="162">
        <f>ROUND(I1040*H1040,2)</f>
        <v>0</v>
      </c>
      <c r="K1040" s="159" t="s">
        <v>1</v>
      </c>
      <c r="L1040" s="163"/>
      <c r="M1040" s="164" t="s">
        <v>1</v>
      </c>
      <c r="N1040" s="165" t="s">
        <v>35</v>
      </c>
      <c r="O1040" s="139">
        <v>0</v>
      </c>
      <c r="P1040" s="139">
        <f>O1040*H1040</f>
        <v>0</v>
      </c>
      <c r="Q1040" s="139">
        <v>0.01</v>
      </c>
      <c r="R1040" s="139">
        <f>Q1040*H1040</f>
        <v>0.02</v>
      </c>
      <c r="S1040" s="139">
        <v>0</v>
      </c>
      <c r="T1040" s="140">
        <f>S1040*H1040</f>
        <v>0</v>
      </c>
      <c r="AR1040" s="141" t="s">
        <v>325</v>
      </c>
      <c r="AT1040" s="141" t="s">
        <v>80</v>
      </c>
      <c r="AU1040" s="141" t="s">
        <v>79</v>
      </c>
      <c r="AY1040" s="15" t="s">
        <v>148</v>
      </c>
      <c r="BE1040" s="142">
        <f>IF(N1040="základní",J1040,0)</f>
        <v>0</v>
      </c>
      <c r="BF1040" s="142">
        <f>IF(N1040="snížená",J1040,0)</f>
        <v>0</v>
      </c>
      <c r="BG1040" s="142">
        <f>IF(N1040="zákl. přenesená",J1040,0)</f>
        <v>0</v>
      </c>
      <c r="BH1040" s="142">
        <f>IF(N1040="sníž. přenesená",J1040,0)</f>
        <v>0</v>
      </c>
      <c r="BI1040" s="142">
        <f>IF(N1040="nulová",J1040,0)</f>
        <v>0</v>
      </c>
      <c r="BJ1040" s="15" t="s">
        <v>77</v>
      </c>
      <c r="BK1040" s="142">
        <f>ROUND(I1040*H1040,2)</f>
        <v>0</v>
      </c>
      <c r="BL1040" s="15" t="s">
        <v>231</v>
      </c>
      <c r="BM1040" s="141" t="s">
        <v>2732</v>
      </c>
    </row>
    <row r="1041" spans="2:51" s="13" customFormat="1" ht="12">
      <c r="B1041" s="150"/>
      <c r="D1041" s="144" t="s">
        <v>157</v>
      </c>
      <c r="E1041" s="151" t="s">
        <v>1</v>
      </c>
      <c r="F1041" s="152" t="s">
        <v>2733</v>
      </c>
      <c r="H1041" s="153">
        <v>2</v>
      </c>
      <c r="L1041" s="150"/>
      <c r="M1041" s="154"/>
      <c r="N1041" s="155"/>
      <c r="O1041" s="155"/>
      <c r="P1041" s="155"/>
      <c r="Q1041" s="155"/>
      <c r="R1041" s="155"/>
      <c r="S1041" s="155"/>
      <c r="T1041" s="156"/>
      <c r="AT1041" s="151" t="s">
        <v>157</v>
      </c>
      <c r="AU1041" s="151" t="s">
        <v>79</v>
      </c>
      <c r="AV1041" s="13" t="s">
        <v>79</v>
      </c>
      <c r="AW1041" s="13" t="s">
        <v>27</v>
      </c>
      <c r="AX1041" s="13" t="s">
        <v>70</v>
      </c>
      <c r="AY1041" s="151" t="s">
        <v>148</v>
      </c>
    </row>
    <row r="1042" spans="2:65" s="1" customFormat="1" ht="36" customHeight="1">
      <c r="B1042" s="130"/>
      <c r="C1042" s="157" t="s">
        <v>1675</v>
      </c>
      <c r="D1042" s="157" t="s">
        <v>80</v>
      </c>
      <c r="E1042" s="158" t="s">
        <v>1757</v>
      </c>
      <c r="F1042" s="159" t="s">
        <v>2734</v>
      </c>
      <c r="G1042" s="160" t="s">
        <v>319</v>
      </c>
      <c r="H1042" s="161">
        <v>2</v>
      </c>
      <c r="I1042" s="162"/>
      <c r="J1042" s="162">
        <f>ROUND(I1042*H1042,2)</f>
        <v>0</v>
      </c>
      <c r="K1042" s="159" t="s">
        <v>1</v>
      </c>
      <c r="L1042" s="163"/>
      <c r="M1042" s="164" t="s">
        <v>1</v>
      </c>
      <c r="N1042" s="165" t="s">
        <v>35</v>
      </c>
      <c r="O1042" s="139">
        <v>0</v>
      </c>
      <c r="P1042" s="139">
        <f>O1042*H1042</f>
        <v>0</v>
      </c>
      <c r="Q1042" s="139">
        <v>0.01</v>
      </c>
      <c r="R1042" s="139">
        <f>Q1042*H1042</f>
        <v>0.02</v>
      </c>
      <c r="S1042" s="139">
        <v>0</v>
      </c>
      <c r="T1042" s="140">
        <f>S1042*H1042</f>
        <v>0</v>
      </c>
      <c r="AR1042" s="141" t="s">
        <v>325</v>
      </c>
      <c r="AT1042" s="141" t="s">
        <v>80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2735</v>
      </c>
    </row>
    <row r="1043" spans="2:51" s="13" customFormat="1" ht="12">
      <c r="B1043" s="150"/>
      <c r="D1043" s="144" t="s">
        <v>157</v>
      </c>
      <c r="E1043" s="151" t="s">
        <v>1</v>
      </c>
      <c r="F1043" s="152" t="s">
        <v>2733</v>
      </c>
      <c r="H1043" s="153">
        <v>2</v>
      </c>
      <c r="L1043" s="150"/>
      <c r="M1043" s="154"/>
      <c r="N1043" s="155"/>
      <c r="O1043" s="155"/>
      <c r="P1043" s="155"/>
      <c r="Q1043" s="155"/>
      <c r="R1043" s="155"/>
      <c r="S1043" s="155"/>
      <c r="T1043" s="156"/>
      <c r="AT1043" s="151" t="s">
        <v>157</v>
      </c>
      <c r="AU1043" s="151" t="s">
        <v>79</v>
      </c>
      <c r="AV1043" s="13" t="s">
        <v>79</v>
      </c>
      <c r="AW1043" s="13" t="s">
        <v>27</v>
      </c>
      <c r="AX1043" s="13" t="s">
        <v>70</v>
      </c>
      <c r="AY1043" s="151" t="s">
        <v>148</v>
      </c>
    </row>
    <row r="1044" spans="2:65" s="1" customFormat="1" ht="36" customHeight="1">
      <c r="B1044" s="130"/>
      <c r="C1044" s="157" t="s">
        <v>1679</v>
      </c>
      <c r="D1044" s="157" t="s">
        <v>80</v>
      </c>
      <c r="E1044" s="158" t="s">
        <v>2736</v>
      </c>
      <c r="F1044" s="159" t="s">
        <v>2737</v>
      </c>
      <c r="G1044" s="160" t="s">
        <v>319</v>
      </c>
      <c r="H1044" s="161">
        <v>3</v>
      </c>
      <c r="I1044" s="162"/>
      <c r="J1044" s="162">
        <f>ROUND(I1044*H1044,2)</f>
        <v>0</v>
      </c>
      <c r="K1044" s="159" t="s">
        <v>1</v>
      </c>
      <c r="L1044" s="163"/>
      <c r="M1044" s="164" t="s">
        <v>1</v>
      </c>
      <c r="N1044" s="165" t="s">
        <v>35</v>
      </c>
      <c r="O1044" s="139">
        <v>0</v>
      </c>
      <c r="P1044" s="139">
        <f>O1044*H1044</f>
        <v>0</v>
      </c>
      <c r="Q1044" s="139">
        <v>0.01</v>
      </c>
      <c r="R1044" s="139">
        <f>Q1044*H1044</f>
        <v>0.03</v>
      </c>
      <c r="S1044" s="139">
        <v>0</v>
      </c>
      <c r="T1044" s="140">
        <f>S1044*H1044</f>
        <v>0</v>
      </c>
      <c r="AR1044" s="141" t="s">
        <v>325</v>
      </c>
      <c r="AT1044" s="141" t="s">
        <v>80</v>
      </c>
      <c r="AU1044" s="141" t="s">
        <v>79</v>
      </c>
      <c r="AY1044" s="15" t="s">
        <v>148</v>
      </c>
      <c r="BE1044" s="142">
        <f>IF(N1044="základní",J1044,0)</f>
        <v>0</v>
      </c>
      <c r="BF1044" s="142">
        <f>IF(N1044="snížená",J1044,0)</f>
        <v>0</v>
      </c>
      <c r="BG1044" s="142">
        <f>IF(N1044="zákl. přenesená",J1044,0)</f>
        <v>0</v>
      </c>
      <c r="BH1044" s="142">
        <f>IF(N1044="sníž. přenesená",J1044,0)</f>
        <v>0</v>
      </c>
      <c r="BI1044" s="142">
        <f>IF(N1044="nulová",J1044,0)</f>
        <v>0</v>
      </c>
      <c r="BJ1044" s="15" t="s">
        <v>77</v>
      </c>
      <c r="BK1044" s="142">
        <f>ROUND(I1044*H1044,2)</f>
        <v>0</v>
      </c>
      <c r="BL1044" s="15" t="s">
        <v>231</v>
      </c>
      <c r="BM1044" s="141" t="s">
        <v>2738</v>
      </c>
    </row>
    <row r="1045" spans="2:51" s="13" customFormat="1" ht="12">
      <c r="B1045" s="150"/>
      <c r="D1045" s="144" t="s">
        <v>157</v>
      </c>
      <c r="E1045" s="151" t="s">
        <v>1</v>
      </c>
      <c r="F1045" s="152" t="s">
        <v>2727</v>
      </c>
      <c r="H1045" s="153">
        <v>3</v>
      </c>
      <c r="L1045" s="150"/>
      <c r="M1045" s="154"/>
      <c r="N1045" s="155"/>
      <c r="O1045" s="155"/>
      <c r="P1045" s="155"/>
      <c r="Q1045" s="155"/>
      <c r="R1045" s="155"/>
      <c r="S1045" s="155"/>
      <c r="T1045" s="156"/>
      <c r="AT1045" s="151" t="s">
        <v>157</v>
      </c>
      <c r="AU1045" s="151" t="s">
        <v>79</v>
      </c>
      <c r="AV1045" s="13" t="s">
        <v>79</v>
      </c>
      <c r="AW1045" s="13" t="s">
        <v>27</v>
      </c>
      <c r="AX1045" s="13" t="s">
        <v>70</v>
      </c>
      <c r="AY1045" s="151" t="s">
        <v>148</v>
      </c>
    </row>
    <row r="1046" spans="2:65" s="1" customFormat="1" ht="36" customHeight="1">
      <c r="B1046" s="130"/>
      <c r="C1046" s="157" t="s">
        <v>1662</v>
      </c>
      <c r="D1046" s="157" t="s">
        <v>80</v>
      </c>
      <c r="E1046" s="158" t="s">
        <v>1719</v>
      </c>
      <c r="F1046" s="159" t="s">
        <v>2739</v>
      </c>
      <c r="G1046" s="160" t="s">
        <v>319</v>
      </c>
      <c r="H1046" s="161">
        <v>1</v>
      </c>
      <c r="I1046" s="162"/>
      <c r="J1046" s="162">
        <f>ROUND(I1046*H1046,2)</f>
        <v>0</v>
      </c>
      <c r="K1046" s="159" t="s">
        <v>1</v>
      </c>
      <c r="L1046" s="163"/>
      <c r="M1046" s="164" t="s">
        <v>1</v>
      </c>
      <c r="N1046" s="165" t="s">
        <v>35</v>
      </c>
      <c r="O1046" s="139">
        <v>0</v>
      </c>
      <c r="P1046" s="139">
        <f>O1046*H1046</f>
        <v>0</v>
      </c>
      <c r="Q1046" s="139">
        <v>0.0073</v>
      </c>
      <c r="R1046" s="139">
        <f>Q1046*H1046</f>
        <v>0.0073</v>
      </c>
      <c r="S1046" s="139">
        <v>0</v>
      </c>
      <c r="T1046" s="140">
        <f>S1046*H1046</f>
        <v>0</v>
      </c>
      <c r="AR1046" s="141" t="s">
        <v>325</v>
      </c>
      <c r="AT1046" s="141" t="s">
        <v>80</v>
      </c>
      <c r="AU1046" s="141" t="s">
        <v>79</v>
      </c>
      <c r="AY1046" s="15" t="s">
        <v>148</v>
      </c>
      <c r="BE1046" s="142">
        <f>IF(N1046="základní",J1046,0)</f>
        <v>0</v>
      </c>
      <c r="BF1046" s="142">
        <f>IF(N1046="snížená",J1046,0)</f>
        <v>0</v>
      </c>
      <c r="BG1046" s="142">
        <f>IF(N1046="zákl. přenesená",J1046,0)</f>
        <v>0</v>
      </c>
      <c r="BH1046" s="142">
        <f>IF(N1046="sníž. přenesená",J1046,0)</f>
        <v>0</v>
      </c>
      <c r="BI1046" s="142">
        <f>IF(N1046="nulová",J1046,0)</f>
        <v>0</v>
      </c>
      <c r="BJ1046" s="15" t="s">
        <v>77</v>
      </c>
      <c r="BK1046" s="142">
        <f>ROUND(I1046*H1046,2)</f>
        <v>0</v>
      </c>
      <c r="BL1046" s="15" t="s">
        <v>231</v>
      </c>
      <c r="BM1046" s="141" t="s">
        <v>2740</v>
      </c>
    </row>
    <row r="1047" spans="2:51" s="12" customFormat="1" ht="20.4">
      <c r="B1047" s="143"/>
      <c r="D1047" s="144" t="s">
        <v>157</v>
      </c>
      <c r="E1047" s="145" t="s">
        <v>1</v>
      </c>
      <c r="F1047" s="146" t="s">
        <v>1747</v>
      </c>
      <c r="H1047" s="145" t="s">
        <v>1</v>
      </c>
      <c r="L1047" s="143"/>
      <c r="M1047" s="147"/>
      <c r="N1047" s="148"/>
      <c r="O1047" s="148"/>
      <c r="P1047" s="148"/>
      <c r="Q1047" s="148"/>
      <c r="R1047" s="148"/>
      <c r="S1047" s="148"/>
      <c r="T1047" s="149"/>
      <c r="AT1047" s="145" t="s">
        <v>157</v>
      </c>
      <c r="AU1047" s="145" t="s">
        <v>79</v>
      </c>
      <c r="AV1047" s="12" t="s">
        <v>77</v>
      </c>
      <c r="AW1047" s="12" t="s">
        <v>27</v>
      </c>
      <c r="AX1047" s="12" t="s">
        <v>70</v>
      </c>
      <c r="AY1047" s="145" t="s">
        <v>148</v>
      </c>
    </row>
    <row r="1048" spans="2:51" s="13" customFormat="1" ht="12">
      <c r="B1048" s="150"/>
      <c r="D1048" s="144" t="s">
        <v>157</v>
      </c>
      <c r="E1048" s="151" t="s">
        <v>1</v>
      </c>
      <c r="F1048" s="152" t="s">
        <v>2741</v>
      </c>
      <c r="H1048" s="153">
        <v>1</v>
      </c>
      <c r="L1048" s="150"/>
      <c r="M1048" s="154"/>
      <c r="N1048" s="155"/>
      <c r="O1048" s="155"/>
      <c r="P1048" s="155"/>
      <c r="Q1048" s="155"/>
      <c r="R1048" s="155"/>
      <c r="S1048" s="155"/>
      <c r="T1048" s="156"/>
      <c r="AT1048" s="151" t="s">
        <v>157</v>
      </c>
      <c r="AU1048" s="151" t="s">
        <v>79</v>
      </c>
      <c r="AV1048" s="13" t="s">
        <v>79</v>
      </c>
      <c r="AW1048" s="13" t="s">
        <v>27</v>
      </c>
      <c r="AX1048" s="13" t="s">
        <v>70</v>
      </c>
      <c r="AY1048" s="151" t="s">
        <v>148</v>
      </c>
    </row>
    <row r="1049" spans="2:65" s="1" customFormat="1" ht="36" customHeight="1">
      <c r="B1049" s="130"/>
      <c r="C1049" s="157" t="s">
        <v>1683</v>
      </c>
      <c r="D1049" s="157" t="s">
        <v>80</v>
      </c>
      <c r="E1049" s="158" t="s">
        <v>1724</v>
      </c>
      <c r="F1049" s="159" t="s">
        <v>2742</v>
      </c>
      <c r="G1049" s="160" t="s">
        <v>319</v>
      </c>
      <c r="H1049" s="161">
        <v>2</v>
      </c>
      <c r="I1049" s="162"/>
      <c r="J1049" s="162">
        <f>ROUND(I1049*H1049,2)</f>
        <v>0</v>
      </c>
      <c r="K1049" s="159" t="s">
        <v>1</v>
      </c>
      <c r="L1049" s="163"/>
      <c r="M1049" s="164" t="s">
        <v>1</v>
      </c>
      <c r="N1049" s="165" t="s">
        <v>35</v>
      </c>
      <c r="O1049" s="139">
        <v>0</v>
      </c>
      <c r="P1049" s="139">
        <f>O1049*H1049</f>
        <v>0</v>
      </c>
      <c r="Q1049" s="139">
        <v>0.0073</v>
      </c>
      <c r="R1049" s="139">
        <f>Q1049*H1049</f>
        <v>0.0146</v>
      </c>
      <c r="S1049" s="139">
        <v>0</v>
      </c>
      <c r="T1049" s="140">
        <f>S1049*H1049</f>
        <v>0</v>
      </c>
      <c r="AR1049" s="141" t="s">
        <v>325</v>
      </c>
      <c r="AT1049" s="141" t="s">
        <v>80</v>
      </c>
      <c r="AU1049" s="141" t="s">
        <v>79</v>
      </c>
      <c r="AY1049" s="15" t="s">
        <v>148</v>
      </c>
      <c r="BE1049" s="142">
        <f>IF(N1049="základní",J1049,0)</f>
        <v>0</v>
      </c>
      <c r="BF1049" s="142">
        <f>IF(N1049="snížená",J1049,0)</f>
        <v>0</v>
      </c>
      <c r="BG1049" s="142">
        <f>IF(N1049="zákl. přenesená",J1049,0)</f>
        <v>0</v>
      </c>
      <c r="BH1049" s="142">
        <f>IF(N1049="sníž. přenesená",J1049,0)</f>
        <v>0</v>
      </c>
      <c r="BI1049" s="142">
        <f>IF(N1049="nulová",J1049,0)</f>
        <v>0</v>
      </c>
      <c r="BJ1049" s="15" t="s">
        <v>77</v>
      </c>
      <c r="BK1049" s="142">
        <f>ROUND(I1049*H1049,2)</f>
        <v>0</v>
      </c>
      <c r="BL1049" s="15" t="s">
        <v>231</v>
      </c>
      <c r="BM1049" s="141" t="s">
        <v>2743</v>
      </c>
    </row>
    <row r="1050" spans="2:51" s="12" customFormat="1" ht="20.4">
      <c r="B1050" s="143"/>
      <c r="D1050" s="144" t="s">
        <v>157</v>
      </c>
      <c r="E1050" s="145" t="s">
        <v>1</v>
      </c>
      <c r="F1050" s="146" t="s">
        <v>1747</v>
      </c>
      <c r="H1050" s="145" t="s">
        <v>1</v>
      </c>
      <c r="L1050" s="143"/>
      <c r="M1050" s="147"/>
      <c r="N1050" s="148"/>
      <c r="O1050" s="148"/>
      <c r="P1050" s="148"/>
      <c r="Q1050" s="148"/>
      <c r="R1050" s="148"/>
      <c r="S1050" s="148"/>
      <c r="T1050" s="149"/>
      <c r="AT1050" s="145" t="s">
        <v>157</v>
      </c>
      <c r="AU1050" s="145" t="s">
        <v>79</v>
      </c>
      <c r="AV1050" s="12" t="s">
        <v>77</v>
      </c>
      <c r="AW1050" s="12" t="s">
        <v>27</v>
      </c>
      <c r="AX1050" s="12" t="s">
        <v>70</v>
      </c>
      <c r="AY1050" s="145" t="s">
        <v>148</v>
      </c>
    </row>
    <row r="1051" spans="2:51" s="13" customFormat="1" ht="12">
      <c r="B1051" s="150"/>
      <c r="D1051" s="144" t="s">
        <v>157</v>
      </c>
      <c r="E1051" s="151" t="s">
        <v>1</v>
      </c>
      <c r="F1051" s="152" t="s">
        <v>2744</v>
      </c>
      <c r="H1051" s="153">
        <v>2</v>
      </c>
      <c r="L1051" s="150"/>
      <c r="M1051" s="154"/>
      <c r="N1051" s="155"/>
      <c r="O1051" s="155"/>
      <c r="P1051" s="155"/>
      <c r="Q1051" s="155"/>
      <c r="R1051" s="155"/>
      <c r="S1051" s="155"/>
      <c r="T1051" s="156"/>
      <c r="AT1051" s="151" t="s">
        <v>157</v>
      </c>
      <c r="AU1051" s="151" t="s">
        <v>79</v>
      </c>
      <c r="AV1051" s="13" t="s">
        <v>79</v>
      </c>
      <c r="AW1051" s="13" t="s">
        <v>27</v>
      </c>
      <c r="AX1051" s="13" t="s">
        <v>70</v>
      </c>
      <c r="AY1051" s="151" t="s">
        <v>148</v>
      </c>
    </row>
    <row r="1052" spans="2:65" s="1" customFormat="1" ht="36" customHeight="1">
      <c r="B1052" s="130"/>
      <c r="C1052" s="157" t="s">
        <v>1687</v>
      </c>
      <c r="D1052" s="157" t="s">
        <v>80</v>
      </c>
      <c r="E1052" s="158" t="s">
        <v>1729</v>
      </c>
      <c r="F1052" s="159" t="s">
        <v>2745</v>
      </c>
      <c r="G1052" s="160" t="s">
        <v>319</v>
      </c>
      <c r="H1052" s="161">
        <v>1</v>
      </c>
      <c r="I1052" s="162"/>
      <c r="J1052" s="162">
        <f>ROUND(I1052*H1052,2)</f>
        <v>0</v>
      </c>
      <c r="K1052" s="159" t="s">
        <v>1</v>
      </c>
      <c r="L1052" s="163"/>
      <c r="M1052" s="164" t="s">
        <v>1</v>
      </c>
      <c r="N1052" s="165" t="s">
        <v>35</v>
      </c>
      <c r="O1052" s="139">
        <v>0</v>
      </c>
      <c r="P1052" s="139">
        <f>O1052*H1052</f>
        <v>0</v>
      </c>
      <c r="Q1052" s="139">
        <v>0.0073</v>
      </c>
      <c r="R1052" s="139">
        <f>Q1052*H1052</f>
        <v>0.0073</v>
      </c>
      <c r="S1052" s="139">
        <v>0</v>
      </c>
      <c r="T1052" s="140">
        <f>S1052*H1052</f>
        <v>0</v>
      </c>
      <c r="AR1052" s="141" t="s">
        <v>325</v>
      </c>
      <c r="AT1052" s="141" t="s">
        <v>80</v>
      </c>
      <c r="AU1052" s="141" t="s">
        <v>79</v>
      </c>
      <c r="AY1052" s="15" t="s">
        <v>148</v>
      </c>
      <c r="BE1052" s="142">
        <f>IF(N1052="základní",J1052,0)</f>
        <v>0</v>
      </c>
      <c r="BF1052" s="142">
        <f>IF(N1052="snížená",J1052,0)</f>
        <v>0</v>
      </c>
      <c r="BG1052" s="142">
        <f>IF(N1052="zákl. přenesená",J1052,0)</f>
        <v>0</v>
      </c>
      <c r="BH1052" s="142">
        <f>IF(N1052="sníž. přenesená",J1052,0)</f>
        <v>0</v>
      </c>
      <c r="BI1052" s="142">
        <f>IF(N1052="nulová",J1052,0)</f>
        <v>0</v>
      </c>
      <c r="BJ1052" s="15" t="s">
        <v>77</v>
      </c>
      <c r="BK1052" s="142">
        <f>ROUND(I1052*H1052,2)</f>
        <v>0</v>
      </c>
      <c r="BL1052" s="15" t="s">
        <v>231</v>
      </c>
      <c r="BM1052" s="141" t="s">
        <v>2746</v>
      </c>
    </row>
    <row r="1053" spans="2:51" s="12" customFormat="1" ht="20.4">
      <c r="B1053" s="143"/>
      <c r="D1053" s="144" t="s">
        <v>157</v>
      </c>
      <c r="E1053" s="145" t="s">
        <v>1</v>
      </c>
      <c r="F1053" s="146" t="s">
        <v>1747</v>
      </c>
      <c r="H1053" s="145" t="s">
        <v>1</v>
      </c>
      <c r="L1053" s="143"/>
      <c r="M1053" s="147"/>
      <c r="N1053" s="148"/>
      <c r="O1053" s="148"/>
      <c r="P1053" s="148"/>
      <c r="Q1053" s="148"/>
      <c r="R1053" s="148"/>
      <c r="S1053" s="148"/>
      <c r="T1053" s="149"/>
      <c r="AT1053" s="145" t="s">
        <v>157</v>
      </c>
      <c r="AU1053" s="145" t="s">
        <v>79</v>
      </c>
      <c r="AV1053" s="12" t="s">
        <v>77</v>
      </c>
      <c r="AW1053" s="12" t="s">
        <v>27</v>
      </c>
      <c r="AX1053" s="12" t="s">
        <v>70</v>
      </c>
      <c r="AY1053" s="145" t="s">
        <v>148</v>
      </c>
    </row>
    <row r="1054" spans="2:51" s="13" customFormat="1" ht="12">
      <c r="B1054" s="150"/>
      <c r="D1054" s="144" t="s">
        <v>157</v>
      </c>
      <c r="E1054" s="151" t="s">
        <v>1</v>
      </c>
      <c r="F1054" s="152" t="s">
        <v>2741</v>
      </c>
      <c r="H1054" s="153">
        <v>1</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65" s="1" customFormat="1" ht="48" customHeight="1">
      <c r="B1055" s="130"/>
      <c r="C1055" s="157" t="s">
        <v>1691</v>
      </c>
      <c r="D1055" s="157" t="s">
        <v>80</v>
      </c>
      <c r="E1055" s="158" t="s">
        <v>1734</v>
      </c>
      <c r="F1055" s="159" t="s">
        <v>2747</v>
      </c>
      <c r="G1055" s="160" t="s">
        <v>319</v>
      </c>
      <c r="H1055" s="161">
        <v>1</v>
      </c>
      <c r="I1055" s="162"/>
      <c r="J1055" s="162">
        <f>ROUND(I1055*H1055,2)</f>
        <v>0</v>
      </c>
      <c r="K1055" s="159" t="s">
        <v>1</v>
      </c>
      <c r="L1055" s="163"/>
      <c r="M1055" s="164" t="s">
        <v>1</v>
      </c>
      <c r="N1055" s="165" t="s">
        <v>35</v>
      </c>
      <c r="O1055" s="139">
        <v>0</v>
      </c>
      <c r="P1055" s="139">
        <f>O1055*H1055</f>
        <v>0</v>
      </c>
      <c r="Q1055" s="139">
        <v>0.0073</v>
      </c>
      <c r="R1055" s="139">
        <f>Q1055*H1055</f>
        <v>0.0073</v>
      </c>
      <c r="S1055" s="139">
        <v>0</v>
      </c>
      <c r="T1055" s="140">
        <f>S1055*H1055</f>
        <v>0</v>
      </c>
      <c r="AR1055" s="141" t="s">
        <v>325</v>
      </c>
      <c r="AT1055" s="141" t="s">
        <v>80</v>
      </c>
      <c r="AU1055" s="141" t="s">
        <v>79</v>
      </c>
      <c r="AY1055" s="15" t="s">
        <v>148</v>
      </c>
      <c r="BE1055" s="142">
        <f>IF(N1055="základní",J1055,0)</f>
        <v>0</v>
      </c>
      <c r="BF1055" s="142">
        <f>IF(N1055="snížená",J1055,0)</f>
        <v>0</v>
      </c>
      <c r="BG1055" s="142">
        <f>IF(N1055="zákl. přenesená",J1055,0)</f>
        <v>0</v>
      </c>
      <c r="BH1055" s="142">
        <f>IF(N1055="sníž. přenesená",J1055,0)</f>
        <v>0</v>
      </c>
      <c r="BI1055" s="142">
        <f>IF(N1055="nulová",J1055,0)</f>
        <v>0</v>
      </c>
      <c r="BJ1055" s="15" t="s">
        <v>77</v>
      </c>
      <c r="BK1055" s="142">
        <f>ROUND(I1055*H1055,2)</f>
        <v>0</v>
      </c>
      <c r="BL1055" s="15" t="s">
        <v>231</v>
      </c>
      <c r="BM1055" s="141" t="s">
        <v>2748</v>
      </c>
    </row>
    <row r="1056" spans="2:51" s="12" customFormat="1" ht="20.4">
      <c r="B1056" s="143"/>
      <c r="D1056" s="144" t="s">
        <v>157</v>
      </c>
      <c r="E1056" s="145" t="s">
        <v>1</v>
      </c>
      <c r="F1056" s="146" t="s">
        <v>1747</v>
      </c>
      <c r="H1056" s="145" t="s">
        <v>1</v>
      </c>
      <c r="L1056" s="143"/>
      <c r="M1056" s="147"/>
      <c r="N1056" s="148"/>
      <c r="O1056" s="148"/>
      <c r="P1056" s="148"/>
      <c r="Q1056" s="148"/>
      <c r="R1056" s="148"/>
      <c r="S1056" s="148"/>
      <c r="T1056" s="149"/>
      <c r="AT1056" s="145" t="s">
        <v>157</v>
      </c>
      <c r="AU1056" s="145" t="s">
        <v>79</v>
      </c>
      <c r="AV1056" s="12" t="s">
        <v>77</v>
      </c>
      <c r="AW1056" s="12" t="s">
        <v>27</v>
      </c>
      <c r="AX1056" s="12" t="s">
        <v>70</v>
      </c>
      <c r="AY1056" s="145" t="s">
        <v>148</v>
      </c>
    </row>
    <row r="1057" spans="2:51" s="13" customFormat="1" ht="12">
      <c r="B1057" s="150"/>
      <c r="D1057" s="144" t="s">
        <v>157</v>
      </c>
      <c r="E1057" s="151" t="s">
        <v>1</v>
      </c>
      <c r="F1057" s="152" t="s">
        <v>2749</v>
      </c>
      <c r="H1057" s="153">
        <v>1</v>
      </c>
      <c r="L1057" s="150"/>
      <c r="M1057" s="154"/>
      <c r="N1057" s="155"/>
      <c r="O1057" s="155"/>
      <c r="P1057" s="155"/>
      <c r="Q1057" s="155"/>
      <c r="R1057" s="155"/>
      <c r="S1057" s="155"/>
      <c r="T1057" s="156"/>
      <c r="AT1057" s="151" t="s">
        <v>157</v>
      </c>
      <c r="AU1057" s="151" t="s">
        <v>79</v>
      </c>
      <c r="AV1057" s="13" t="s">
        <v>79</v>
      </c>
      <c r="AW1057" s="13" t="s">
        <v>27</v>
      </c>
      <c r="AX1057" s="13" t="s">
        <v>70</v>
      </c>
      <c r="AY1057" s="151" t="s">
        <v>148</v>
      </c>
    </row>
    <row r="1058" spans="2:65" s="1" customFormat="1" ht="36" customHeight="1">
      <c r="B1058" s="130"/>
      <c r="C1058" s="157" t="s">
        <v>1696</v>
      </c>
      <c r="D1058" s="157" t="s">
        <v>80</v>
      </c>
      <c r="E1058" s="158" t="s">
        <v>2750</v>
      </c>
      <c r="F1058" s="159" t="s">
        <v>2751</v>
      </c>
      <c r="G1058" s="160" t="s">
        <v>319</v>
      </c>
      <c r="H1058" s="161">
        <v>1</v>
      </c>
      <c r="I1058" s="162"/>
      <c r="J1058" s="162">
        <f>ROUND(I1058*H1058,2)</f>
        <v>0</v>
      </c>
      <c r="K1058" s="159" t="s">
        <v>1</v>
      </c>
      <c r="L1058" s="163"/>
      <c r="M1058" s="164" t="s">
        <v>1</v>
      </c>
      <c r="N1058" s="165" t="s">
        <v>35</v>
      </c>
      <c r="O1058" s="139">
        <v>0</v>
      </c>
      <c r="P1058" s="139">
        <f>O1058*H1058</f>
        <v>0</v>
      </c>
      <c r="Q1058" s="139">
        <v>0.01</v>
      </c>
      <c r="R1058" s="139">
        <f>Q1058*H1058</f>
        <v>0.01</v>
      </c>
      <c r="S1058" s="139">
        <v>0</v>
      </c>
      <c r="T1058" s="140">
        <f>S1058*H1058</f>
        <v>0</v>
      </c>
      <c r="AR1058" s="141" t="s">
        <v>325</v>
      </c>
      <c r="AT1058" s="141" t="s">
        <v>80</v>
      </c>
      <c r="AU1058" s="141" t="s">
        <v>79</v>
      </c>
      <c r="AY1058" s="15" t="s">
        <v>148</v>
      </c>
      <c r="BE1058" s="142">
        <f>IF(N1058="základní",J1058,0)</f>
        <v>0</v>
      </c>
      <c r="BF1058" s="142">
        <f>IF(N1058="snížená",J1058,0)</f>
        <v>0</v>
      </c>
      <c r="BG1058" s="142">
        <f>IF(N1058="zákl. přenesená",J1058,0)</f>
        <v>0</v>
      </c>
      <c r="BH1058" s="142">
        <f>IF(N1058="sníž. přenesená",J1058,0)</f>
        <v>0</v>
      </c>
      <c r="BI1058" s="142">
        <f>IF(N1058="nulová",J1058,0)</f>
        <v>0</v>
      </c>
      <c r="BJ1058" s="15" t="s">
        <v>77</v>
      </c>
      <c r="BK1058" s="142">
        <f>ROUND(I1058*H1058,2)</f>
        <v>0</v>
      </c>
      <c r="BL1058" s="15" t="s">
        <v>231</v>
      </c>
      <c r="BM1058" s="141" t="s">
        <v>2752</v>
      </c>
    </row>
    <row r="1059" spans="2:51" s="12" customFormat="1" ht="20.4">
      <c r="B1059" s="143"/>
      <c r="D1059" s="144" t="s">
        <v>157</v>
      </c>
      <c r="E1059" s="145" t="s">
        <v>1</v>
      </c>
      <c r="F1059" s="146" t="s">
        <v>1747</v>
      </c>
      <c r="H1059" s="145" t="s">
        <v>1</v>
      </c>
      <c r="L1059" s="143"/>
      <c r="M1059" s="147"/>
      <c r="N1059" s="148"/>
      <c r="O1059" s="148"/>
      <c r="P1059" s="148"/>
      <c r="Q1059" s="148"/>
      <c r="R1059" s="148"/>
      <c r="S1059" s="148"/>
      <c r="T1059" s="149"/>
      <c r="AT1059" s="145" t="s">
        <v>157</v>
      </c>
      <c r="AU1059" s="145" t="s">
        <v>79</v>
      </c>
      <c r="AV1059" s="12" t="s">
        <v>77</v>
      </c>
      <c r="AW1059" s="12" t="s">
        <v>27</v>
      </c>
      <c r="AX1059" s="12" t="s">
        <v>70</v>
      </c>
      <c r="AY1059" s="145" t="s">
        <v>148</v>
      </c>
    </row>
    <row r="1060" spans="2:51" s="13" customFormat="1" ht="12">
      <c r="B1060" s="150"/>
      <c r="D1060" s="144" t="s">
        <v>157</v>
      </c>
      <c r="E1060" s="151" t="s">
        <v>1</v>
      </c>
      <c r="F1060" s="152" t="s">
        <v>2749</v>
      </c>
      <c r="H1060" s="153">
        <v>1</v>
      </c>
      <c r="L1060" s="150"/>
      <c r="M1060" s="154"/>
      <c r="N1060" s="155"/>
      <c r="O1060" s="155"/>
      <c r="P1060" s="155"/>
      <c r="Q1060" s="155"/>
      <c r="R1060" s="155"/>
      <c r="S1060" s="155"/>
      <c r="T1060" s="156"/>
      <c r="AT1060" s="151" t="s">
        <v>157</v>
      </c>
      <c r="AU1060" s="151" t="s">
        <v>79</v>
      </c>
      <c r="AV1060" s="13" t="s">
        <v>79</v>
      </c>
      <c r="AW1060" s="13" t="s">
        <v>27</v>
      </c>
      <c r="AX1060" s="13" t="s">
        <v>70</v>
      </c>
      <c r="AY1060" s="151" t="s">
        <v>148</v>
      </c>
    </row>
    <row r="1061" spans="2:65" s="1" customFormat="1" ht="36" customHeight="1">
      <c r="B1061" s="130"/>
      <c r="C1061" s="157" t="s">
        <v>1702</v>
      </c>
      <c r="D1061" s="157" t="s">
        <v>80</v>
      </c>
      <c r="E1061" s="158" t="s">
        <v>2753</v>
      </c>
      <c r="F1061" s="159" t="s">
        <v>2754</v>
      </c>
      <c r="G1061" s="160" t="s">
        <v>319</v>
      </c>
      <c r="H1061" s="161">
        <v>3</v>
      </c>
      <c r="I1061" s="162"/>
      <c r="J1061" s="162">
        <f>ROUND(I1061*H1061,2)</f>
        <v>0</v>
      </c>
      <c r="K1061" s="159" t="s">
        <v>1</v>
      </c>
      <c r="L1061" s="163"/>
      <c r="M1061" s="164" t="s">
        <v>1</v>
      </c>
      <c r="N1061" s="165" t="s">
        <v>35</v>
      </c>
      <c r="O1061" s="139">
        <v>0</v>
      </c>
      <c r="P1061" s="139">
        <f>O1061*H1061</f>
        <v>0</v>
      </c>
      <c r="Q1061" s="139">
        <v>0.0073</v>
      </c>
      <c r="R1061" s="139">
        <f>Q1061*H1061</f>
        <v>0.0219</v>
      </c>
      <c r="S1061" s="139">
        <v>0</v>
      </c>
      <c r="T1061" s="140">
        <f>S1061*H1061</f>
        <v>0</v>
      </c>
      <c r="AR1061" s="141" t="s">
        <v>325</v>
      </c>
      <c r="AT1061" s="141" t="s">
        <v>80</v>
      </c>
      <c r="AU1061" s="141" t="s">
        <v>79</v>
      </c>
      <c r="AY1061" s="15" t="s">
        <v>148</v>
      </c>
      <c r="BE1061" s="142">
        <f>IF(N1061="základní",J1061,0)</f>
        <v>0</v>
      </c>
      <c r="BF1061" s="142">
        <f>IF(N1061="snížená",J1061,0)</f>
        <v>0</v>
      </c>
      <c r="BG1061" s="142">
        <f>IF(N1061="zákl. přenesená",J1061,0)</f>
        <v>0</v>
      </c>
      <c r="BH1061" s="142">
        <f>IF(N1061="sníž. přenesená",J1061,0)</f>
        <v>0</v>
      </c>
      <c r="BI1061" s="142">
        <f>IF(N1061="nulová",J1061,0)</f>
        <v>0</v>
      </c>
      <c r="BJ1061" s="15" t="s">
        <v>77</v>
      </c>
      <c r="BK1061" s="142">
        <f>ROUND(I1061*H1061,2)</f>
        <v>0</v>
      </c>
      <c r="BL1061" s="15" t="s">
        <v>231</v>
      </c>
      <c r="BM1061" s="141" t="s">
        <v>2755</v>
      </c>
    </row>
    <row r="1062" spans="2:51" s="12" customFormat="1" ht="20.4">
      <c r="B1062" s="143"/>
      <c r="D1062" s="144" t="s">
        <v>157</v>
      </c>
      <c r="E1062" s="145" t="s">
        <v>1</v>
      </c>
      <c r="F1062" s="146" t="s">
        <v>1747</v>
      </c>
      <c r="H1062" s="145" t="s">
        <v>1</v>
      </c>
      <c r="L1062" s="143"/>
      <c r="M1062" s="147"/>
      <c r="N1062" s="148"/>
      <c r="O1062" s="148"/>
      <c r="P1062" s="148"/>
      <c r="Q1062" s="148"/>
      <c r="R1062" s="148"/>
      <c r="S1062" s="148"/>
      <c r="T1062" s="149"/>
      <c r="AT1062" s="145" t="s">
        <v>157</v>
      </c>
      <c r="AU1062" s="145" t="s">
        <v>79</v>
      </c>
      <c r="AV1062" s="12" t="s">
        <v>77</v>
      </c>
      <c r="AW1062" s="12" t="s">
        <v>27</v>
      </c>
      <c r="AX1062" s="12" t="s">
        <v>70</v>
      </c>
      <c r="AY1062" s="145" t="s">
        <v>148</v>
      </c>
    </row>
    <row r="1063" spans="2:51" s="13" customFormat="1" ht="12">
      <c r="B1063" s="150"/>
      <c r="D1063" s="144" t="s">
        <v>157</v>
      </c>
      <c r="E1063" s="151" t="s">
        <v>1</v>
      </c>
      <c r="F1063" s="152" t="s">
        <v>2741</v>
      </c>
      <c r="H1063" s="153">
        <v>1</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51" s="13" customFormat="1" ht="12">
      <c r="B1064" s="150"/>
      <c r="D1064" s="144" t="s">
        <v>157</v>
      </c>
      <c r="E1064" s="151" t="s">
        <v>1</v>
      </c>
      <c r="F1064" s="152" t="s">
        <v>2756</v>
      </c>
      <c r="H1064" s="153">
        <v>2</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65" s="1" customFormat="1" ht="24" customHeight="1">
      <c r="B1065" s="130"/>
      <c r="C1065" s="131" t="s">
        <v>1706</v>
      </c>
      <c r="D1065" s="131" t="s">
        <v>150</v>
      </c>
      <c r="E1065" s="132" t="s">
        <v>1761</v>
      </c>
      <c r="F1065" s="133" t="s">
        <v>1762</v>
      </c>
      <c r="G1065" s="134" t="s">
        <v>153</v>
      </c>
      <c r="H1065" s="135">
        <v>0.936</v>
      </c>
      <c r="I1065" s="136"/>
      <c r="J1065" s="136">
        <f>ROUND(I1065*H1065,2)</f>
        <v>0</v>
      </c>
      <c r="K1065" s="133" t="s">
        <v>320</v>
      </c>
      <c r="L1065" s="27"/>
      <c r="M1065" s="137" t="s">
        <v>1</v>
      </c>
      <c r="N1065" s="138" t="s">
        <v>35</v>
      </c>
      <c r="O1065" s="139">
        <v>1.607</v>
      </c>
      <c r="P1065" s="139">
        <f>O1065*H1065</f>
        <v>1.5041520000000002</v>
      </c>
      <c r="Q1065" s="139">
        <v>0</v>
      </c>
      <c r="R1065" s="139">
        <f>Q1065*H1065</f>
        <v>0</v>
      </c>
      <c r="S1065" s="139">
        <v>0</v>
      </c>
      <c r="T1065" s="140">
        <f>S1065*H1065</f>
        <v>0</v>
      </c>
      <c r="AR1065" s="141" t="s">
        <v>231</v>
      </c>
      <c r="AT1065" s="141" t="s">
        <v>150</v>
      </c>
      <c r="AU1065" s="141" t="s">
        <v>79</v>
      </c>
      <c r="AY1065" s="15" t="s">
        <v>148</v>
      </c>
      <c r="BE1065" s="142">
        <f>IF(N1065="základní",J1065,0)</f>
        <v>0</v>
      </c>
      <c r="BF1065" s="142">
        <f>IF(N1065="snížená",J1065,0)</f>
        <v>0</v>
      </c>
      <c r="BG1065" s="142">
        <f>IF(N1065="zákl. přenesená",J1065,0)</f>
        <v>0</v>
      </c>
      <c r="BH1065" s="142">
        <f>IF(N1065="sníž. přenesená",J1065,0)</f>
        <v>0</v>
      </c>
      <c r="BI1065" s="142">
        <f>IF(N1065="nulová",J1065,0)</f>
        <v>0</v>
      </c>
      <c r="BJ1065" s="15" t="s">
        <v>77</v>
      </c>
      <c r="BK1065" s="142">
        <f>ROUND(I1065*H1065,2)</f>
        <v>0</v>
      </c>
      <c r="BL1065" s="15" t="s">
        <v>231</v>
      </c>
      <c r="BM1065" s="141" t="s">
        <v>2757</v>
      </c>
    </row>
    <row r="1066" spans="2:51" s="13" customFormat="1" ht="12">
      <c r="B1066" s="150"/>
      <c r="D1066" s="144" t="s">
        <v>157</v>
      </c>
      <c r="E1066" s="151" t="s">
        <v>1</v>
      </c>
      <c r="F1066" s="152" t="s">
        <v>2758</v>
      </c>
      <c r="H1066" s="153">
        <v>0.936</v>
      </c>
      <c r="L1066" s="150"/>
      <c r="M1066" s="154"/>
      <c r="N1066" s="155"/>
      <c r="O1066" s="155"/>
      <c r="P1066" s="155"/>
      <c r="Q1066" s="155"/>
      <c r="R1066" s="155"/>
      <c r="S1066" s="155"/>
      <c r="T1066" s="156"/>
      <c r="AT1066" s="151" t="s">
        <v>157</v>
      </c>
      <c r="AU1066" s="151" t="s">
        <v>79</v>
      </c>
      <c r="AV1066" s="13" t="s">
        <v>79</v>
      </c>
      <c r="AW1066" s="13" t="s">
        <v>27</v>
      </c>
      <c r="AX1066" s="13" t="s">
        <v>70</v>
      </c>
      <c r="AY1066" s="151" t="s">
        <v>148</v>
      </c>
    </row>
    <row r="1067" spans="2:65" s="1" customFormat="1" ht="24" customHeight="1">
      <c r="B1067" s="130"/>
      <c r="C1067" s="131" t="s">
        <v>1711</v>
      </c>
      <c r="D1067" s="131" t="s">
        <v>150</v>
      </c>
      <c r="E1067" s="132" t="s">
        <v>1765</v>
      </c>
      <c r="F1067" s="133" t="s">
        <v>1766</v>
      </c>
      <c r="G1067" s="134" t="s">
        <v>153</v>
      </c>
      <c r="H1067" s="135">
        <v>47.581</v>
      </c>
      <c r="I1067" s="136"/>
      <c r="J1067" s="136">
        <f>ROUND(I1067*H1067,2)</f>
        <v>0</v>
      </c>
      <c r="K1067" s="133" t="s">
        <v>320</v>
      </c>
      <c r="L1067" s="27"/>
      <c r="M1067" s="137" t="s">
        <v>1</v>
      </c>
      <c r="N1067" s="138" t="s">
        <v>35</v>
      </c>
      <c r="O1067" s="139">
        <v>0.949</v>
      </c>
      <c r="P1067" s="139">
        <f>O1067*H1067</f>
        <v>45.154369</v>
      </c>
      <c r="Q1067" s="139">
        <v>0</v>
      </c>
      <c r="R1067" s="139">
        <f>Q1067*H1067</f>
        <v>0</v>
      </c>
      <c r="S1067" s="139">
        <v>0</v>
      </c>
      <c r="T1067" s="140">
        <f>S1067*H1067</f>
        <v>0</v>
      </c>
      <c r="AR1067" s="141" t="s">
        <v>231</v>
      </c>
      <c r="AT1067" s="141" t="s">
        <v>150</v>
      </c>
      <c r="AU1067" s="141" t="s">
        <v>79</v>
      </c>
      <c r="AY1067" s="15" t="s">
        <v>148</v>
      </c>
      <c r="BE1067" s="142">
        <f>IF(N1067="základní",J1067,0)</f>
        <v>0</v>
      </c>
      <c r="BF1067" s="142">
        <f>IF(N1067="snížená",J1067,0)</f>
        <v>0</v>
      </c>
      <c r="BG1067" s="142">
        <f>IF(N1067="zákl. přenesená",J1067,0)</f>
        <v>0</v>
      </c>
      <c r="BH1067" s="142">
        <f>IF(N1067="sníž. přenesená",J1067,0)</f>
        <v>0</v>
      </c>
      <c r="BI1067" s="142">
        <f>IF(N1067="nulová",J1067,0)</f>
        <v>0</v>
      </c>
      <c r="BJ1067" s="15" t="s">
        <v>77</v>
      </c>
      <c r="BK1067" s="142">
        <f>ROUND(I1067*H1067,2)</f>
        <v>0</v>
      </c>
      <c r="BL1067" s="15" t="s">
        <v>231</v>
      </c>
      <c r="BM1067" s="141" t="s">
        <v>2759</v>
      </c>
    </row>
    <row r="1068" spans="2:51" s="12" customFormat="1" ht="12">
      <c r="B1068" s="143"/>
      <c r="D1068" s="144" t="s">
        <v>157</v>
      </c>
      <c r="E1068" s="145" t="s">
        <v>1</v>
      </c>
      <c r="F1068" s="146" t="s">
        <v>2239</v>
      </c>
      <c r="H1068" s="145" t="s">
        <v>1</v>
      </c>
      <c r="L1068" s="143"/>
      <c r="M1068" s="147"/>
      <c r="N1068" s="148"/>
      <c r="O1068" s="148"/>
      <c r="P1068" s="148"/>
      <c r="Q1068" s="148"/>
      <c r="R1068" s="148"/>
      <c r="S1068" s="148"/>
      <c r="T1068" s="149"/>
      <c r="AT1068" s="145" t="s">
        <v>157</v>
      </c>
      <c r="AU1068" s="145" t="s">
        <v>79</v>
      </c>
      <c r="AV1068" s="12" t="s">
        <v>77</v>
      </c>
      <c r="AW1068" s="12" t="s">
        <v>27</v>
      </c>
      <c r="AX1068" s="12" t="s">
        <v>70</v>
      </c>
      <c r="AY1068" s="145" t="s">
        <v>148</v>
      </c>
    </row>
    <row r="1069" spans="2:51" s="13" customFormat="1" ht="12">
      <c r="B1069" s="150"/>
      <c r="D1069" s="144" t="s">
        <v>157</v>
      </c>
      <c r="E1069" s="151" t="s">
        <v>1</v>
      </c>
      <c r="F1069" s="152" t="s">
        <v>2365</v>
      </c>
      <c r="H1069" s="153">
        <v>11.928</v>
      </c>
      <c r="L1069" s="150"/>
      <c r="M1069" s="154"/>
      <c r="N1069" s="155"/>
      <c r="O1069" s="155"/>
      <c r="P1069" s="155"/>
      <c r="Q1069" s="155"/>
      <c r="R1069" s="155"/>
      <c r="S1069" s="155"/>
      <c r="T1069" s="156"/>
      <c r="AT1069" s="151" t="s">
        <v>157</v>
      </c>
      <c r="AU1069" s="151" t="s">
        <v>79</v>
      </c>
      <c r="AV1069" s="13" t="s">
        <v>79</v>
      </c>
      <c r="AW1069" s="13" t="s">
        <v>27</v>
      </c>
      <c r="AX1069" s="13" t="s">
        <v>70</v>
      </c>
      <c r="AY1069" s="151" t="s">
        <v>148</v>
      </c>
    </row>
    <row r="1070" spans="2:51" s="13" customFormat="1" ht="12">
      <c r="B1070" s="150"/>
      <c r="D1070" s="144" t="s">
        <v>157</v>
      </c>
      <c r="E1070" s="151" t="s">
        <v>1</v>
      </c>
      <c r="F1070" s="152" t="s">
        <v>2366</v>
      </c>
      <c r="H1070" s="153">
        <v>8.266</v>
      </c>
      <c r="L1070" s="150"/>
      <c r="M1070" s="154"/>
      <c r="N1070" s="155"/>
      <c r="O1070" s="155"/>
      <c r="P1070" s="155"/>
      <c r="Q1070" s="155"/>
      <c r="R1070" s="155"/>
      <c r="S1070" s="155"/>
      <c r="T1070" s="156"/>
      <c r="AT1070" s="151" t="s">
        <v>157</v>
      </c>
      <c r="AU1070" s="151" t="s">
        <v>79</v>
      </c>
      <c r="AV1070" s="13" t="s">
        <v>79</v>
      </c>
      <c r="AW1070" s="13" t="s">
        <v>27</v>
      </c>
      <c r="AX1070" s="13" t="s">
        <v>70</v>
      </c>
      <c r="AY1070" s="151" t="s">
        <v>148</v>
      </c>
    </row>
    <row r="1071" spans="2:51" s="13" customFormat="1" ht="12">
      <c r="B1071" s="150"/>
      <c r="D1071" s="144" t="s">
        <v>157</v>
      </c>
      <c r="E1071" s="151" t="s">
        <v>1</v>
      </c>
      <c r="F1071" s="152" t="s">
        <v>2368</v>
      </c>
      <c r="H1071" s="153">
        <v>3.518</v>
      </c>
      <c r="L1071" s="150"/>
      <c r="M1071" s="154"/>
      <c r="N1071" s="155"/>
      <c r="O1071" s="155"/>
      <c r="P1071" s="155"/>
      <c r="Q1071" s="155"/>
      <c r="R1071" s="155"/>
      <c r="S1071" s="155"/>
      <c r="T1071" s="156"/>
      <c r="AT1071" s="151" t="s">
        <v>157</v>
      </c>
      <c r="AU1071" s="151" t="s">
        <v>79</v>
      </c>
      <c r="AV1071" s="13" t="s">
        <v>79</v>
      </c>
      <c r="AW1071" s="13" t="s">
        <v>27</v>
      </c>
      <c r="AX1071" s="13" t="s">
        <v>70</v>
      </c>
      <c r="AY1071" s="151" t="s">
        <v>148</v>
      </c>
    </row>
    <row r="1072" spans="2:51" s="12" customFormat="1" ht="12">
      <c r="B1072" s="143"/>
      <c r="D1072" s="144" t="s">
        <v>157</v>
      </c>
      <c r="E1072" s="145" t="s">
        <v>1</v>
      </c>
      <c r="F1072" s="146" t="s">
        <v>347</v>
      </c>
      <c r="H1072" s="145" t="s">
        <v>1</v>
      </c>
      <c r="L1072" s="143"/>
      <c r="M1072" s="147"/>
      <c r="N1072" s="148"/>
      <c r="O1072" s="148"/>
      <c r="P1072" s="148"/>
      <c r="Q1072" s="148"/>
      <c r="R1072" s="148"/>
      <c r="S1072" s="148"/>
      <c r="T1072" s="149"/>
      <c r="AT1072" s="145" t="s">
        <v>157</v>
      </c>
      <c r="AU1072" s="145" t="s">
        <v>79</v>
      </c>
      <c r="AV1072" s="12" t="s">
        <v>77</v>
      </c>
      <c r="AW1072" s="12" t="s">
        <v>27</v>
      </c>
      <c r="AX1072" s="12" t="s">
        <v>70</v>
      </c>
      <c r="AY1072" s="145" t="s">
        <v>148</v>
      </c>
    </row>
    <row r="1073" spans="2:51" s="13" customFormat="1" ht="12">
      <c r="B1073" s="150"/>
      <c r="D1073" s="144" t="s">
        <v>157</v>
      </c>
      <c r="E1073" s="151" t="s">
        <v>1</v>
      </c>
      <c r="F1073" s="152" t="s">
        <v>2370</v>
      </c>
      <c r="H1073" s="153">
        <v>12.012</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51" s="13" customFormat="1" ht="12">
      <c r="B1074" s="150"/>
      <c r="D1074" s="144" t="s">
        <v>157</v>
      </c>
      <c r="E1074" s="151" t="s">
        <v>1</v>
      </c>
      <c r="F1074" s="152" t="s">
        <v>2371</v>
      </c>
      <c r="H1074" s="153">
        <v>8.339</v>
      </c>
      <c r="L1074" s="150"/>
      <c r="M1074" s="154"/>
      <c r="N1074" s="155"/>
      <c r="O1074" s="155"/>
      <c r="P1074" s="155"/>
      <c r="Q1074" s="155"/>
      <c r="R1074" s="155"/>
      <c r="S1074" s="155"/>
      <c r="T1074" s="156"/>
      <c r="AT1074" s="151" t="s">
        <v>157</v>
      </c>
      <c r="AU1074" s="151" t="s">
        <v>79</v>
      </c>
      <c r="AV1074" s="13" t="s">
        <v>79</v>
      </c>
      <c r="AW1074" s="13" t="s">
        <v>27</v>
      </c>
      <c r="AX1074" s="13" t="s">
        <v>70</v>
      </c>
      <c r="AY1074" s="151" t="s">
        <v>148</v>
      </c>
    </row>
    <row r="1075" spans="2:51" s="13" customFormat="1" ht="12">
      <c r="B1075" s="150"/>
      <c r="D1075" s="144" t="s">
        <v>157</v>
      </c>
      <c r="E1075" s="151" t="s">
        <v>1</v>
      </c>
      <c r="F1075" s="152" t="s">
        <v>2368</v>
      </c>
      <c r="H1075" s="153">
        <v>3.518</v>
      </c>
      <c r="L1075" s="150"/>
      <c r="M1075" s="154"/>
      <c r="N1075" s="155"/>
      <c r="O1075" s="155"/>
      <c r="P1075" s="155"/>
      <c r="Q1075" s="155"/>
      <c r="R1075" s="155"/>
      <c r="S1075" s="155"/>
      <c r="T1075" s="156"/>
      <c r="AT1075" s="151" t="s">
        <v>157</v>
      </c>
      <c r="AU1075" s="151" t="s">
        <v>79</v>
      </c>
      <c r="AV1075" s="13" t="s">
        <v>79</v>
      </c>
      <c r="AW1075" s="13" t="s">
        <v>27</v>
      </c>
      <c r="AX1075" s="13" t="s">
        <v>70</v>
      </c>
      <c r="AY1075" s="151" t="s">
        <v>148</v>
      </c>
    </row>
    <row r="1076" spans="2:65" s="1" customFormat="1" ht="24" customHeight="1">
      <c r="B1076" s="130"/>
      <c r="C1076" s="131" t="s">
        <v>1718</v>
      </c>
      <c r="D1076" s="131" t="s">
        <v>150</v>
      </c>
      <c r="E1076" s="132" t="s">
        <v>1769</v>
      </c>
      <c r="F1076" s="133" t="s">
        <v>1770</v>
      </c>
      <c r="G1076" s="134" t="s">
        <v>153</v>
      </c>
      <c r="H1076" s="135">
        <v>53.368</v>
      </c>
      <c r="I1076" s="136"/>
      <c r="J1076" s="136">
        <f>ROUND(I1076*H1076,2)</f>
        <v>0</v>
      </c>
      <c r="K1076" s="133" t="s">
        <v>320</v>
      </c>
      <c r="L1076" s="27"/>
      <c r="M1076" s="137" t="s">
        <v>1</v>
      </c>
      <c r="N1076" s="138" t="s">
        <v>35</v>
      </c>
      <c r="O1076" s="139">
        <v>0.776</v>
      </c>
      <c r="P1076" s="139">
        <f>O1076*H1076</f>
        <v>41.413568000000005</v>
      </c>
      <c r="Q1076" s="139">
        <v>0</v>
      </c>
      <c r="R1076" s="139">
        <f>Q1076*H1076</f>
        <v>0</v>
      </c>
      <c r="S1076" s="139">
        <v>0</v>
      </c>
      <c r="T1076" s="140">
        <f>S1076*H1076</f>
        <v>0</v>
      </c>
      <c r="AR1076" s="141" t="s">
        <v>231</v>
      </c>
      <c r="AT1076" s="141" t="s">
        <v>150</v>
      </c>
      <c r="AU1076" s="141" t="s">
        <v>79</v>
      </c>
      <c r="AY1076" s="15" t="s">
        <v>148</v>
      </c>
      <c r="BE1076" s="142">
        <f>IF(N1076="základní",J1076,0)</f>
        <v>0</v>
      </c>
      <c r="BF1076" s="142">
        <f>IF(N1076="snížená",J1076,0)</f>
        <v>0</v>
      </c>
      <c r="BG1076" s="142">
        <f>IF(N1076="zákl. přenesená",J1076,0)</f>
        <v>0</v>
      </c>
      <c r="BH1076" s="142">
        <f>IF(N1076="sníž. přenesená",J1076,0)</f>
        <v>0</v>
      </c>
      <c r="BI1076" s="142">
        <f>IF(N1076="nulová",J1076,0)</f>
        <v>0</v>
      </c>
      <c r="BJ1076" s="15" t="s">
        <v>77</v>
      </c>
      <c r="BK1076" s="142">
        <f>ROUND(I1076*H1076,2)</f>
        <v>0</v>
      </c>
      <c r="BL1076" s="15" t="s">
        <v>231</v>
      </c>
      <c r="BM1076" s="141" t="s">
        <v>2760</v>
      </c>
    </row>
    <row r="1077" spans="2:51" s="12" customFormat="1" ht="12">
      <c r="B1077" s="143"/>
      <c r="D1077" s="144" t="s">
        <v>157</v>
      </c>
      <c r="E1077" s="145" t="s">
        <v>1</v>
      </c>
      <c r="F1077" s="146" t="s">
        <v>339</v>
      </c>
      <c r="H1077" s="145" t="s">
        <v>1</v>
      </c>
      <c r="L1077" s="143"/>
      <c r="M1077" s="147"/>
      <c r="N1077" s="148"/>
      <c r="O1077" s="148"/>
      <c r="P1077" s="148"/>
      <c r="Q1077" s="148"/>
      <c r="R1077" s="148"/>
      <c r="S1077" s="148"/>
      <c r="T1077" s="149"/>
      <c r="AT1077" s="145" t="s">
        <v>157</v>
      </c>
      <c r="AU1077" s="145" t="s">
        <v>79</v>
      </c>
      <c r="AV1077" s="12" t="s">
        <v>77</v>
      </c>
      <c r="AW1077" s="12" t="s">
        <v>27</v>
      </c>
      <c r="AX1077" s="12" t="s">
        <v>70</v>
      </c>
      <c r="AY1077" s="145" t="s">
        <v>148</v>
      </c>
    </row>
    <row r="1078" spans="2:51" s="13" customFormat="1" ht="12">
      <c r="B1078" s="150"/>
      <c r="D1078" s="144" t="s">
        <v>157</v>
      </c>
      <c r="E1078" s="151" t="s">
        <v>1</v>
      </c>
      <c r="F1078" s="152" t="s">
        <v>2367</v>
      </c>
      <c r="H1078" s="153">
        <v>20.02</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51" s="12" customFormat="1" ht="12">
      <c r="B1079" s="143"/>
      <c r="D1079" s="144" t="s">
        <v>157</v>
      </c>
      <c r="E1079" s="145" t="s">
        <v>1</v>
      </c>
      <c r="F1079" s="146" t="s">
        <v>347</v>
      </c>
      <c r="H1079" s="145" t="s">
        <v>1</v>
      </c>
      <c r="L1079" s="143"/>
      <c r="M1079" s="147"/>
      <c r="N1079" s="148"/>
      <c r="O1079" s="148"/>
      <c r="P1079" s="148"/>
      <c r="Q1079" s="148"/>
      <c r="R1079" s="148"/>
      <c r="S1079" s="148"/>
      <c r="T1079" s="149"/>
      <c r="AT1079" s="145" t="s">
        <v>157</v>
      </c>
      <c r="AU1079" s="145" t="s">
        <v>79</v>
      </c>
      <c r="AV1079" s="12" t="s">
        <v>77</v>
      </c>
      <c r="AW1079" s="12" t="s">
        <v>27</v>
      </c>
      <c r="AX1079" s="12" t="s">
        <v>70</v>
      </c>
      <c r="AY1079" s="145" t="s">
        <v>148</v>
      </c>
    </row>
    <row r="1080" spans="2:51" s="13" customFormat="1" ht="12">
      <c r="B1080" s="150"/>
      <c r="D1080" s="144" t="s">
        <v>157</v>
      </c>
      <c r="E1080" s="151" t="s">
        <v>1</v>
      </c>
      <c r="F1080" s="152" t="s">
        <v>2367</v>
      </c>
      <c r="H1080" s="153">
        <v>20.02</v>
      </c>
      <c r="L1080" s="150"/>
      <c r="M1080" s="154"/>
      <c r="N1080" s="155"/>
      <c r="O1080" s="155"/>
      <c r="P1080" s="155"/>
      <c r="Q1080" s="155"/>
      <c r="R1080" s="155"/>
      <c r="S1080" s="155"/>
      <c r="T1080" s="156"/>
      <c r="AT1080" s="151" t="s">
        <v>157</v>
      </c>
      <c r="AU1080" s="151" t="s">
        <v>79</v>
      </c>
      <c r="AV1080" s="13" t="s">
        <v>79</v>
      </c>
      <c r="AW1080" s="13" t="s">
        <v>27</v>
      </c>
      <c r="AX1080" s="13" t="s">
        <v>70</v>
      </c>
      <c r="AY1080" s="151" t="s">
        <v>148</v>
      </c>
    </row>
    <row r="1081" spans="2:51" s="13" customFormat="1" ht="12">
      <c r="B1081" s="150"/>
      <c r="D1081" s="144" t="s">
        <v>157</v>
      </c>
      <c r="E1081" s="151" t="s">
        <v>1</v>
      </c>
      <c r="F1081" s="152" t="s">
        <v>2372</v>
      </c>
      <c r="H1081" s="153">
        <v>10.578</v>
      </c>
      <c r="L1081" s="150"/>
      <c r="M1081" s="154"/>
      <c r="N1081" s="155"/>
      <c r="O1081" s="155"/>
      <c r="P1081" s="155"/>
      <c r="Q1081" s="155"/>
      <c r="R1081" s="155"/>
      <c r="S1081" s="155"/>
      <c r="T1081" s="156"/>
      <c r="AT1081" s="151" t="s">
        <v>157</v>
      </c>
      <c r="AU1081" s="151" t="s">
        <v>79</v>
      </c>
      <c r="AV1081" s="13" t="s">
        <v>79</v>
      </c>
      <c r="AW1081" s="13" t="s">
        <v>27</v>
      </c>
      <c r="AX1081" s="13" t="s">
        <v>70</v>
      </c>
      <c r="AY1081" s="151" t="s">
        <v>148</v>
      </c>
    </row>
    <row r="1082" spans="2:51" s="13" customFormat="1" ht="12">
      <c r="B1082" s="150"/>
      <c r="D1082" s="144" t="s">
        <v>157</v>
      </c>
      <c r="E1082" s="151" t="s">
        <v>1</v>
      </c>
      <c r="F1082" s="152" t="s">
        <v>2373</v>
      </c>
      <c r="H1082" s="153">
        <v>2.75</v>
      </c>
      <c r="L1082" s="150"/>
      <c r="M1082" s="154"/>
      <c r="N1082" s="155"/>
      <c r="O1082" s="155"/>
      <c r="P1082" s="155"/>
      <c r="Q1082" s="155"/>
      <c r="R1082" s="155"/>
      <c r="S1082" s="155"/>
      <c r="T1082" s="156"/>
      <c r="AT1082" s="151" t="s">
        <v>157</v>
      </c>
      <c r="AU1082" s="151" t="s">
        <v>79</v>
      </c>
      <c r="AV1082" s="13" t="s">
        <v>79</v>
      </c>
      <c r="AW1082" s="13" t="s">
        <v>27</v>
      </c>
      <c r="AX1082" s="13" t="s">
        <v>70</v>
      </c>
      <c r="AY1082" s="151" t="s">
        <v>148</v>
      </c>
    </row>
    <row r="1083" spans="2:65" s="1" customFormat="1" ht="24" customHeight="1">
      <c r="B1083" s="130"/>
      <c r="C1083" s="131" t="s">
        <v>1723</v>
      </c>
      <c r="D1083" s="131" t="s">
        <v>150</v>
      </c>
      <c r="E1083" s="132" t="s">
        <v>1773</v>
      </c>
      <c r="F1083" s="133" t="s">
        <v>1774</v>
      </c>
      <c r="G1083" s="134" t="s">
        <v>319</v>
      </c>
      <c r="H1083" s="135">
        <v>117</v>
      </c>
      <c r="I1083" s="136"/>
      <c r="J1083" s="136">
        <f>ROUND(I1083*H1083,2)</f>
        <v>0</v>
      </c>
      <c r="K1083" s="133" t="s">
        <v>320</v>
      </c>
      <c r="L1083" s="27"/>
      <c r="M1083" s="137" t="s">
        <v>1</v>
      </c>
      <c r="N1083" s="138" t="s">
        <v>35</v>
      </c>
      <c r="O1083" s="139">
        <v>0.034</v>
      </c>
      <c r="P1083" s="139">
        <f>O1083*H1083</f>
        <v>3.978</v>
      </c>
      <c r="Q1083" s="139">
        <v>0</v>
      </c>
      <c r="R1083" s="139">
        <f>Q1083*H1083</f>
        <v>0</v>
      </c>
      <c r="S1083" s="139">
        <v>0</v>
      </c>
      <c r="T1083" s="140">
        <f>S1083*H1083</f>
        <v>0</v>
      </c>
      <c r="AR1083" s="141" t="s">
        <v>231</v>
      </c>
      <c r="AT1083" s="141" t="s">
        <v>150</v>
      </c>
      <c r="AU1083" s="141" t="s">
        <v>79</v>
      </c>
      <c r="AY1083" s="15" t="s">
        <v>148</v>
      </c>
      <c r="BE1083" s="142">
        <f>IF(N1083="základní",J1083,0)</f>
        <v>0</v>
      </c>
      <c r="BF1083" s="142">
        <f>IF(N1083="snížená",J1083,0)</f>
        <v>0</v>
      </c>
      <c r="BG1083" s="142">
        <f>IF(N1083="zákl. přenesená",J1083,0)</f>
        <v>0</v>
      </c>
      <c r="BH1083" s="142">
        <f>IF(N1083="sníž. přenesená",J1083,0)</f>
        <v>0</v>
      </c>
      <c r="BI1083" s="142">
        <f>IF(N1083="nulová",J1083,0)</f>
        <v>0</v>
      </c>
      <c r="BJ1083" s="15" t="s">
        <v>77</v>
      </c>
      <c r="BK1083" s="142">
        <f>ROUND(I1083*H1083,2)</f>
        <v>0</v>
      </c>
      <c r="BL1083" s="15" t="s">
        <v>231</v>
      </c>
      <c r="BM1083" s="141" t="s">
        <v>2761</v>
      </c>
    </row>
    <row r="1084" spans="2:51" s="13" customFormat="1" ht="12">
      <c r="B1084" s="150"/>
      <c r="D1084" s="144" t="s">
        <v>157</v>
      </c>
      <c r="E1084" s="151" t="s">
        <v>1</v>
      </c>
      <c r="F1084" s="152" t="s">
        <v>2762</v>
      </c>
      <c r="H1084" s="153">
        <v>55</v>
      </c>
      <c r="L1084" s="150"/>
      <c r="M1084" s="154"/>
      <c r="N1084" s="155"/>
      <c r="O1084" s="155"/>
      <c r="P1084" s="155"/>
      <c r="Q1084" s="155"/>
      <c r="R1084" s="155"/>
      <c r="S1084" s="155"/>
      <c r="T1084" s="156"/>
      <c r="AT1084" s="151" t="s">
        <v>157</v>
      </c>
      <c r="AU1084" s="151" t="s">
        <v>79</v>
      </c>
      <c r="AV1084" s="13" t="s">
        <v>79</v>
      </c>
      <c r="AW1084" s="13" t="s">
        <v>27</v>
      </c>
      <c r="AX1084" s="13" t="s">
        <v>70</v>
      </c>
      <c r="AY1084" s="151" t="s">
        <v>148</v>
      </c>
    </row>
    <row r="1085" spans="2:51" s="13" customFormat="1" ht="12">
      <c r="B1085" s="150"/>
      <c r="D1085" s="144" t="s">
        <v>157</v>
      </c>
      <c r="E1085" s="151" t="s">
        <v>1</v>
      </c>
      <c r="F1085" s="152" t="s">
        <v>2763</v>
      </c>
      <c r="H1085" s="153">
        <v>8</v>
      </c>
      <c r="L1085" s="150"/>
      <c r="M1085" s="154"/>
      <c r="N1085" s="155"/>
      <c r="O1085" s="155"/>
      <c r="P1085" s="155"/>
      <c r="Q1085" s="155"/>
      <c r="R1085" s="155"/>
      <c r="S1085" s="155"/>
      <c r="T1085" s="156"/>
      <c r="AT1085" s="151" t="s">
        <v>157</v>
      </c>
      <c r="AU1085" s="151" t="s">
        <v>79</v>
      </c>
      <c r="AV1085" s="13" t="s">
        <v>79</v>
      </c>
      <c r="AW1085" s="13" t="s">
        <v>27</v>
      </c>
      <c r="AX1085" s="13" t="s">
        <v>70</v>
      </c>
      <c r="AY1085" s="151" t="s">
        <v>148</v>
      </c>
    </row>
    <row r="1086" spans="2:51" s="13" customFormat="1" ht="12">
      <c r="B1086" s="150"/>
      <c r="D1086" s="144" t="s">
        <v>157</v>
      </c>
      <c r="E1086" s="151" t="s">
        <v>1</v>
      </c>
      <c r="F1086" s="152" t="s">
        <v>2764</v>
      </c>
      <c r="H1086" s="153">
        <v>54</v>
      </c>
      <c r="L1086" s="150"/>
      <c r="M1086" s="154"/>
      <c r="N1086" s="155"/>
      <c r="O1086" s="155"/>
      <c r="P1086" s="155"/>
      <c r="Q1086" s="155"/>
      <c r="R1086" s="155"/>
      <c r="S1086" s="155"/>
      <c r="T1086" s="156"/>
      <c r="AT1086" s="151" t="s">
        <v>157</v>
      </c>
      <c r="AU1086" s="151" t="s">
        <v>79</v>
      </c>
      <c r="AV1086" s="13" t="s">
        <v>79</v>
      </c>
      <c r="AW1086" s="13" t="s">
        <v>27</v>
      </c>
      <c r="AX1086" s="13" t="s">
        <v>70</v>
      </c>
      <c r="AY1086" s="151" t="s">
        <v>148</v>
      </c>
    </row>
    <row r="1087" spans="2:65" s="1" customFormat="1" ht="24" customHeight="1">
      <c r="B1087" s="130"/>
      <c r="C1087" s="131" t="s">
        <v>1728</v>
      </c>
      <c r="D1087" s="131" t="s">
        <v>150</v>
      </c>
      <c r="E1087" s="132" t="s">
        <v>1781</v>
      </c>
      <c r="F1087" s="133" t="s">
        <v>1782</v>
      </c>
      <c r="G1087" s="134" t="s">
        <v>458</v>
      </c>
      <c r="H1087" s="135">
        <v>319.32</v>
      </c>
      <c r="I1087" s="136"/>
      <c r="J1087" s="136">
        <f>ROUND(I1087*H1087,2)</f>
        <v>0</v>
      </c>
      <c r="K1087" s="133" t="s">
        <v>1</v>
      </c>
      <c r="L1087" s="27"/>
      <c r="M1087" s="137" t="s">
        <v>1</v>
      </c>
      <c r="N1087" s="138" t="s">
        <v>35</v>
      </c>
      <c r="O1087" s="139">
        <v>0.223</v>
      </c>
      <c r="P1087" s="139">
        <f>O1087*H1087</f>
        <v>71.20836</v>
      </c>
      <c r="Q1087" s="139">
        <v>0.00015</v>
      </c>
      <c r="R1087" s="139">
        <f>Q1087*H1087</f>
        <v>0.047897999999999996</v>
      </c>
      <c r="S1087" s="139">
        <v>0</v>
      </c>
      <c r="T1087" s="140">
        <f>S1087*H1087</f>
        <v>0</v>
      </c>
      <c r="AR1087" s="141" t="s">
        <v>155</v>
      </c>
      <c r="AT1087" s="141" t="s">
        <v>150</v>
      </c>
      <c r="AU1087" s="141" t="s">
        <v>79</v>
      </c>
      <c r="AY1087" s="15" t="s">
        <v>148</v>
      </c>
      <c r="BE1087" s="142">
        <f>IF(N1087="základní",J1087,0)</f>
        <v>0</v>
      </c>
      <c r="BF1087" s="142">
        <f>IF(N1087="snížená",J1087,0)</f>
        <v>0</v>
      </c>
      <c r="BG1087" s="142">
        <f>IF(N1087="zákl. přenesená",J1087,0)</f>
        <v>0</v>
      </c>
      <c r="BH1087" s="142">
        <f>IF(N1087="sníž. přenesená",J1087,0)</f>
        <v>0</v>
      </c>
      <c r="BI1087" s="142">
        <f>IF(N1087="nulová",J1087,0)</f>
        <v>0</v>
      </c>
      <c r="BJ1087" s="15" t="s">
        <v>77</v>
      </c>
      <c r="BK1087" s="142">
        <f>ROUND(I1087*H1087,2)</f>
        <v>0</v>
      </c>
      <c r="BL1087" s="15" t="s">
        <v>155</v>
      </c>
      <c r="BM1087" s="141" t="s">
        <v>2765</v>
      </c>
    </row>
    <row r="1088" spans="2:51" s="12" customFormat="1" ht="12">
      <c r="B1088" s="143"/>
      <c r="D1088" s="144" t="s">
        <v>157</v>
      </c>
      <c r="E1088" s="145" t="s">
        <v>1</v>
      </c>
      <c r="F1088" s="146" t="s">
        <v>2239</v>
      </c>
      <c r="H1088" s="145" t="s">
        <v>1</v>
      </c>
      <c r="L1088" s="143"/>
      <c r="M1088" s="147"/>
      <c r="N1088" s="148"/>
      <c r="O1088" s="148"/>
      <c r="P1088" s="148"/>
      <c r="Q1088" s="148"/>
      <c r="R1088" s="148"/>
      <c r="S1088" s="148"/>
      <c r="T1088" s="149"/>
      <c r="AT1088" s="145" t="s">
        <v>157</v>
      </c>
      <c r="AU1088" s="145" t="s">
        <v>79</v>
      </c>
      <c r="AV1088" s="12" t="s">
        <v>77</v>
      </c>
      <c r="AW1088" s="12" t="s">
        <v>27</v>
      </c>
      <c r="AX1088" s="12" t="s">
        <v>70</v>
      </c>
      <c r="AY1088" s="145" t="s">
        <v>148</v>
      </c>
    </row>
    <row r="1089" spans="2:51" s="13" customFormat="1" ht="12">
      <c r="B1089" s="150"/>
      <c r="D1089" s="144" t="s">
        <v>157</v>
      </c>
      <c r="E1089" s="151" t="s">
        <v>1</v>
      </c>
      <c r="F1089" s="152" t="s">
        <v>2240</v>
      </c>
      <c r="H1089" s="153">
        <v>50.88</v>
      </c>
      <c r="L1089" s="150"/>
      <c r="M1089" s="154"/>
      <c r="N1089" s="155"/>
      <c r="O1089" s="155"/>
      <c r="P1089" s="155"/>
      <c r="Q1089" s="155"/>
      <c r="R1089" s="155"/>
      <c r="S1089" s="155"/>
      <c r="T1089" s="156"/>
      <c r="AT1089" s="151" t="s">
        <v>157</v>
      </c>
      <c r="AU1089" s="151" t="s">
        <v>79</v>
      </c>
      <c r="AV1089" s="13" t="s">
        <v>79</v>
      </c>
      <c r="AW1089" s="13" t="s">
        <v>27</v>
      </c>
      <c r="AX1089" s="13" t="s">
        <v>70</v>
      </c>
      <c r="AY1089" s="151" t="s">
        <v>148</v>
      </c>
    </row>
    <row r="1090" spans="2:51" s="13" customFormat="1" ht="12">
      <c r="B1090" s="150"/>
      <c r="D1090" s="144" t="s">
        <v>157</v>
      </c>
      <c r="E1090" s="151" t="s">
        <v>1</v>
      </c>
      <c r="F1090" s="152" t="s">
        <v>2241</v>
      </c>
      <c r="H1090" s="153">
        <v>28.2</v>
      </c>
      <c r="L1090" s="150"/>
      <c r="M1090" s="154"/>
      <c r="N1090" s="155"/>
      <c r="O1090" s="155"/>
      <c r="P1090" s="155"/>
      <c r="Q1090" s="155"/>
      <c r="R1090" s="155"/>
      <c r="S1090" s="155"/>
      <c r="T1090" s="156"/>
      <c r="AT1090" s="151" t="s">
        <v>157</v>
      </c>
      <c r="AU1090" s="151" t="s">
        <v>79</v>
      </c>
      <c r="AV1090" s="13" t="s">
        <v>79</v>
      </c>
      <c r="AW1090" s="13" t="s">
        <v>27</v>
      </c>
      <c r="AX1090" s="13" t="s">
        <v>70</v>
      </c>
      <c r="AY1090" s="151" t="s">
        <v>148</v>
      </c>
    </row>
    <row r="1091" spans="2:51" s="13" customFormat="1" ht="12">
      <c r="B1091" s="150"/>
      <c r="D1091" s="144" t="s">
        <v>157</v>
      </c>
      <c r="E1091" s="151" t="s">
        <v>1</v>
      </c>
      <c r="F1091" s="152" t="s">
        <v>2242</v>
      </c>
      <c r="H1091" s="153">
        <v>48.02</v>
      </c>
      <c r="L1091" s="150"/>
      <c r="M1091" s="154"/>
      <c r="N1091" s="155"/>
      <c r="O1091" s="155"/>
      <c r="P1091" s="155"/>
      <c r="Q1091" s="155"/>
      <c r="R1091" s="155"/>
      <c r="S1091" s="155"/>
      <c r="T1091" s="156"/>
      <c r="AT1091" s="151" t="s">
        <v>157</v>
      </c>
      <c r="AU1091" s="151" t="s">
        <v>79</v>
      </c>
      <c r="AV1091" s="13" t="s">
        <v>79</v>
      </c>
      <c r="AW1091" s="13" t="s">
        <v>27</v>
      </c>
      <c r="AX1091" s="13" t="s">
        <v>70</v>
      </c>
      <c r="AY1091" s="151" t="s">
        <v>148</v>
      </c>
    </row>
    <row r="1092" spans="2:51" s="13" customFormat="1" ht="12">
      <c r="B1092" s="150"/>
      <c r="D1092" s="144" t="s">
        <v>157</v>
      </c>
      <c r="E1092" s="151" t="s">
        <v>1</v>
      </c>
      <c r="F1092" s="152" t="s">
        <v>2243</v>
      </c>
      <c r="H1092" s="153">
        <v>10.64</v>
      </c>
      <c r="L1092" s="150"/>
      <c r="M1092" s="154"/>
      <c r="N1092" s="155"/>
      <c r="O1092" s="155"/>
      <c r="P1092" s="155"/>
      <c r="Q1092" s="155"/>
      <c r="R1092" s="155"/>
      <c r="S1092" s="155"/>
      <c r="T1092" s="156"/>
      <c r="AT1092" s="151" t="s">
        <v>157</v>
      </c>
      <c r="AU1092" s="151" t="s">
        <v>79</v>
      </c>
      <c r="AV1092" s="13" t="s">
        <v>79</v>
      </c>
      <c r="AW1092" s="13" t="s">
        <v>27</v>
      </c>
      <c r="AX1092" s="13" t="s">
        <v>70</v>
      </c>
      <c r="AY1092" s="151" t="s">
        <v>148</v>
      </c>
    </row>
    <row r="1093" spans="2:51" s="13" customFormat="1" ht="12">
      <c r="B1093" s="150"/>
      <c r="D1093" s="144" t="s">
        <v>157</v>
      </c>
      <c r="E1093" s="151" t="s">
        <v>1</v>
      </c>
      <c r="F1093" s="152" t="s">
        <v>2244</v>
      </c>
      <c r="H1093" s="153">
        <v>7.08</v>
      </c>
      <c r="L1093" s="150"/>
      <c r="M1093" s="154"/>
      <c r="N1093" s="155"/>
      <c r="O1093" s="155"/>
      <c r="P1093" s="155"/>
      <c r="Q1093" s="155"/>
      <c r="R1093" s="155"/>
      <c r="S1093" s="155"/>
      <c r="T1093" s="156"/>
      <c r="AT1093" s="151" t="s">
        <v>157</v>
      </c>
      <c r="AU1093" s="151" t="s">
        <v>79</v>
      </c>
      <c r="AV1093" s="13" t="s">
        <v>79</v>
      </c>
      <c r="AW1093" s="13" t="s">
        <v>27</v>
      </c>
      <c r="AX1093" s="13" t="s">
        <v>70</v>
      </c>
      <c r="AY1093" s="151" t="s">
        <v>148</v>
      </c>
    </row>
    <row r="1094" spans="2:51" s="12" customFormat="1" ht="12">
      <c r="B1094" s="143"/>
      <c r="D1094" s="144" t="s">
        <v>157</v>
      </c>
      <c r="E1094" s="145" t="s">
        <v>1</v>
      </c>
      <c r="F1094" s="146" t="s">
        <v>347</v>
      </c>
      <c r="H1094" s="145" t="s">
        <v>1</v>
      </c>
      <c r="L1094" s="143"/>
      <c r="M1094" s="147"/>
      <c r="N1094" s="148"/>
      <c r="O1094" s="148"/>
      <c r="P1094" s="148"/>
      <c r="Q1094" s="148"/>
      <c r="R1094" s="148"/>
      <c r="S1094" s="148"/>
      <c r="T1094" s="149"/>
      <c r="AT1094" s="145" t="s">
        <v>157</v>
      </c>
      <c r="AU1094" s="145" t="s">
        <v>79</v>
      </c>
      <c r="AV1094" s="12" t="s">
        <v>77</v>
      </c>
      <c r="AW1094" s="12" t="s">
        <v>27</v>
      </c>
      <c r="AX1094" s="12" t="s">
        <v>70</v>
      </c>
      <c r="AY1094" s="145" t="s">
        <v>148</v>
      </c>
    </row>
    <row r="1095" spans="2:51" s="13" customFormat="1" ht="12">
      <c r="B1095" s="150"/>
      <c r="D1095" s="144" t="s">
        <v>157</v>
      </c>
      <c r="E1095" s="151" t="s">
        <v>1</v>
      </c>
      <c r="F1095" s="152" t="s">
        <v>2245</v>
      </c>
      <c r="H1095" s="153">
        <v>51.12</v>
      </c>
      <c r="L1095" s="150"/>
      <c r="M1095" s="154"/>
      <c r="N1095" s="155"/>
      <c r="O1095" s="155"/>
      <c r="P1095" s="155"/>
      <c r="Q1095" s="155"/>
      <c r="R1095" s="155"/>
      <c r="S1095" s="155"/>
      <c r="T1095" s="156"/>
      <c r="AT1095" s="151" t="s">
        <v>157</v>
      </c>
      <c r="AU1095" s="151" t="s">
        <v>79</v>
      </c>
      <c r="AV1095" s="13" t="s">
        <v>79</v>
      </c>
      <c r="AW1095" s="13" t="s">
        <v>27</v>
      </c>
      <c r="AX1095" s="13" t="s">
        <v>70</v>
      </c>
      <c r="AY1095" s="151" t="s">
        <v>148</v>
      </c>
    </row>
    <row r="1096" spans="2:51" s="13" customFormat="1" ht="12">
      <c r="B1096" s="150"/>
      <c r="D1096" s="144" t="s">
        <v>157</v>
      </c>
      <c r="E1096" s="151" t="s">
        <v>1</v>
      </c>
      <c r="F1096" s="152" t="s">
        <v>2246</v>
      </c>
      <c r="H1096" s="153">
        <v>28.32</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51" s="13" customFormat="1" ht="12">
      <c r="B1097" s="150"/>
      <c r="D1097" s="144" t="s">
        <v>157</v>
      </c>
      <c r="E1097" s="151" t="s">
        <v>1</v>
      </c>
      <c r="F1097" s="152" t="s">
        <v>2247</v>
      </c>
      <c r="H1097" s="153">
        <v>29.5</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51" s="13" customFormat="1" ht="12">
      <c r="B1098" s="150"/>
      <c r="D1098" s="144" t="s">
        <v>157</v>
      </c>
      <c r="E1098" s="151" t="s">
        <v>1</v>
      </c>
      <c r="F1098" s="152" t="s">
        <v>2243</v>
      </c>
      <c r="H1098" s="153">
        <v>10.64</v>
      </c>
      <c r="L1098" s="150"/>
      <c r="M1098" s="154"/>
      <c r="N1098" s="155"/>
      <c r="O1098" s="155"/>
      <c r="P1098" s="155"/>
      <c r="Q1098" s="155"/>
      <c r="R1098" s="155"/>
      <c r="S1098" s="155"/>
      <c r="T1098" s="156"/>
      <c r="AT1098" s="151" t="s">
        <v>157</v>
      </c>
      <c r="AU1098" s="151" t="s">
        <v>79</v>
      </c>
      <c r="AV1098" s="13" t="s">
        <v>79</v>
      </c>
      <c r="AW1098" s="13" t="s">
        <v>27</v>
      </c>
      <c r="AX1098" s="13" t="s">
        <v>70</v>
      </c>
      <c r="AY1098" s="151" t="s">
        <v>148</v>
      </c>
    </row>
    <row r="1099" spans="2:51" s="13" customFormat="1" ht="12">
      <c r="B1099" s="150"/>
      <c r="D1099" s="144" t="s">
        <v>157</v>
      </c>
      <c r="E1099" s="151" t="s">
        <v>1</v>
      </c>
      <c r="F1099" s="152" t="s">
        <v>2242</v>
      </c>
      <c r="H1099" s="153">
        <v>48.02</v>
      </c>
      <c r="L1099" s="150"/>
      <c r="M1099" s="154"/>
      <c r="N1099" s="155"/>
      <c r="O1099" s="155"/>
      <c r="P1099" s="155"/>
      <c r="Q1099" s="155"/>
      <c r="R1099" s="155"/>
      <c r="S1099" s="155"/>
      <c r="T1099" s="156"/>
      <c r="AT1099" s="151" t="s">
        <v>157</v>
      </c>
      <c r="AU1099" s="151" t="s">
        <v>79</v>
      </c>
      <c r="AV1099" s="13" t="s">
        <v>79</v>
      </c>
      <c r="AW1099" s="13" t="s">
        <v>27</v>
      </c>
      <c r="AX1099" s="13" t="s">
        <v>70</v>
      </c>
      <c r="AY1099" s="151" t="s">
        <v>148</v>
      </c>
    </row>
    <row r="1100" spans="2:51" s="13" customFormat="1" ht="12">
      <c r="B1100" s="150"/>
      <c r="D1100" s="144" t="s">
        <v>157</v>
      </c>
      <c r="E1100" s="151" t="s">
        <v>1</v>
      </c>
      <c r="F1100" s="152" t="s">
        <v>2248</v>
      </c>
      <c r="H1100" s="153">
        <v>6.9</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65" s="1" customFormat="1" ht="24" customHeight="1">
      <c r="B1101" s="130"/>
      <c r="C1101" s="131" t="s">
        <v>1733</v>
      </c>
      <c r="D1101" s="131" t="s">
        <v>150</v>
      </c>
      <c r="E1101" s="132" t="s">
        <v>1796</v>
      </c>
      <c r="F1101" s="133" t="s">
        <v>1797</v>
      </c>
      <c r="G1101" s="134" t="s">
        <v>458</v>
      </c>
      <c r="H1101" s="135">
        <v>477</v>
      </c>
      <c r="I1101" s="136"/>
      <c r="J1101" s="136">
        <f>ROUND(I1101*H1101,2)</f>
        <v>0</v>
      </c>
      <c r="K1101" s="133" t="s">
        <v>320</v>
      </c>
      <c r="L1101" s="27"/>
      <c r="M1101" s="137" t="s">
        <v>1</v>
      </c>
      <c r="N1101" s="138" t="s">
        <v>35</v>
      </c>
      <c r="O1101" s="139">
        <v>0.223</v>
      </c>
      <c r="P1101" s="139">
        <f>O1101*H1101</f>
        <v>106.371</v>
      </c>
      <c r="Q1101" s="139">
        <v>0.00015</v>
      </c>
      <c r="R1101" s="139">
        <f>Q1101*H1101</f>
        <v>0.07154999999999999</v>
      </c>
      <c r="S1101" s="139">
        <v>0</v>
      </c>
      <c r="T1101" s="140">
        <f>S1101*H1101</f>
        <v>0</v>
      </c>
      <c r="AR1101" s="141" t="s">
        <v>155</v>
      </c>
      <c r="AT1101" s="141" t="s">
        <v>150</v>
      </c>
      <c r="AU1101" s="141" t="s">
        <v>79</v>
      </c>
      <c r="AY1101" s="15" t="s">
        <v>148</v>
      </c>
      <c r="BE1101" s="142">
        <f>IF(N1101="základní",J1101,0)</f>
        <v>0</v>
      </c>
      <c r="BF1101" s="142">
        <f>IF(N1101="snížená",J1101,0)</f>
        <v>0</v>
      </c>
      <c r="BG1101" s="142">
        <f>IF(N1101="zákl. přenesená",J1101,0)</f>
        <v>0</v>
      </c>
      <c r="BH1101" s="142">
        <f>IF(N1101="sníž. přenesená",J1101,0)</f>
        <v>0</v>
      </c>
      <c r="BI1101" s="142">
        <f>IF(N1101="nulová",J1101,0)</f>
        <v>0</v>
      </c>
      <c r="BJ1101" s="15" t="s">
        <v>77</v>
      </c>
      <c r="BK1101" s="142">
        <f>ROUND(I1101*H1101,2)</f>
        <v>0</v>
      </c>
      <c r="BL1101" s="15" t="s">
        <v>155</v>
      </c>
      <c r="BM1101" s="141" t="s">
        <v>2766</v>
      </c>
    </row>
    <row r="1102" spans="2:51" s="12" customFormat="1" ht="12">
      <c r="B1102" s="143"/>
      <c r="D1102" s="144" t="s">
        <v>157</v>
      </c>
      <c r="E1102" s="145" t="s">
        <v>1</v>
      </c>
      <c r="F1102" s="146" t="s">
        <v>1799</v>
      </c>
      <c r="H1102" s="145" t="s">
        <v>1</v>
      </c>
      <c r="L1102" s="143"/>
      <c r="M1102" s="147"/>
      <c r="N1102" s="148"/>
      <c r="O1102" s="148"/>
      <c r="P1102" s="148"/>
      <c r="Q1102" s="148"/>
      <c r="R1102" s="148"/>
      <c r="S1102" s="148"/>
      <c r="T1102" s="149"/>
      <c r="AT1102" s="145" t="s">
        <v>157</v>
      </c>
      <c r="AU1102" s="145" t="s">
        <v>79</v>
      </c>
      <c r="AV1102" s="12" t="s">
        <v>77</v>
      </c>
      <c r="AW1102" s="12" t="s">
        <v>27</v>
      </c>
      <c r="AX1102" s="12" t="s">
        <v>70</v>
      </c>
      <c r="AY1102" s="145" t="s">
        <v>148</v>
      </c>
    </row>
    <row r="1103" spans="2:51" s="13" customFormat="1" ht="30.6">
      <c r="B1103" s="150"/>
      <c r="D1103" s="144" t="s">
        <v>157</v>
      </c>
      <c r="E1103" s="151" t="s">
        <v>1</v>
      </c>
      <c r="F1103" s="152" t="s">
        <v>2218</v>
      </c>
      <c r="H1103" s="153">
        <v>79.44</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51" s="12" customFormat="1" ht="12">
      <c r="B1104" s="143"/>
      <c r="D1104" s="144" t="s">
        <v>157</v>
      </c>
      <c r="E1104" s="145" t="s">
        <v>1</v>
      </c>
      <c r="F1104" s="146" t="s">
        <v>2239</v>
      </c>
      <c r="H1104" s="145" t="s">
        <v>1</v>
      </c>
      <c r="L1104" s="143"/>
      <c r="M1104" s="147"/>
      <c r="N1104" s="148"/>
      <c r="O1104" s="148"/>
      <c r="P1104" s="148"/>
      <c r="Q1104" s="148"/>
      <c r="R1104" s="148"/>
      <c r="S1104" s="148"/>
      <c r="T1104" s="149"/>
      <c r="AT1104" s="145" t="s">
        <v>157</v>
      </c>
      <c r="AU1104" s="145" t="s">
        <v>79</v>
      </c>
      <c r="AV1104" s="12" t="s">
        <v>77</v>
      </c>
      <c r="AW1104" s="12" t="s">
        <v>27</v>
      </c>
      <c r="AX1104" s="12" t="s">
        <v>70</v>
      </c>
      <c r="AY1104" s="145" t="s">
        <v>148</v>
      </c>
    </row>
    <row r="1105" spans="2:51" s="13" customFormat="1" ht="12">
      <c r="B1105" s="150"/>
      <c r="D1105" s="144" t="s">
        <v>157</v>
      </c>
      <c r="E1105" s="151" t="s">
        <v>1</v>
      </c>
      <c r="F1105" s="152" t="s">
        <v>2240</v>
      </c>
      <c r="H1105" s="153">
        <v>50.88</v>
      </c>
      <c r="L1105" s="150"/>
      <c r="M1105" s="154"/>
      <c r="N1105" s="155"/>
      <c r="O1105" s="155"/>
      <c r="P1105" s="155"/>
      <c r="Q1105" s="155"/>
      <c r="R1105" s="155"/>
      <c r="S1105" s="155"/>
      <c r="T1105" s="156"/>
      <c r="AT1105" s="151" t="s">
        <v>157</v>
      </c>
      <c r="AU1105" s="151" t="s">
        <v>79</v>
      </c>
      <c r="AV1105" s="13" t="s">
        <v>79</v>
      </c>
      <c r="AW1105" s="13" t="s">
        <v>27</v>
      </c>
      <c r="AX1105" s="13" t="s">
        <v>70</v>
      </c>
      <c r="AY1105" s="151" t="s">
        <v>148</v>
      </c>
    </row>
    <row r="1106" spans="2:51" s="13" customFormat="1" ht="12">
      <c r="B1106" s="150"/>
      <c r="D1106" s="144" t="s">
        <v>157</v>
      </c>
      <c r="E1106" s="151" t="s">
        <v>1</v>
      </c>
      <c r="F1106" s="152" t="s">
        <v>2241</v>
      </c>
      <c r="H1106" s="153">
        <v>28.2</v>
      </c>
      <c r="L1106" s="150"/>
      <c r="M1106" s="154"/>
      <c r="N1106" s="155"/>
      <c r="O1106" s="155"/>
      <c r="P1106" s="155"/>
      <c r="Q1106" s="155"/>
      <c r="R1106" s="155"/>
      <c r="S1106" s="155"/>
      <c r="T1106" s="156"/>
      <c r="AT1106" s="151" t="s">
        <v>157</v>
      </c>
      <c r="AU1106" s="151" t="s">
        <v>79</v>
      </c>
      <c r="AV1106" s="13" t="s">
        <v>79</v>
      </c>
      <c r="AW1106" s="13" t="s">
        <v>27</v>
      </c>
      <c r="AX1106" s="13" t="s">
        <v>70</v>
      </c>
      <c r="AY1106" s="151" t="s">
        <v>148</v>
      </c>
    </row>
    <row r="1107" spans="2:51" s="13" customFormat="1" ht="12">
      <c r="B1107" s="150"/>
      <c r="D1107" s="144" t="s">
        <v>157</v>
      </c>
      <c r="E1107" s="151" t="s">
        <v>1</v>
      </c>
      <c r="F1107" s="152" t="s">
        <v>2242</v>
      </c>
      <c r="H1107" s="153">
        <v>48.02</v>
      </c>
      <c r="L1107" s="150"/>
      <c r="M1107" s="154"/>
      <c r="N1107" s="155"/>
      <c r="O1107" s="155"/>
      <c r="P1107" s="155"/>
      <c r="Q1107" s="155"/>
      <c r="R1107" s="155"/>
      <c r="S1107" s="155"/>
      <c r="T1107" s="156"/>
      <c r="AT1107" s="151" t="s">
        <v>157</v>
      </c>
      <c r="AU1107" s="151" t="s">
        <v>79</v>
      </c>
      <c r="AV1107" s="13" t="s">
        <v>79</v>
      </c>
      <c r="AW1107" s="13" t="s">
        <v>27</v>
      </c>
      <c r="AX1107" s="13" t="s">
        <v>70</v>
      </c>
      <c r="AY1107" s="151" t="s">
        <v>148</v>
      </c>
    </row>
    <row r="1108" spans="2:51" s="13" customFormat="1" ht="12">
      <c r="B1108" s="150"/>
      <c r="D1108" s="144" t="s">
        <v>157</v>
      </c>
      <c r="E1108" s="151" t="s">
        <v>1</v>
      </c>
      <c r="F1108" s="152" t="s">
        <v>2243</v>
      </c>
      <c r="H1108" s="153">
        <v>10.64</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51" s="13" customFormat="1" ht="12">
      <c r="B1109" s="150"/>
      <c r="D1109" s="144" t="s">
        <v>157</v>
      </c>
      <c r="E1109" s="151" t="s">
        <v>1</v>
      </c>
      <c r="F1109" s="152" t="s">
        <v>2244</v>
      </c>
      <c r="H1109" s="153">
        <v>7.08</v>
      </c>
      <c r="L1109" s="150"/>
      <c r="M1109" s="154"/>
      <c r="N1109" s="155"/>
      <c r="O1109" s="155"/>
      <c r="P1109" s="155"/>
      <c r="Q1109" s="155"/>
      <c r="R1109" s="155"/>
      <c r="S1109" s="155"/>
      <c r="T1109" s="156"/>
      <c r="AT1109" s="151" t="s">
        <v>157</v>
      </c>
      <c r="AU1109" s="151" t="s">
        <v>79</v>
      </c>
      <c r="AV1109" s="13" t="s">
        <v>79</v>
      </c>
      <c r="AW1109" s="13" t="s">
        <v>27</v>
      </c>
      <c r="AX1109" s="13" t="s">
        <v>70</v>
      </c>
      <c r="AY1109" s="151" t="s">
        <v>148</v>
      </c>
    </row>
    <row r="1110" spans="2:51" s="13" customFormat="1" ht="12">
      <c r="B1110" s="150"/>
      <c r="D1110" s="144" t="s">
        <v>157</v>
      </c>
      <c r="E1110" s="151" t="s">
        <v>1</v>
      </c>
      <c r="F1110" s="152" t="s">
        <v>2767</v>
      </c>
      <c r="H1110" s="153">
        <v>43.8</v>
      </c>
      <c r="L1110" s="150"/>
      <c r="M1110" s="154"/>
      <c r="N1110" s="155"/>
      <c r="O1110" s="155"/>
      <c r="P1110" s="155"/>
      <c r="Q1110" s="155"/>
      <c r="R1110" s="155"/>
      <c r="S1110" s="155"/>
      <c r="T1110" s="156"/>
      <c r="AT1110" s="151" t="s">
        <v>157</v>
      </c>
      <c r="AU1110" s="151" t="s">
        <v>79</v>
      </c>
      <c r="AV1110" s="13" t="s">
        <v>79</v>
      </c>
      <c r="AW1110" s="13" t="s">
        <v>27</v>
      </c>
      <c r="AX1110" s="13" t="s">
        <v>70</v>
      </c>
      <c r="AY1110" s="151" t="s">
        <v>148</v>
      </c>
    </row>
    <row r="1111" spans="2:51" s="12" customFormat="1" ht="12">
      <c r="B1111" s="143"/>
      <c r="D1111" s="144" t="s">
        <v>157</v>
      </c>
      <c r="E1111" s="145" t="s">
        <v>1</v>
      </c>
      <c r="F1111" s="146" t="s">
        <v>347</v>
      </c>
      <c r="H1111" s="145" t="s">
        <v>1</v>
      </c>
      <c r="L1111" s="143"/>
      <c r="M1111" s="147"/>
      <c r="N1111" s="148"/>
      <c r="O1111" s="148"/>
      <c r="P1111" s="148"/>
      <c r="Q1111" s="148"/>
      <c r="R1111" s="148"/>
      <c r="S1111" s="148"/>
      <c r="T1111" s="149"/>
      <c r="AT1111" s="145" t="s">
        <v>157</v>
      </c>
      <c r="AU1111" s="145" t="s">
        <v>79</v>
      </c>
      <c r="AV1111" s="12" t="s">
        <v>77</v>
      </c>
      <c r="AW1111" s="12" t="s">
        <v>27</v>
      </c>
      <c r="AX1111" s="12" t="s">
        <v>70</v>
      </c>
      <c r="AY1111" s="145" t="s">
        <v>148</v>
      </c>
    </row>
    <row r="1112" spans="2:51" s="13" customFormat="1" ht="12">
      <c r="B1112" s="150"/>
      <c r="D1112" s="144" t="s">
        <v>157</v>
      </c>
      <c r="E1112" s="151" t="s">
        <v>1</v>
      </c>
      <c r="F1112" s="152" t="s">
        <v>2245</v>
      </c>
      <c r="H1112" s="153">
        <v>51.12</v>
      </c>
      <c r="L1112" s="150"/>
      <c r="M1112" s="154"/>
      <c r="N1112" s="155"/>
      <c r="O1112" s="155"/>
      <c r="P1112" s="155"/>
      <c r="Q1112" s="155"/>
      <c r="R1112" s="155"/>
      <c r="S1112" s="155"/>
      <c r="T1112" s="156"/>
      <c r="AT1112" s="151" t="s">
        <v>157</v>
      </c>
      <c r="AU1112" s="151" t="s">
        <v>79</v>
      </c>
      <c r="AV1112" s="13" t="s">
        <v>79</v>
      </c>
      <c r="AW1112" s="13" t="s">
        <v>27</v>
      </c>
      <c r="AX1112" s="13" t="s">
        <v>70</v>
      </c>
      <c r="AY1112" s="151" t="s">
        <v>148</v>
      </c>
    </row>
    <row r="1113" spans="2:51" s="13" customFormat="1" ht="12">
      <c r="B1113" s="150"/>
      <c r="D1113" s="144" t="s">
        <v>157</v>
      </c>
      <c r="E1113" s="151" t="s">
        <v>1</v>
      </c>
      <c r="F1113" s="152" t="s">
        <v>2246</v>
      </c>
      <c r="H1113" s="153">
        <v>28.32</v>
      </c>
      <c r="L1113" s="150"/>
      <c r="M1113" s="154"/>
      <c r="N1113" s="155"/>
      <c r="O1113" s="155"/>
      <c r="P1113" s="155"/>
      <c r="Q1113" s="155"/>
      <c r="R1113" s="155"/>
      <c r="S1113" s="155"/>
      <c r="T1113" s="156"/>
      <c r="AT1113" s="151" t="s">
        <v>157</v>
      </c>
      <c r="AU1113" s="151" t="s">
        <v>79</v>
      </c>
      <c r="AV1113" s="13" t="s">
        <v>79</v>
      </c>
      <c r="AW1113" s="13" t="s">
        <v>27</v>
      </c>
      <c r="AX1113" s="13" t="s">
        <v>70</v>
      </c>
      <c r="AY1113" s="151" t="s">
        <v>148</v>
      </c>
    </row>
    <row r="1114" spans="2:51" s="13" customFormat="1" ht="12">
      <c r="B1114" s="150"/>
      <c r="D1114" s="144" t="s">
        <v>157</v>
      </c>
      <c r="E1114" s="151" t="s">
        <v>1</v>
      </c>
      <c r="F1114" s="152" t="s">
        <v>2247</v>
      </c>
      <c r="H1114" s="153">
        <v>29.5</v>
      </c>
      <c r="L1114" s="150"/>
      <c r="M1114" s="154"/>
      <c r="N1114" s="155"/>
      <c r="O1114" s="155"/>
      <c r="P1114" s="155"/>
      <c r="Q1114" s="155"/>
      <c r="R1114" s="155"/>
      <c r="S1114" s="155"/>
      <c r="T1114" s="156"/>
      <c r="AT1114" s="151" t="s">
        <v>157</v>
      </c>
      <c r="AU1114" s="151" t="s">
        <v>79</v>
      </c>
      <c r="AV1114" s="13" t="s">
        <v>79</v>
      </c>
      <c r="AW1114" s="13" t="s">
        <v>27</v>
      </c>
      <c r="AX1114" s="13" t="s">
        <v>70</v>
      </c>
      <c r="AY1114" s="151" t="s">
        <v>148</v>
      </c>
    </row>
    <row r="1115" spans="2:51" s="13" customFormat="1" ht="12">
      <c r="B1115" s="150"/>
      <c r="D1115" s="144" t="s">
        <v>157</v>
      </c>
      <c r="E1115" s="151" t="s">
        <v>1</v>
      </c>
      <c r="F1115" s="152" t="s">
        <v>2243</v>
      </c>
      <c r="H1115" s="153">
        <v>10.64</v>
      </c>
      <c r="L1115" s="150"/>
      <c r="M1115" s="154"/>
      <c r="N1115" s="155"/>
      <c r="O1115" s="155"/>
      <c r="P1115" s="155"/>
      <c r="Q1115" s="155"/>
      <c r="R1115" s="155"/>
      <c r="S1115" s="155"/>
      <c r="T1115" s="156"/>
      <c r="AT1115" s="151" t="s">
        <v>157</v>
      </c>
      <c r="AU1115" s="151" t="s">
        <v>79</v>
      </c>
      <c r="AV1115" s="13" t="s">
        <v>79</v>
      </c>
      <c r="AW1115" s="13" t="s">
        <v>27</v>
      </c>
      <c r="AX1115" s="13" t="s">
        <v>70</v>
      </c>
      <c r="AY1115" s="151" t="s">
        <v>148</v>
      </c>
    </row>
    <row r="1116" spans="2:51" s="13" customFormat="1" ht="12">
      <c r="B1116" s="150"/>
      <c r="D1116" s="144" t="s">
        <v>157</v>
      </c>
      <c r="E1116" s="151" t="s">
        <v>1</v>
      </c>
      <c r="F1116" s="152" t="s">
        <v>2242</v>
      </c>
      <c r="H1116" s="153">
        <v>48.02</v>
      </c>
      <c r="L1116" s="150"/>
      <c r="M1116" s="154"/>
      <c r="N1116" s="155"/>
      <c r="O1116" s="155"/>
      <c r="P1116" s="155"/>
      <c r="Q1116" s="155"/>
      <c r="R1116" s="155"/>
      <c r="S1116" s="155"/>
      <c r="T1116" s="156"/>
      <c r="AT1116" s="151" t="s">
        <v>157</v>
      </c>
      <c r="AU1116" s="151" t="s">
        <v>79</v>
      </c>
      <c r="AV1116" s="13" t="s">
        <v>79</v>
      </c>
      <c r="AW1116" s="13" t="s">
        <v>27</v>
      </c>
      <c r="AX1116" s="13" t="s">
        <v>70</v>
      </c>
      <c r="AY1116" s="151" t="s">
        <v>148</v>
      </c>
    </row>
    <row r="1117" spans="2:51" s="13" customFormat="1" ht="12">
      <c r="B1117" s="150"/>
      <c r="D1117" s="144" t="s">
        <v>157</v>
      </c>
      <c r="E1117" s="151" t="s">
        <v>1</v>
      </c>
      <c r="F1117" s="152" t="s">
        <v>2248</v>
      </c>
      <c r="H1117" s="153">
        <v>6.9</v>
      </c>
      <c r="L1117" s="150"/>
      <c r="M1117" s="154"/>
      <c r="N1117" s="155"/>
      <c r="O1117" s="155"/>
      <c r="P1117" s="155"/>
      <c r="Q1117" s="155"/>
      <c r="R1117" s="155"/>
      <c r="S1117" s="155"/>
      <c r="T1117" s="156"/>
      <c r="AT1117" s="151" t="s">
        <v>157</v>
      </c>
      <c r="AU1117" s="151" t="s">
        <v>79</v>
      </c>
      <c r="AV1117" s="13" t="s">
        <v>79</v>
      </c>
      <c r="AW1117" s="13" t="s">
        <v>27</v>
      </c>
      <c r="AX1117" s="13" t="s">
        <v>70</v>
      </c>
      <c r="AY1117" s="151" t="s">
        <v>148</v>
      </c>
    </row>
    <row r="1118" spans="2:51" s="13" customFormat="1" ht="12">
      <c r="B1118" s="150"/>
      <c r="D1118" s="144" t="s">
        <v>157</v>
      </c>
      <c r="E1118" s="151" t="s">
        <v>1</v>
      </c>
      <c r="F1118" s="152" t="s">
        <v>2249</v>
      </c>
      <c r="H1118" s="153">
        <v>34.44</v>
      </c>
      <c r="L1118" s="150"/>
      <c r="M1118" s="154"/>
      <c r="N1118" s="155"/>
      <c r="O1118" s="155"/>
      <c r="P1118" s="155"/>
      <c r="Q1118" s="155"/>
      <c r="R1118" s="155"/>
      <c r="S1118" s="155"/>
      <c r="T1118" s="156"/>
      <c r="AT1118" s="151" t="s">
        <v>157</v>
      </c>
      <c r="AU1118" s="151" t="s">
        <v>79</v>
      </c>
      <c r="AV1118" s="13" t="s">
        <v>79</v>
      </c>
      <c r="AW1118" s="13" t="s">
        <v>27</v>
      </c>
      <c r="AX1118" s="13" t="s">
        <v>70</v>
      </c>
      <c r="AY1118" s="151" t="s">
        <v>148</v>
      </c>
    </row>
    <row r="1119" spans="2:65" s="1" customFormat="1" ht="36" customHeight="1">
      <c r="B1119" s="130"/>
      <c r="C1119" s="131" t="s">
        <v>1738</v>
      </c>
      <c r="D1119" s="131" t="s">
        <v>150</v>
      </c>
      <c r="E1119" s="132" t="s">
        <v>1808</v>
      </c>
      <c r="F1119" s="133" t="s">
        <v>1809</v>
      </c>
      <c r="G1119" s="134" t="s">
        <v>319</v>
      </c>
      <c r="H1119" s="135">
        <v>10</v>
      </c>
      <c r="I1119" s="136"/>
      <c r="J1119" s="136">
        <f>ROUND(I1119*H1119,2)</f>
        <v>0</v>
      </c>
      <c r="K1119" s="133" t="s">
        <v>1</v>
      </c>
      <c r="L1119" s="27"/>
      <c r="M1119" s="137" t="s">
        <v>1</v>
      </c>
      <c r="N1119" s="138" t="s">
        <v>35</v>
      </c>
      <c r="O1119" s="139">
        <v>3.304</v>
      </c>
      <c r="P1119" s="139">
        <f>O1119*H1119</f>
        <v>33.04</v>
      </c>
      <c r="Q1119" s="139">
        <v>0</v>
      </c>
      <c r="R1119" s="139">
        <f>Q1119*H1119</f>
        <v>0</v>
      </c>
      <c r="S1119" s="139">
        <v>0</v>
      </c>
      <c r="T1119" s="140">
        <f>S1119*H1119</f>
        <v>0</v>
      </c>
      <c r="AR1119" s="141" t="s">
        <v>231</v>
      </c>
      <c r="AT1119" s="141" t="s">
        <v>150</v>
      </c>
      <c r="AU1119" s="141" t="s">
        <v>79</v>
      </c>
      <c r="AY1119" s="15" t="s">
        <v>148</v>
      </c>
      <c r="BE1119" s="142">
        <f>IF(N1119="základní",J1119,0)</f>
        <v>0</v>
      </c>
      <c r="BF1119" s="142">
        <f>IF(N1119="snížená",J1119,0)</f>
        <v>0</v>
      </c>
      <c r="BG1119" s="142">
        <f>IF(N1119="zákl. přenesená",J1119,0)</f>
        <v>0</v>
      </c>
      <c r="BH1119" s="142">
        <f>IF(N1119="sníž. přenesená",J1119,0)</f>
        <v>0</v>
      </c>
      <c r="BI1119" s="142">
        <f>IF(N1119="nulová",J1119,0)</f>
        <v>0</v>
      </c>
      <c r="BJ1119" s="15" t="s">
        <v>77</v>
      </c>
      <c r="BK1119" s="142">
        <f>ROUND(I1119*H1119,2)</f>
        <v>0</v>
      </c>
      <c r="BL1119" s="15" t="s">
        <v>231</v>
      </c>
      <c r="BM1119" s="141" t="s">
        <v>2768</v>
      </c>
    </row>
    <row r="1120" spans="2:51" s="13" customFormat="1" ht="12">
      <c r="B1120" s="150"/>
      <c r="D1120" s="144" t="s">
        <v>157</v>
      </c>
      <c r="E1120" s="151" t="s">
        <v>1</v>
      </c>
      <c r="F1120" s="152" t="s">
        <v>2151</v>
      </c>
      <c r="H1120" s="153">
        <v>6</v>
      </c>
      <c r="L1120" s="150"/>
      <c r="M1120" s="154"/>
      <c r="N1120" s="155"/>
      <c r="O1120" s="155"/>
      <c r="P1120" s="155"/>
      <c r="Q1120" s="155"/>
      <c r="R1120" s="155"/>
      <c r="S1120" s="155"/>
      <c r="T1120" s="156"/>
      <c r="AT1120" s="151" t="s">
        <v>157</v>
      </c>
      <c r="AU1120" s="151" t="s">
        <v>79</v>
      </c>
      <c r="AV1120" s="13" t="s">
        <v>79</v>
      </c>
      <c r="AW1120" s="13" t="s">
        <v>27</v>
      </c>
      <c r="AX1120" s="13" t="s">
        <v>70</v>
      </c>
      <c r="AY1120" s="151" t="s">
        <v>148</v>
      </c>
    </row>
    <row r="1121" spans="2:51" s="13" customFormat="1" ht="12">
      <c r="B1121" s="150"/>
      <c r="D1121" s="144" t="s">
        <v>157</v>
      </c>
      <c r="E1121" s="151" t="s">
        <v>1</v>
      </c>
      <c r="F1121" s="152" t="s">
        <v>2402</v>
      </c>
      <c r="H1121" s="153">
        <v>4</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65" s="1" customFormat="1" ht="24" customHeight="1">
      <c r="B1122" s="130"/>
      <c r="C1122" s="131" t="s">
        <v>1743</v>
      </c>
      <c r="D1122" s="131" t="s">
        <v>150</v>
      </c>
      <c r="E1122" s="132" t="s">
        <v>1813</v>
      </c>
      <c r="F1122" s="133" t="s">
        <v>1814</v>
      </c>
      <c r="G1122" s="134" t="s">
        <v>319</v>
      </c>
      <c r="H1122" s="135">
        <v>6</v>
      </c>
      <c r="I1122" s="136"/>
      <c r="J1122" s="136">
        <f>ROUND(I1122*H1122,2)</f>
        <v>0</v>
      </c>
      <c r="K1122" s="133" t="s">
        <v>320</v>
      </c>
      <c r="L1122" s="27"/>
      <c r="M1122" s="137" t="s">
        <v>1</v>
      </c>
      <c r="N1122" s="138" t="s">
        <v>35</v>
      </c>
      <c r="O1122" s="139">
        <v>2.859</v>
      </c>
      <c r="P1122" s="139">
        <f>O1122*H1122</f>
        <v>17.154</v>
      </c>
      <c r="Q1122" s="139">
        <v>0</v>
      </c>
      <c r="R1122" s="139">
        <f>Q1122*H1122</f>
        <v>0</v>
      </c>
      <c r="S1122" s="139">
        <v>0</v>
      </c>
      <c r="T1122" s="140">
        <f>S1122*H1122</f>
        <v>0</v>
      </c>
      <c r="AR1122" s="141" t="s">
        <v>231</v>
      </c>
      <c r="AT1122" s="141" t="s">
        <v>150</v>
      </c>
      <c r="AU1122" s="141" t="s">
        <v>79</v>
      </c>
      <c r="AY1122" s="15" t="s">
        <v>148</v>
      </c>
      <c r="BE1122" s="142">
        <f>IF(N1122="základní",J1122,0)</f>
        <v>0</v>
      </c>
      <c r="BF1122" s="142">
        <f>IF(N1122="snížená",J1122,0)</f>
        <v>0</v>
      </c>
      <c r="BG1122" s="142">
        <f>IF(N1122="zákl. přenesená",J1122,0)</f>
        <v>0</v>
      </c>
      <c r="BH1122" s="142">
        <f>IF(N1122="sníž. přenesená",J1122,0)</f>
        <v>0</v>
      </c>
      <c r="BI1122" s="142">
        <f>IF(N1122="nulová",J1122,0)</f>
        <v>0</v>
      </c>
      <c r="BJ1122" s="15" t="s">
        <v>77</v>
      </c>
      <c r="BK1122" s="142">
        <f>ROUND(I1122*H1122,2)</f>
        <v>0</v>
      </c>
      <c r="BL1122" s="15" t="s">
        <v>231</v>
      </c>
      <c r="BM1122" s="141" t="s">
        <v>2769</v>
      </c>
    </row>
    <row r="1123" spans="2:51" s="13" customFormat="1" ht="12">
      <c r="B1123" s="150"/>
      <c r="D1123" s="144" t="s">
        <v>157</v>
      </c>
      <c r="E1123" s="151" t="s">
        <v>1</v>
      </c>
      <c r="F1123" s="152" t="s">
        <v>2151</v>
      </c>
      <c r="H1123" s="153">
        <v>6</v>
      </c>
      <c r="L1123" s="150"/>
      <c r="M1123" s="154"/>
      <c r="N1123" s="155"/>
      <c r="O1123" s="155"/>
      <c r="P1123" s="155"/>
      <c r="Q1123" s="155"/>
      <c r="R1123" s="155"/>
      <c r="S1123" s="155"/>
      <c r="T1123" s="156"/>
      <c r="AT1123" s="151" t="s">
        <v>157</v>
      </c>
      <c r="AU1123" s="151" t="s">
        <v>79</v>
      </c>
      <c r="AV1123" s="13" t="s">
        <v>79</v>
      </c>
      <c r="AW1123" s="13" t="s">
        <v>27</v>
      </c>
      <c r="AX1123" s="13" t="s">
        <v>70</v>
      </c>
      <c r="AY1123" s="151" t="s">
        <v>148</v>
      </c>
    </row>
    <row r="1124" spans="2:65" s="1" customFormat="1" ht="24" customHeight="1">
      <c r="B1124" s="130"/>
      <c r="C1124" s="157" t="s">
        <v>1750</v>
      </c>
      <c r="D1124" s="157" t="s">
        <v>80</v>
      </c>
      <c r="E1124" s="158" t="s">
        <v>1817</v>
      </c>
      <c r="F1124" s="159" t="s">
        <v>1818</v>
      </c>
      <c r="G1124" s="160" t="s">
        <v>319</v>
      </c>
      <c r="H1124" s="161">
        <v>6</v>
      </c>
      <c r="I1124" s="162"/>
      <c r="J1124" s="162">
        <f>ROUND(I1124*H1124,2)</f>
        <v>0</v>
      </c>
      <c r="K1124" s="159" t="s">
        <v>320</v>
      </c>
      <c r="L1124" s="163"/>
      <c r="M1124" s="164" t="s">
        <v>1</v>
      </c>
      <c r="N1124" s="165" t="s">
        <v>35</v>
      </c>
      <c r="O1124" s="139">
        <v>0</v>
      </c>
      <c r="P1124" s="139">
        <f>O1124*H1124</f>
        <v>0</v>
      </c>
      <c r="Q1124" s="139">
        <v>0.025</v>
      </c>
      <c r="R1124" s="139">
        <f>Q1124*H1124</f>
        <v>0.15000000000000002</v>
      </c>
      <c r="S1124" s="139">
        <v>0</v>
      </c>
      <c r="T1124" s="140">
        <f>S1124*H1124</f>
        <v>0</v>
      </c>
      <c r="AR1124" s="141" t="s">
        <v>325</v>
      </c>
      <c r="AT1124" s="141" t="s">
        <v>80</v>
      </c>
      <c r="AU1124" s="141" t="s">
        <v>79</v>
      </c>
      <c r="AY1124" s="15" t="s">
        <v>148</v>
      </c>
      <c r="BE1124" s="142">
        <f>IF(N1124="základní",J1124,0)</f>
        <v>0</v>
      </c>
      <c r="BF1124" s="142">
        <f>IF(N1124="snížená",J1124,0)</f>
        <v>0</v>
      </c>
      <c r="BG1124" s="142">
        <f>IF(N1124="zákl. přenesená",J1124,0)</f>
        <v>0</v>
      </c>
      <c r="BH1124" s="142">
        <f>IF(N1124="sníž. přenesená",J1124,0)</f>
        <v>0</v>
      </c>
      <c r="BI1124" s="142">
        <f>IF(N1124="nulová",J1124,0)</f>
        <v>0</v>
      </c>
      <c r="BJ1124" s="15" t="s">
        <v>77</v>
      </c>
      <c r="BK1124" s="142">
        <f>ROUND(I1124*H1124,2)</f>
        <v>0</v>
      </c>
      <c r="BL1124" s="15" t="s">
        <v>231</v>
      </c>
      <c r="BM1124" s="141" t="s">
        <v>2770</v>
      </c>
    </row>
    <row r="1125" spans="2:51" s="13" customFormat="1" ht="12">
      <c r="B1125" s="150"/>
      <c r="D1125" s="144" t="s">
        <v>157</v>
      </c>
      <c r="E1125" s="151" t="s">
        <v>1</v>
      </c>
      <c r="F1125" s="152" t="s">
        <v>2151</v>
      </c>
      <c r="H1125" s="153">
        <v>6</v>
      </c>
      <c r="L1125" s="150"/>
      <c r="M1125" s="154"/>
      <c r="N1125" s="155"/>
      <c r="O1125" s="155"/>
      <c r="P1125" s="155"/>
      <c r="Q1125" s="155"/>
      <c r="R1125" s="155"/>
      <c r="S1125" s="155"/>
      <c r="T1125" s="156"/>
      <c r="AT1125" s="151" t="s">
        <v>157</v>
      </c>
      <c r="AU1125" s="151" t="s">
        <v>79</v>
      </c>
      <c r="AV1125" s="13" t="s">
        <v>79</v>
      </c>
      <c r="AW1125" s="13" t="s">
        <v>27</v>
      </c>
      <c r="AX1125" s="13" t="s">
        <v>70</v>
      </c>
      <c r="AY1125" s="151" t="s">
        <v>148</v>
      </c>
    </row>
    <row r="1126" spans="2:65" s="1" customFormat="1" ht="24" customHeight="1">
      <c r="B1126" s="130"/>
      <c r="C1126" s="131" t="s">
        <v>1756</v>
      </c>
      <c r="D1126" s="131" t="s">
        <v>150</v>
      </c>
      <c r="E1126" s="132" t="s">
        <v>1821</v>
      </c>
      <c r="F1126" s="133" t="s">
        <v>1822</v>
      </c>
      <c r="G1126" s="134" t="s">
        <v>319</v>
      </c>
      <c r="H1126" s="135">
        <v>4</v>
      </c>
      <c r="I1126" s="136"/>
      <c r="J1126" s="136">
        <f>ROUND(I1126*H1126,2)</f>
        <v>0</v>
      </c>
      <c r="K1126" s="133" t="s">
        <v>320</v>
      </c>
      <c r="L1126" s="27"/>
      <c r="M1126" s="137" t="s">
        <v>1</v>
      </c>
      <c r="N1126" s="138" t="s">
        <v>35</v>
      </c>
      <c r="O1126" s="139">
        <v>3.304</v>
      </c>
      <c r="P1126" s="139">
        <f>O1126*H1126</f>
        <v>13.216</v>
      </c>
      <c r="Q1126" s="139">
        <v>0</v>
      </c>
      <c r="R1126" s="139">
        <f>Q1126*H1126</f>
        <v>0</v>
      </c>
      <c r="S1126" s="139">
        <v>0</v>
      </c>
      <c r="T1126" s="140">
        <f>S1126*H1126</f>
        <v>0</v>
      </c>
      <c r="AR1126" s="141" t="s">
        <v>231</v>
      </c>
      <c r="AT1126" s="141" t="s">
        <v>150</v>
      </c>
      <c r="AU1126" s="141" t="s">
        <v>79</v>
      </c>
      <c r="AY1126" s="15" t="s">
        <v>148</v>
      </c>
      <c r="BE1126" s="142">
        <f>IF(N1126="základní",J1126,0)</f>
        <v>0</v>
      </c>
      <c r="BF1126" s="142">
        <f>IF(N1126="snížená",J1126,0)</f>
        <v>0</v>
      </c>
      <c r="BG1126" s="142">
        <f>IF(N1126="zákl. přenesená",J1126,0)</f>
        <v>0</v>
      </c>
      <c r="BH1126" s="142">
        <f>IF(N1126="sníž. přenesená",J1126,0)</f>
        <v>0</v>
      </c>
      <c r="BI1126" s="142">
        <f>IF(N1126="nulová",J1126,0)</f>
        <v>0</v>
      </c>
      <c r="BJ1126" s="15" t="s">
        <v>77</v>
      </c>
      <c r="BK1126" s="142">
        <f>ROUND(I1126*H1126,2)</f>
        <v>0</v>
      </c>
      <c r="BL1126" s="15" t="s">
        <v>231</v>
      </c>
      <c r="BM1126" s="141" t="s">
        <v>2771</v>
      </c>
    </row>
    <row r="1127" spans="2:51" s="13" customFormat="1" ht="12">
      <c r="B1127" s="150"/>
      <c r="D1127" s="144" t="s">
        <v>157</v>
      </c>
      <c r="E1127" s="151" t="s">
        <v>1</v>
      </c>
      <c r="F1127" s="152" t="s">
        <v>1811</v>
      </c>
      <c r="H1127" s="153">
        <v>4</v>
      </c>
      <c r="L1127" s="150"/>
      <c r="M1127" s="154"/>
      <c r="N1127" s="155"/>
      <c r="O1127" s="155"/>
      <c r="P1127" s="155"/>
      <c r="Q1127" s="155"/>
      <c r="R1127" s="155"/>
      <c r="S1127" s="155"/>
      <c r="T1127" s="156"/>
      <c r="AT1127" s="151" t="s">
        <v>157</v>
      </c>
      <c r="AU1127" s="151" t="s">
        <v>79</v>
      </c>
      <c r="AV1127" s="13" t="s">
        <v>79</v>
      </c>
      <c r="AW1127" s="13" t="s">
        <v>27</v>
      </c>
      <c r="AX1127" s="13" t="s">
        <v>70</v>
      </c>
      <c r="AY1127" s="151" t="s">
        <v>148</v>
      </c>
    </row>
    <row r="1128" spans="2:65" s="1" customFormat="1" ht="24" customHeight="1">
      <c r="B1128" s="130"/>
      <c r="C1128" s="157" t="s">
        <v>1780</v>
      </c>
      <c r="D1128" s="157" t="s">
        <v>80</v>
      </c>
      <c r="E1128" s="158" t="s">
        <v>1825</v>
      </c>
      <c r="F1128" s="159" t="s">
        <v>1826</v>
      </c>
      <c r="G1128" s="160" t="s">
        <v>319</v>
      </c>
      <c r="H1128" s="161">
        <v>3</v>
      </c>
      <c r="I1128" s="162"/>
      <c r="J1128" s="162">
        <f>ROUND(I1128*H1128,2)</f>
        <v>0</v>
      </c>
      <c r="K1128" s="159" t="s">
        <v>320</v>
      </c>
      <c r="L1128" s="163"/>
      <c r="M1128" s="164" t="s">
        <v>1</v>
      </c>
      <c r="N1128" s="165" t="s">
        <v>35</v>
      </c>
      <c r="O1128" s="139">
        <v>0</v>
      </c>
      <c r="P1128" s="139">
        <f>O1128*H1128</f>
        <v>0</v>
      </c>
      <c r="Q1128" s="139">
        <v>0.027</v>
      </c>
      <c r="R1128" s="139">
        <f>Q1128*H1128</f>
        <v>0.081</v>
      </c>
      <c r="S1128" s="139">
        <v>0</v>
      </c>
      <c r="T1128" s="140">
        <f>S1128*H1128</f>
        <v>0</v>
      </c>
      <c r="AR1128" s="141" t="s">
        <v>325</v>
      </c>
      <c r="AT1128" s="141" t="s">
        <v>80</v>
      </c>
      <c r="AU1128" s="141" t="s">
        <v>79</v>
      </c>
      <c r="AY1128" s="15" t="s">
        <v>148</v>
      </c>
      <c r="BE1128" s="142">
        <f>IF(N1128="základní",J1128,0)</f>
        <v>0</v>
      </c>
      <c r="BF1128" s="142">
        <f>IF(N1128="snížená",J1128,0)</f>
        <v>0</v>
      </c>
      <c r="BG1128" s="142">
        <f>IF(N1128="zákl. přenesená",J1128,0)</f>
        <v>0</v>
      </c>
      <c r="BH1128" s="142">
        <f>IF(N1128="sníž. přenesená",J1128,0)</f>
        <v>0</v>
      </c>
      <c r="BI1128" s="142">
        <f>IF(N1128="nulová",J1128,0)</f>
        <v>0</v>
      </c>
      <c r="BJ1128" s="15" t="s">
        <v>77</v>
      </c>
      <c r="BK1128" s="142">
        <f>ROUND(I1128*H1128,2)</f>
        <v>0</v>
      </c>
      <c r="BL1128" s="15" t="s">
        <v>231</v>
      </c>
      <c r="BM1128" s="141" t="s">
        <v>2772</v>
      </c>
    </row>
    <row r="1129" spans="2:51" s="13" customFormat="1" ht="12">
      <c r="B1129" s="150"/>
      <c r="D1129" s="144" t="s">
        <v>157</v>
      </c>
      <c r="E1129" s="151" t="s">
        <v>1</v>
      </c>
      <c r="F1129" s="152" t="s">
        <v>2407</v>
      </c>
      <c r="H1129" s="153">
        <v>3</v>
      </c>
      <c r="L1129" s="150"/>
      <c r="M1129" s="154"/>
      <c r="N1129" s="155"/>
      <c r="O1129" s="155"/>
      <c r="P1129" s="155"/>
      <c r="Q1129" s="155"/>
      <c r="R1129" s="155"/>
      <c r="S1129" s="155"/>
      <c r="T1129" s="156"/>
      <c r="AT1129" s="151" t="s">
        <v>157</v>
      </c>
      <c r="AU1129" s="151" t="s">
        <v>79</v>
      </c>
      <c r="AV1129" s="13" t="s">
        <v>79</v>
      </c>
      <c r="AW1129" s="13" t="s">
        <v>27</v>
      </c>
      <c r="AX1129" s="13" t="s">
        <v>70</v>
      </c>
      <c r="AY1129" s="151" t="s">
        <v>148</v>
      </c>
    </row>
    <row r="1130" spans="2:65" s="1" customFormat="1" ht="24" customHeight="1">
      <c r="B1130" s="130"/>
      <c r="C1130" s="157" t="s">
        <v>1795</v>
      </c>
      <c r="D1130" s="157" t="s">
        <v>80</v>
      </c>
      <c r="E1130" s="158" t="s">
        <v>2773</v>
      </c>
      <c r="F1130" s="159" t="s">
        <v>1831</v>
      </c>
      <c r="G1130" s="160" t="s">
        <v>319</v>
      </c>
      <c r="H1130" s="161">
        <v>1</v>
      </c>
      <c r="I1130" s="162"/>
      <c r="J1130" s="162">
        <f>ROUND(I1130*H1130,2)</f>
        <v>0</v>
      </c>
      <c r="K1130" s="159" t="s">
        <v>1</v>
      </c>
      <c r="L1130" s="163"/>
      <c r="M1130" s="164" t="s">
        <v>1</v>
      </c>
      <c r="N1130" s="165" t="s">
        <v>35</v>
      </c>
      <c r="O1130" s="139">
        <v>0</v>
      </c>
      <c r="P1130" s="139">
        <f>O1130*H1130</f>
        <v>0</v>
      </c>
      <c r="Q1130" s="139">
        <v>0.027</v>
      </c>
      <c r="R1130" s="139">
        <f>Q1130*H1130</f>
        <v>0.027</v>
      </c>
      <c r="S1130" s="139">
        <v>0</v>
      </c>
      <c r="T1130" s="140">
        <f>S1130*H1130</f>
        <v>0</v>
      </c>
      <c r="AR1130" s="141" t="s">
        <v>325</v>
      </c>
      <c r="AT1130" s="141" t="s">
        <v>80</v>
      </c>
      <c r="AU1130" s="141" t="s">
        <v>79</v>
      </c>
      <c r="AY1130" s="15" t="s">
        <v>148</v>
      </c>
      <c r="BE1130" s="142">
        <f>IF(N1130="základní",J1130,0)</f>
        <v>0</v>
      </c>
      <c r="BF1130" s="142">
        <f>IF(N1130="snížená",J1130,0)</f>
        <v>0</v>
      </c>
      <c r="BG1130" s="142">
        <f>IF(N1130="zákl. přenesená",J1130,0)</f>
        <v>0</v>
      </c>
      <c r="BH1130" s="142">
        <f>IF(N1130="sníž. přenesená",J1130,0)</f>
        <v>0</v>
      </c>
      <c r="BI1130" s="142">
        <f>IF(N1130="nulová",J1130,0)</f>
        <v>0</v>
      </c>
      <c r="BJ1130" s="15" t="s">
        <v>77</v>
      </c>
      <c r="BK1130" s="142">
        <f>ROUND(I1130*H1130,2)</f>
        <v>0</v>
      </c>
      <c r="BL1130" s="15" t="s">
        <v>231</v>
      </c>
      <c r="BM1130" s="141" t="s">
        <v>2774</v>
      </c>
    </row>
    <row r="1131" spans="2:51" s="13" customFormat="1" ht="12">
      <c r="B1131" s="150"/>
      <c r="D1131" s="144" t="s">
        <v>157</v>
      </c>
      <c r="E1131" s="151" t="s">
        <v>1</v>
      </c>
      <c r="F1131" s="152" t="s">
        <v>261</v>
      </c>
      <c r="H1131" s="153">
        <v>1</v>
      </c>
      <c r="L1131" s="150"/>
      <c r="M1131" s="154"/>
      <c r="N1131" s="155"/>
      <c r="O1131" s="155"/>
      <c r="P1131" s="155"/>
      <c r="Q1131" s="155"/>
      <c r="R1131" s="155"/>
      <c r="S1131" s="155"/>
      <c r="T1131" s="156"/>
      <c r="AT1131" s="151" t="s">
        <v>157</v>
      </c>
      <c r="AU1131" s="151" t="s">
        <v>79</v>
      </c>
      <c r="AV1131" s="13" t="s">
        <v>79</v>
      </c>
      <c r="AW1131" s="13" t="s">
        <v>27</v>
      </c>
      <c r="AX1131" s="13" t="s">
        <v>70</v>
      </c>
      <c r="AY1131" s="151" t="s">
        <v>148</v>
      </c>
    </row>
    <row r="1132" spans="2:65" s="1" customFormat="1" ht="24" customHeight="1">
      <c r="B1132" s="130"/>
      <c r="C1132" s="131" t="s">
        <v>1760</v>
      </c>
      <c r="D1132" s="131" t="s">
        <v>150</v>
      </c>
      <c r="E1132" s="132" t="s">
        <v>1834</v>
      </c>
      <c r="F1132" s="133" t="s">
        <v>1835</v>
      </c>
      <c r="G1132" s="134" t="s">
        <v>319</v>
      </c>
      <c r="H1132" s="135">
        <v>6</v>
      </c>
      <c r="I1132" s="136"/>
      <c r="J1132" s="136">
        <f>ROUND(I1132*H1132,2)</f>
        <v>0</v>
      </c>
      <c r="K1132" s="133" t="s">
        <v>154</v>
      </c>
      <c r="L1132" s="27"/>
      <c r="M1132" s="137" t="s">
        <v>1</v>
      </c>
      <c r="N1132" s="138" t="s">
        <v>35</v>
      </c>
      <c r="O1132" s="139">
        <v>8.159</v>
      </c>
      <c r="P1132" s="139">
        <f>O1132*H1132</f>
        <v>48.95400000000001</v>
      </c>
      <c r="Q1132" s="139">
        <v>0.00084</v>
      </c>
      <c r="R1132" s="139">
        <f>Q1132*H1132</f>
        <v>0.00504</v>
      </c>
      <c r="S1132" s="139">
        <v>0</v>
      </c>
      <c r="T1132" s="140">
        <f>S1132*H1132</f>
        <v>0</v>
      </c>
      <c r="AR1132" s="141" t="s">
        <v>231</v>
      </c>
      <c r="AT1132" s="141" t="s">
        <v>150</v>
      </c>
      <c r="AU1132" s="141" t="s">
        <v>79</v>
      </c>
      <c r="AY1132" s="15" t="s">
        <v>148</v>
      </c>
      <c r="BE1132" s="142">
        <f>IF(N1132="základní",J1132,0)</f>
        <v>0</v>
      </c>
      <c r="BF1132" s="142">
        <f>IF(N1132="snížená",J1132,0)</f>
        <v>0</v>
      </c>
      <c r="BG1132" s="142">
        <f>IF(N1132="zákl. přenesená",J1132,0)</f>
        <v>0</v>
      </c>
      <c r="BH1132" s="142">
        <f>IF(N1132="sníž. přenesená",J1132,0)</f>
        <v>0</v>
      </c>
      <c r="BI1132" s="142">
        <f>IF(N1132="nulová",J1132,0)</f>
        <v>0</v>
      </c>
      <c r="BJ1132" s="15" t="s">
        <v>77</v>
      </c>
      <c r="BK1132" s="142">
        <f>ROUND(I1132*H1132,2)</f>
        <v>0</v>
      </c>
      <c r="BL1132" s="15" t="s">
        <v>231</v>
      </c>
      <c r="BM1132" s="141" t="s">
        <v>2775</v>
      </c>
    </row>
    <row r="1133" spans="2:51" s="13" customFormat="1" ht="12">
      <c r="B1133" s="150"/>
      <c r="D1133" s="144" t="s">
        <v>157</v>
      </c>
      <c r="E1133" s="151" t="s">
        <v>1</v>
      </c>
      <c r="F1133" s="152" t="s">
        <v>2776</v>
      </c>
      <c r="H1133" s="153">
        <v>6</v>
      </c>
      <c r="L1133" s="150"/>
      <c r="M1133" s="154"/>
      <c r="N1133" s="155"/>
      <c r="O1133" s="155"/>
      <c r="P1133" s="155"/>
      <c r="Q1133" s="155"/>
      <c r="R1133" s="155"/>
      <c r="S1133" s="155"/>
      <c r="T1133" s="156"/>
      <c r="AT1133" s="151" t="s">
        <v>157</v>
      </c>
      <c r="AU1133" s="151" t="s">
        <v>79</v>
      </c>
      <c r="AV1133" s="13" t="s">
        <v>79</v>
      </c>
      <c r="AW1133" s="13" t="s">
        <v>27</v>
      </c>
      <c r="AX1133" s="13" t="s">
        <v>77</v>
      </c>
      <c r="AY1133" s="151" t="s">
        <v>148</v>
      </c>
    </row>
    <row r="1134" spans="2:65" s="1" customFormat="1" ht="24" customHeight="1">
      <c r="B1134" s="130"/>
      <c r="C1134" s="131" t="s">
        <v>1764</v>
      </c>
      <c r="D1134" s="131" t="s">
        <v>150</v>
      </c>
      <c r="E1134" s="132" t="s">
        <v>1839</v>
      </c>
      <c r="F1134" s="133" t="s">
        <v>1840</v>
      </c>
      <c r="G1134" s="134" t="s">
        <v>319</v>
      </c>
      <c r="H1134" s="135">
        <v>10</v>
      </c>
      <c r="I1134" s="136"/>
      <c r="J1134" s="136">
        <f>ROUND(I1134*H1134,2)</f>
        <v>0</v>
      </c>
      <c r="K1134" s="133" t="s">
        <v>320</v>
      </c>
      <c r="L1134" s="27"/>
      <c r="M1134" s="137" t="s">
        <v>1</v>
      </c>
      <c r="N1134" s="138" t="s">
        <v>35</v>
      </c>
      <c r="O1134" s="139">
        <v>0.555</v>
      </c>
      <c r="P1134" s="139">
        <f>O1134*H1134</f>
        <v>5.550000000000001</v>
      </c>
      <c r="Q1134" s="139">
        <v>0</v>
      </c>
      <c r="R1134" s="139">
        <f>Q1134*H1134</f>
        <v>0</v>
      </c>
      <c r="S1134" s="139">
        <v>0</v>
      </c>
      <c r="T1134" s="140">
        <f>S1134*H1134</f>
        <v>0</v>
      </c>
      <c r="AR1134" s="141" t="s">
        <v>231</v>
      </c>
      <c r="AT1134" s="141" t="s">
        <v>150</v>
      </c>
      <c r="AU1134" s="141" t="s">
        <v>79</v>
      </c>
      <c r="AY1134" s="15" t="s">
        <v>148</v>
      </c>
      <c r="BE1134" s="142">
        <f>IF(N1134="základní",J1134,0)</f>
        <v>0</v>
      </c>
      <c r="BF1134" s="142">
        <f>IF(N1134="snížená",J1134,0)</f>
        <v>0</v>
      </c>
      <c r="BG1134" s="142">
        <f>IF(N1134="zákl. přenesená",J1134,0)</f>
        <v>0</v>
      </c>
      <c r="BH1134" s="142">
        <f>IF(N1134="sníž. přenesená",J1134,0)</f>
        <v>0</v>
      </c>
      <c r="BI1134" s="142">
        <f>IF(N1134="nulová",J1134,0)</f>
        <v>0</v>
      </c>
      <c r="BJ1134" s="15" t="s">
        <v>77</v>
      </c>
      <c r="BK1134" s="142">
        <f>ROUND(I1134*H1134,2)</f>
        <v>0</v>
      </c>
      <c r="BL1134" s="15" t="s">
        <v>231</v>
      </c>
      <c r="BM1134" s="141" t="s">
        <v>2777</v>
      </c>
    </row>
    <row r="1135" spans="2:51" s="13" customFormat="1" ht="12">
      <c r="B1135" s="150"/>
      <c r="D1135" s="144" t="s">
        <v>157</v>
      </c>
      <c r="E1135" s="151" t="s">
        <v>1</v>
      </c>
      <c r="F1135" s="152" t="s">
        <v>2151</v>
      </c>
      <c r="H1135" s="153">
        <v>6</v>
      </c>
      <c r="L1135" s="150"/>
      <c r="M1135" s="154"/>
      <c r="N1135" s="155"/>
      <c r="O1135" s="155"/>
      <c r="P1135" s="155"/>
      <c r="Q1135" s="155"/>
      <c r="R1135" s="155"/>
      <c r="S1135" s="155"/>
      <c r="T1135" s="156"/>
      <c r="AT1135" s="151" t="s">
        <v>157</v>
      </c>
      <c r="AU1135" s="151" t="s">
        <v>79</v>
      </c>
      <c r="AV1135" s="13" t="s">
        <v>79</v>
      </c>
      <c r="AW1135" s="13" t="s">
        <v>27</v>
      </c>
      <c r="AX1135" s="13" t="s">
        <v>70</v>
      </c>
      <c r="AY1135" s="151" t="s">
        <v>148</v>
      </c>
    </row>
    <row r="1136" spans="2:51" s="13" customFormat="1" ht="12">
      <c r="B1136" s="150"/>
      <c r="D1136" s="144" t="s">
        <v>157</v>
      </c>
      <c r="E1136" s="151" t="s">
        <v>1</v>
      </c>
      <c r="F1136" s="152" t="s">
        <v>1811</v>
      </c>
      <c r="H1136" s="153">
        <v>4</v>
      </c>
      <c r="L1136" s="150"/>
      <c r="M1136" s="154"/>
      <c r="N1136" s="155"/>
      <c r="O1136" s="155"/>
      <c r="P1136" s="155"/>
      <c r="Q1136" s="155"/>
      <c r="R1136" s="155"/>
      <c r="S1136" s="155"/>
      <c r="T1136" s="156"/>
      <c r="AT1136" s="151" t="s">
        <v>157</v>
      </c>
      <c r="AU1136" s="151" t="s">
        <v>79</v>
      </c>
      <c r="AV1136" s="13" t="s">
        <v>79</v>
      </c>
      <c r="AW1136" s="13" t="s">
        <v>27</v>
      </c>
      <c r="AX1136" s="13" t="s">
        <v>70</v>
      </c>
      <c r="AY1136" s="151" t="s">
        <v>148</v>
      </c>
    </row>
    <row r="1137" spans="2:65" s="1" customFormat="1" ht="16.5" customHeight="1">
      <c r="B1137" s="130"/>
      <c r="C1137" s="157" t="s">
        <v>1768</v>
      </c>
      <c r="D1137" s="157" t="s">
        <v>80</v>
      </c>
      <c r="E1137" s="158" t="s">
        <v>1844</v>
      </c>
      <c r="F1137" s="159" t="s">
        <v>1845</v>
      </c>
      <c r="G1137" s="160" t="s">
        <v>319</v>
      </c>
      <c r="H1137" s="161">
        <v>10</v>
      </c>
      <c r="I1137" s="162"/>
      <c r="J1137" s="162">
        <f>ROUND(I1137*H1137,2)</f>
        <v>0</v>
      </c>
      <c r="K1137" s="159" t="s">
        <v>1</v>
      </c>
      <c r="L1137" s="163"/>
      <c r="M1137" s="164" t="s">
        <v>1</v>
      </c>
      <c r="N1137" s="165" t="s">
        <v>35</v>
      </c>
      <c r="O1137" s="139">
        <v>0</v>
      </c>
      <c r="P1137" s="139">
        <f>O1137*H1137</f>
        <v>0</v>
      </c>
      <c r="Q1137" s="139">
        <v>0.0038</v>
      </c>
      <c r="R1137" s="139">
        <f>Q1137*H1137</f>
        <v>0.038</v>
      </c>
      <c r="S1137" s="139">
        <v>0</v>
      </c>
      <c r="T1137" s="140">
        <f>S1137*H1137</f>
        <v>0</v>
      </c>
      <c r="AR1137" s="141" t="s">
        <v>325</v>
      </c>
      <c r="AT1137" s="141" t="s">
        <v>80</v>
      </c>
      <c r="AU1137" s="141" t="s">
        <v>79</v>
      </c>
      <c r="AY1137" s="15" t="s">
        <v>148</v>
      </c>
      <c r="BE1137" s="142">
        <f>IF(N1137="základní",J1137,0)</f>
        <v>0</v>
      </c>
      <c r="BF1137" s="142">
        <f>IF(N1137="snížená",J1137,0)</f>
        <v>0</v>
      </c>
      <c r="BG1137" s="142">
        <f>IF(N1137="zákl. přenesená",J1137,0)</f>
        <v>0</v>
      </c>
      <c r="BH1137" s="142">
        <f>IF(N1137="sníž. přenesená",J1137,0)</f>
        <v>0</v>
      </c>
      <c r="BI1137" s="142">
        <f>IF(N1137="nulová",J1137,0)</f>
        <v>0</v>
      </c>
      <c r="BJ1137" s="15" t="s">
        <v>77</v>
      </c>
      <c r="BK1137" s="142">
        <f>ROUND(I1137*H1137,2)</f>
        <v>0</v>
      </c>
      <c r="BL1137" s="15" t="s">
        <v>231</v>
      </c>
      <c r="BM1137" s="141" t="s">
        <v>2778</v>
      </c>
    </row>
    <row r="1138" spans="2:65" s="1" customFormat="1" ht="16.5" customHeight="1">
      <c r="B1138" s="130"/>
      <c r="C1138" s="131" t="s">
        <v>1772</v>
      </c>
      <c r="D1138" s="131" t="s">
        <v>150</v>
      </c>
      <c r="E1138" s="132" t="s">
        <v>1848</v>
      </c>
      <c r="F1138" s="133" t="s">
        <v>1849</v>
      </c>
      <c r="G1138" s="134" t="s">
        <v>319</v>
      </c>
      <c r="H1138" s="135">
        <v>10</v>
      </c>
      <c r="I1138" s="136"/>
      <c r="J1138" s="136">
        <f>ROUND(I1138*H1138,2)</f>
        <v>0</v>
      </c>
      <c r="K1138" s="133" t="s">
        <v>1</v>
      </c>
      <c r="L1138" s="27"/>
      <c r="M1138" s="137" t="s">
        <v>1</v>
      </c>
      <c r="N1138" s="138" t="s">
        <v>35</v>
      </c>
      <c r="O1138" s="139">
        <v>0.3</v>
      </c>
      <c r="P1138" s="139">
        <f>O1138*H1138</f>
        <v>3</v>
      </c>
      <c r="Q1138" s="139">
        <v>0</v>
      </c>
      <c r="R1138" s="139">
        <f>Q1138*H1138</f>
        <v>0</v>
      </c>
      <c r="S1138" s="139">
        <v>0</v>
      </c>
      <c r="T1138" s="140">
        <f>S1138*H1138</f>
        <v>0</v>
      </c>
      <c r="AR1138" s="141" t="s">
        <v>231</v>
      </c>
      <c r="AT1138" s="141" t="s">
        <v>150</v>
      </c>
      <c r="AU1138" s="141" t="s">
        <v>79</v>
      </c>
      <c r="AY1138" s="15" t="s">
        <v>148</v>
      </c>
      <c r="BE1138" s="142">
        <f>IF(N1138="základní",J1138,0)</f>
        <v>0</v>
      </c>
      <c r="BF1138" s="142">
        <f>IF(N1138="snížená",J1138,0)</f>
        <v>0</v>
      </c>
      <c r="BG1138" s="142">
        <f>IF(N1138="zákl. přenesená",J1138,0)</f>
        <v>0</v>
      </c>
      <c r="BH1138" s="142">
        <f>IF(N1138="sníž. přenesená",J1138,0)</f>
        <v>0</v>
      </c>
      <c r="BI1138" s="142">
        <f>IF(N1138="nulová",J1138,0)</f>
        <v>0</v>
      </c>
      <c r="BJ1138" s="15" t="s">
        <v>77</v>
      </c>
      <c r="BK1138" s="142">
        <f>ROUND(I1138*H1138,2)</f>
        <v>0</v>
      </c>
      <c r="BL1138" s="15" t="s">
        <v>231</v>
      </c>
      <c r="BM1138" s="141" t="s">
        <v>2779</v>
      </c>
    </row>
    <row r="1139" spans="2:51" s="13" customFormat="1" ht="12">
      <c r="B1139" s="150"/>
      <c r="D1139" s="144" t="s">
        <v>157</v>
      </c>
      <c r="E1139" s="151" t="s">
        <v>1</v>
      </c>
      <c r="F1139" s="152" t="s">
        <v>2151</v>
      </c>
      <c r="H1139" s="153">
        <v>6</v>
      </c>
      <c r="L1139" s="150"/>
      <c r="M1139" s="154"/>
      <c r="N1139" s="155"/>
      <c r="O1139" s="155"/>
      <c r="P1139" s="155"/>
      <c r="Q1139" s="155"/>
      <c r="R1139" s="155"/>
      <c r="S1139" s="155"/>
      <c r="T1139" s="156"/>
      <c r="AT1139" s="151" t="s">
        <v>157</v>
      </c>
      <c r="AU1139" s="151" t="s">
        <v>79</v>
      </c>
      <c r="AV1139" s="13" t="s">
        <v>79</v>
      </c>
      <c r="AW1139" s="13" t="s">
        <v>27</v>
      </c>
      <c r="AX1139" s="13" t="s">
        <v>70</v>
      </c>
      <c r="AY1139" s="151" t="s">
        <v>148</v>
      </c>
    </row>
    <row r="1140" spans="2:51" s="13" customFormat="1" ht="12">
      <c r="B1140" s="150"/>
      <c r="D1140" s="144" t="s">
        <v>157</v>
      </c>
      <c r="E1140" s="151" t="s">
        <v>1</v>
      </c>
      <c r="F1140" s="152" t="s">
        <v>1811</v>
      </c>
      <c r="H1140" s="153">
        <v>4</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 customFormat="1" ht="16.5" customHeight="1">
      <c r="B1141" s="130"/>
      <c r="C1141" s="157" t="s">
        <v>1812</v>
      </c>
      <c r="D1141" s="157" t="s">
        <v>80</v>
      </c>
      <c r="E1141" s="158" t="s">
        <v>1852</v>
      </c>
      <c r="F1141" s="159" t="s">
        <v>1853</v>
      </c>
      <c r="G1141" s="160" t="s">
        <v>319</v>
      </c>
      <c r="H1141" s="161">
        <v>10</v>
      </c>
      <c r="I1141" s="162"/>
      <c r="J1141" s="162">
        <f>ROUND(I1141*H1141,2)</f>
        <v>0</v>
      </c>
      <c r="K1141" s="159" t="s">
        <v>320</v>
      </c>
      <c r="L1141" s="163"/>
      <c r="M1141" s="164" t="s">
        <v>1</v>
      </c>
      <c r="N1141" s="165" t="s">
        <v>35</v>
      </c>
      <c r="O1141" s="139">
        <v>0</v>
      </c>
      <c r="P1141" s="139">
        <f>O1141*H1141</f>
        <v>0</v>
      </c>
      <c r="Q1141" s="139">
        <v>0.0012</v>
      </c>
      <c r="R1141" s="139">
        <f>Q1141*H1141</f>
        <v>0.011999999999999999</v>
      </c>
      <c r="S1141" s="139">
        <v>0</v>
      </c>
      <c r="T1141" s="140">
        <f>S1141*H1141</f>
        <v>0</v>
      </c>
      <c r="AR1141" s="141" t="s">
        <v>325</v>
      </c>
      <c r="AT1141" s="141" t="s">
        <v>80</v>
      </c>
      <c r="AU1141" s="141" t="s">
        <v>79</v>
      </c>
      <c r="AY1141" s="15" t="s">
        <v>148</v>
      </c>
      <c r="BE1141" s="142">
        <f>IF(N1141="základní",J1141,0)</f>
        <v>0</v>
      </c>
      <c r="BF1141" s="142">
        <f>IF(N1141="snížená",J1141,0)</f>
        <v>0</v>
      </c>
      <c r="BG1141" s="142">
        <f>IF(N1141="zákl. přenesená",J1141,0)</f>
        <v>0</v>
      </c>
      <c r="BH1141" s="142">
        <f>IF(N1141="sníž. přenesená",J1141,0)</f>
        <v>0</v>
      </c>
      <c r="BI1141" s="142">
        <f>IF(N1141="nulová",J1141,0)</f>
        <v>0</v>
      </c>
      <c r="BJ1141" s="15" t="s">
        <v>77</v>
      </c>
      <c r="BK1141" s="142">
        <f>ROUND(I1141*H1141,2)</f>
        <v>0</v>
      </c>
      <c r="BL1141" s="15" t="s">
        <v>231</v>
      </c>
      <c r="BM1141" s="141" t="s">
        <v>2780</v>
      </c>
    </row>
    <row r="1142" spans="2:47" s="1" customFormat="1" ht="28.8">
      <c r="B1142" s="27"/>
      <c r="D1142" s="144" t="s">
        <v>277</v>
      </c>
      <c r="F1142" s="166" t="s">
        <v>1855</v>
      </c>
      <c r="L1142" s="27"/>
      <c r="M1142" s="167"/>
      <c r="N1142" s="50"/>
      <c r="O1142" s="50"/>
      <c r="P1142" s="50"/>
      <c r="Q1142" s="50"/>
      <c r="R1142" s="50"/>
      <c r="S1142" s="50"/>
      <c r="T1142" s="51"/>
      <c r="AT1142" s="15" t="s">
        <v>277</v>
      </c>
      <c r="AU1142" s="15" t="s">
        <v>79</v>
      </c>
    </row>
    <row r="1143" spans="2:65" s="1" customFormat="1" ht="16.5" customHeight="1">
      <c r="B1143" s="130"/>
      <c r="C1143" s="131" t="s">
        <v>1816</v>
      </c>
      <c r="D1143" s="131" t="s">
        <v>150</v>
      </c>
      <c r="E1143" s="132" t="s">
        <v>1857</v>
      </c>
      <c r="F1143" s="133" t="s">
        <v>1858</v>
      </c>
      <c r="G1143" s="134" t="s">
        <v>319</v>
      </c>
      <c r="H1143" s="135">
        <v>10</v>
      </c>
      <c r="I1143" s="136"/>
      <c r="J1143" s="136">
        <f>ROUND(I1143*H1143,2)</f>
        <v>0</v>
      </c>
      <c r="K1143" s="133" t="s">
        <v>320</v>
      </c>
      <c r="L1143" s="27"/>
      <c r="M1143" s="137" t="s">
        <v>1</v>
      </c>
      <c r="N1143" s="138" t="s">
        <v>35</v>
      </c>
      <c r="O1143" s="139">
        <v>0.542</v>
      </c>
      <c r="P1143" s="139">
        <f>O1143*H1143</f>
        <v>5.42</v>
      </c>
      <c r="Q1143" s="139">
        <v>0</v>
      </c>
      <c r="R1143" s="139">
        <f>Q1143*H1143</f>
        <v>0</v>
      </c>
      <c r="S1143" s="139">
        <v>0</v>
      </c>
      <c r="T1143" s="140">
        <f>S1143*H1143</f>
        <v>0</v>
      </c>
      <c r="AR1143" s="141" t="s">
        <v>231</v>
      </c>
      <c r="AT1143" s="141" t="s">
        <v>150</v>
      </c>
      <c r="AU1143" s="141" t="s">
        <v>79</v>
      </c>
      <c r="AY1143" s="15" t="s">
        <v>148</v>
      </c>
      <c r="BE1143" s="142">
        <f>IF(N1143="základní",J1143,0)</f>
        <v>0</v>
      </c>
      <c r="BF1143" s="142">
        <f>IF(N1143="snížená",J1143,0)</f>
        <v>0</v>
      </c>
      <c r="BG1143" s="142">
        <f>IF(N1143="zákl. přenesená",J1143,0)</f>
        <v>0</v>
      </c>
      <c r="BH1143" s="142">
        <f>IF(N1143="sníž. přenesená",J1143,0)</f>
        <v>0</v>
      </c>
      <c r="BI1143" s="142">
        <f>IF(N1143="nulová",J1143,0)</f>
        <v>0</v>
      </c>
      <c r="BJ1143" s="15" t="s">
        <v>77</v>
      </c>
      <c r="BK1143" s="142">
        <f>ROUND(I1143*H1143,2)</f>
        <v>0</v>
      </c>
      <c r="BL1143" s="15" t="s">
        <v>231</v>
      </c>
      <c r="BM1143" s="141" t="s">
        <v>2781</v>
      </c>
    </row>
    <row r="1144" spans="2:51" s="13" customFormat="1" ht="12">
      <c r="B1144" s="150"/>
      <c r="D1144" s="144" t="s">
        <v>157</v>
      </c>
      <c r="E1144" s="151" t="s">
        <v>1</v>
      </c>
      <c r="F1144" s="152" t="s">
        <v>2151</v>
      </c>
      <c r="H1144" s="153">
        <v>6</v>
      </c>
      <c r="L1144" s="150"/>
      <c r="M1144" s="154"/>
      <c r="N1144" s="155"/>
      <c r="O1144" s="155"/>
      <c r="P1144" s="155"/>
      <c r="Q1144" s="155"/>
      <c r="R1144" s="155"/>
      <c r="S1144" s="155"/>
      <c r="T1144" s="156"/>
      <c r="AT1144" s="151" t="s">
        <v>157</v>
      </c>
      <c r="AU1144" s="151" t="s">
        <v>79</v>
      </c>
      <c r="AV1144" s="13" t="s">
        <v>79</v>
      </c>
      <c r="AW1144" s="13" t="s">
        <v>27</v>
      </c>
      <c r="AX1144" s="13" t="s">
        <v>70</v>
      </c>
      <c r="AY1144" s="151" t="s">
        <v>148</v>
      </c>
    </row>
    <row r="1145" spans="2:51" s="13" customFormat="1" ht="12">
      <c r="B1145" s="150"/>
      <c r="D1145" s="144" t="s">
        <v>157</v>
      </c>
      <c r="E1145" s="151" t="s">
        <v>1</v>
      </c>
      <c r="F1145" s="152" t="s">
        <v>1811</v>
      </c>
      <c r="H1145" s="153">
        <v>4</v>
      </c>
      <c r="L1145" s="150"/>
      <c r="M1145" s="154"/>
      <c r="N1145" s="155"/>
      <c r="O1145" s="155"/>
      <c r="P1145" s="155"/>
      <c r="Q1145" s="155"/>
      <c r="R1145" s="155"/>
      <c r="S1145" s="155"/>
      <c r="T1145" s="156"/>
      <c r="AT1145" s="151" t="s">
        <v>157</v>
      </c>
      <c r="AU1145" s="151" t="s">
        <v>79</v>
      </c>
      <c r="AV1145" s="13" t="s">
        <v>79</v>
      </c>
      <c r="AW1145" s="13" t="s">
        <v>27</v>
      </c>
      <c r="AX1145" s="13" t="s">
        <v>70</v>
      </c>
      <c r="AY1145" s="151" t="s">
        <v>148</v>
      </c>
    </row>
    <row r="1146" spans="2:65" s="1" customFormat="1" ht="16.5" customHeight="1">
      <c r="B1146" s="130"/>
      <c r="C1146" s="157" t="s">
        <v>1820</v>
      </c>
      <c r="D1146" s="157" t="s">
        <v>80</v>
      </c>
      <c r="E1146" s="158" t="s">
        <v>1861</v>
      </c>
      <c r="F1146" s="159" t="s">
        <v>1862</v>
      </c>
      <c r="G1146" s="160" t="s">
        <v>319</v>
      </c>
      <c r="H1146" s="161">
        <v>10</v>
      </c>
      <c r="I1146" s="162"/>
      <c r="J1146" s="162">
        <f>ROUND(I1146*H1146,2)</f>
        <v>0</v>
      </c>
      <c r="K1146" s="159" t="s">
        <v>320</v>
      </c>
      <c r="L1146" s="163"/>
      <c r="M1146" s="164" t="s">
        <v>1</v>
      </c>
      <c r="N1146" s="165" t="s">
        <v>35</v>
      </c>
      <c r="O1146" s="139">
        <v>0</v>
      </c>
      <c r="P1146" s="139">
        <f>O1146*H1146</f>
        <v>0</v>
      </c>
      <c r="Q1146" s="139">
        <v>0.00015</v>
      </c>
      <c r="R1146" s="139">
        <f>Q1146*H1146</f>
        <v>0.0014999999999999998</v>
      </c>
      <c r="S1146" s="139">
        <v>0</v>
      </c>
      <c r="T1146" s="140">
        <f>S1146*H1146</f>
        <v>0</v>
      </c>
      <c r="AR1146" s="141" t="s">
        <v>325</v>
      </c>
      <c r="AT1146" s="141" t="s">
        <v>80</v>
      </c>
      <c r="AU1146" s="141" t="s">
        <v>79</v>
      </c>
      <c r="AY1146" s="15" t="s">
        <v>148</v>
      </c>
      <c r="BE1146" s="142">
        <f>IF(N1146="základní",J1146,0)</f>
        <v>0</v>
      </c>
      <c r="BF1146" s="142">
        <f>IF(N1146="snížená",J1146,0)</f>
        <v>0</v>
      </c>
      <c r="BG1146" s="142">
        <f>IF(N1146="zákl. přenesená",J1146,0)</f>
        <v>0</v>
      </c>
      <c r="BH1146" s="142">
        <f>IF(N1146="sníž. přenesená",J1146,0)</f>
        <v>0</v>
      </c>
      <c r="BI1146" s="142">
        <f>IF(N1146="nulová",J1146,0)</f>
        <v>0</v>
      </c>
      <c r="BJ1146" s="15" t="s">
        <v>77</v>
      </c>
      <c r="BK1146" s="142">
        <f>ROUND(I1146*H1146,2)</f>
        <v>0</v>
      </c>
      <c r="BL1146" s="15" t="s">
        <v>231</v>
      </c>
      <c r="BM1146" s="141" t="s">
        <v>2782</v>
      </c>
    </row>
    <row r="1147" spans="2:65" s="1" customFormat="1" ht="24" customHeight="1">
      <c r="B1147" s="130"/>
      <c r="C1147" s="131" t="s">
        <v>1824</v>
      </c>
      <c r="D1147" s="131" t="s">
        <v>150</v>
      </c>
      <c r="E1147" s="132" t="s">
        <v>1865</v>
      </c>
      <c r="F1147" s="133" t="s">
        <v>1866</v>
      </c>
      <c r="G1147" s="134" t="s">
        <v>153</v>
      </c>
      <c r="H1147" s="135">
        <v>19.35</v>
      </c>
      <c r="I1147" s="136"/>
      <c r="J1147" s="136">
        <f>ROUND(I1147*H1147,2)</f>
        <v>0</v>
      </c>
      <c r="K1147" s="133" t="s">
        <v>1</v>
      </c>
      <c r="L1147" s="27"/>
      <c r="M1147" s="137" t="s">
        <v>1</v>
      </c>
      <c r="N1147" s="138" t="s">
        <v>35</v>
      </c>
      <c r="O1147" s="139">
        <v>0.323</v>
      </c>
      <c r="P1147" s="139">
        <f>O1147*H1147</f>
        <v>6.250050000000001</v>
      </c>
      <c r="Q1147" s="139">
        <v>0</v>
      </c>
      <c r="R1147" s="139">
        <f>Q1147*H1147</f>
        <v>0</v>
      </c>
      <c r="S1147" s="139">
        <v>0.00848</v>
      </c>
      <c r="T1147" s="140">
        <f>S1147*H1147</f>
        <v>0.164088</v>
      </c>
      <c r="AR1147" s="141" t="s">
        <v>231</v>
      </c>
      <c r="AT1147" s="141" t="s">
        <v>150</v>
      </c>
      <c r="AU1147" s="141" t="s">
        <v>79</v>
      </c>
      <c r="AY1147" s="15" t="s">
        <v>148</v>
      </c>
      <c r="BE1147" s="142">
        <f>IF(N1147="základní",J1147,0)</f>
        <v>0</v>
      </c>
      <c r="BF1147" s="142">
        <f>IF(N1147="snížená",J1147,0)</f>
        <v>0</v>
      </c>
      <c r="BG1147" s="142">
        <f>IF(N1147="zákl. přenesená",J1147,0)</f>
        <v>0</v>
      </c>
      <c r="BH1147" s="142">
        <f>IF(N1147="sníž. přenesená",J1147,0)</f>
        <v>0</v>
      </c>
      <c r="BI1147" s="142">
        <f>IF(N1147="nulová",J1147,0)</f>
        <v>0</v>
      </c>
      <c r="BJ1147" s="15" t="s">
        <v>77</v>
      </c>
      <c r="BK1147" s="142">
        <f>ROUND(I1147*H1147,2)</f>
        <v>0</v>
      </c>
      <c r="BL1147" s="15" t="s">
        <v>231</v>
      </c>
      <c r="BM1147" s="141" t="s">
        <v>2783</v>
      </c>
    </row>
    <row r="1148" spans="2:51" s="13" customFormat="1" ht="12">
      <c r="B1148" s="150"/>
      <c r="D1148" s="144" t="s">
        <v>157</v>
      </c>
      <c r="E1148" s="151" t="s">
        <v>1</v>
      </c>
      <c r="F1148" s="152" t="s">
        <v>2784</v>
      </c>
      <c r="H1148" s="153">
        <v>19.35</v>
      </c>
      <c r="L1148" s="150"/>
      <c r="M1148" s="154"/>
      <c r="N1148" s="155"/>
      <c r="O1148" s="155"/>
      <c r="P1148" s="155"/>
      <c r="Q1148" s="155"/>
      <c r="R1148" s="155"/>
      <c r="S1148" s="155"/>
      <c r="T1148" s="156"/>
      <c r="AT1148" s="151" t="s">
        <v>157</v>
      </c>
      <c r="AU1148" s="151" t="s">
        <v>79</v>
      </c>
      <c r="AV1148" s="13" t="s">
        <v>79</v>
      </c>
      <c r="AW1148" s="13" t="s">
        <v>27</v>
      </c>
      <c r="AX1148" s="13" t="s">
        <v>70</v>
      </c>
      <c r="AY1148" s="151" t="s">
        <v>148</v>
      </c>
    </row>
    <row r="1149" spans="2:65" s="1" customFormat="1" ht="24" customHeight="1">
      <c r="B1149" s="130"/>
      <c r="C1149" s="131" t="s">
        <v>1829</v>
      </c>
      <c r="D1149" s="131" t="s">
        <v>150</v>
      </c>
      <c r="E1149" s="132" t="s">
        <v>1870</v>
      </c>
      <c r="F1149" s="133" t="s">
        <v>1871</v>
      </c>
      <c r="G1149" s="134" t="s">
        <v>458</v>
      </c>
      <c r="H1149" s="135">
        <v>60</v>
      </c>
      <c r="I1149" s="136"/>
      <c r="J1149" s="136">
        <f>ROUND(I1149*H1149,2)</f>
        <v>0</v>
      </c>
      <c r="K1149" s="133" t="s">
        <v>320</v>
      </c>
      <c r="L1149" s="27"/>
      <c r="M1149" s="137" t="s">
        <v>1</v>
      </c>
      <c r="N1149" s="138" t="s">
        <v>35</v>
      </c>
      <c r="O1149" s="139">
        <v>0.055</v>
      </c>
      <c r="P1149" s="139">
        <f>O1149*H1149</f>
        <v>3.3</v>
      </c>
      <c r="Q1149" s="139">
        <v>0</v>
      </c>
      <c r="R1149" s="139">
        <f>Q1149*H1149</f>
        <v>0</v>
      </c>
      <c r="S1149" s="139">
        <v>0</v>
      </c>
      <c r="T1149" s="140">
        <f>S1149*H1149</f>
        <v>0</v>
      </c>
      <c r="AR1149" s="141" t="s">
        <v>231</v>
      </c>
      <c r="AT1149" s="141" t="s">
        <v>150</v>
      </c>
      <c r="AU1149" s="141" t="s">
        <v>79</v>
      </c>
      <c r="AY1149" s="15" t="s">
        <v>148</v>
      </c>
      <c r="BE1149" s="142">
        <f>IF(N1149="základní",J1149,0)</f>
        <v>0</v>
      </c>
      <c r="BF1149" s="142">
        <f>IF(N1149="snížená",J1149,0)</f>
        <v>0</v>
      </c>
      <c r="BG1149" s="142">
        <f>IF(N1149="zákl. přenesená",J1149,0)</f>
        <v>0</v>
      </c>
      <c r="BH1149" s="142">
        <f>IF(N1149="sníž. přenesená",J1149,0)</f>
        <v>0</v>
      </c>
      <c r="BI1149" s="142">
        <f>IF(N1149="nulová",J1149,0)</f>
        <v>0</v>
      </c>
      <c r="BJ1149" s="15" t="s">
        <v>77</v>
      </c>
      <c r="BK1149" s="142">
        <f>ROUND(I1149*H1149,2)</f>
        <v>0</v>
      </c>
      <c r="BL1149" s="15" t="s">
        <v>231</v>
      </c>
      <c r="BM1149" s="141" t="s">
        <v>2785</v>
      </c>
    </row>
    <row r="1150" spans="2:51" s="12" customFormat="1" ht="12">
      <c r="B1150" s="143"/>
      <c r="D1150" s="144" t="s">
        <v>157</v>
      </c>
      <c r="E1150" s="145" t="s">
        <v>1</v>
      </c>
      <c r="F1150" s="146" t="s">
        <v>1873</v>
      </c>
      <c r="H1150" s="145" t="s">
        <v>1</v>
      </c>
      <c r="L1150" s="143"/>
      <c r="M1150" s="147"/>
      <c r="N1150" s="148"/>
      <c r="O1150" s="148"/>
      <c r="P1150" s="148"/>
      <c r="Q1150" s="148"/>
      <c r="R1150" s="148"/>
      <c r="S1150" s="148"/>
      <c r="T1150" s="149"/>
      <c r="AT1150" s="145" t="s">
        <v>157</v>
      </c>
      <c r="AU1150" s="145" t="s">
        <v>79</v>
      </c>
      <c r="AV1150" s="12" t="s">
        <v>77</v>
      </c>
      <c r="AW1150" s="12" t="s">
        <v>27</v>
      </c>
      <c r="AX1150" s="12" t="s">
        <v>70</v>
      </c>
      <c r="AY1150" s="145" t="s">
        <v>148</v>
      </c>
    </row>
    <row r="1151" spans="2:51" s="13" customFormat="1" ht="12">
      <c r="B1151" s="150"/>
      <c r="D1151" s="144" t="s">
        <v>157</v>
      </c>
      <c r="E1151" s="151" t="s">
        <v>1</v>
      </c>
      <c r="F1151" s="152" t="s">
        <v>2786</v>
      </c>
      <c r="H1151" s="153">
        <v>60</v>
      </c>
      <c r="L1151" s="150"/>
      <c r="M1151" s="154"/>
      <c r="N1151" s="155"/>
      <c r="O1151" s="155"/>
      <c r="P1151" s="155"/>
      <c r="Q1151" s="155"/>
      <c r="R1151" s="155"/>
      <c r="S1151" s="155"/>
      <c r="T1151" s="156"/>
      <c r="AT1151" s="151" t="s">
        <v>157</v>
      </c>
      <c r="AU1151" s="151" t="s">
        <v>79</v>
      </c>
      <c r="AV1151" s="13" t="s">
        <v>79</v>
      </c>
      <c r="AW1151" s="13" t="s">
        <v>27</v>
      </c>
      <c r="AX1151" s="13" t="s">
        <v>70</v>
      </c>
      <c r="AY1151" s="151" t="s">
        <v>148</v>
      </c>
    </row>
    <row r="1152" spans="2:65" s="1" customFormat="1" ht="16.5" customHeight="1">
      <c r="B1152" s="130"/>
      <c r="C1152" s="157" t="s">
        <v>1807</v>
      </c>
      <c r="D1152" s="157" t="s">
        <v>80</v>
      </c>
      <c r="E1152" s="158" t="s">
        <v>1876</v>
      </c>
      <c r="F1152" s="159" t="s">
        <v>1877</v>
      </c>
      <c r="G1152" s="160" t="s">
        <v>458</v>
      </c>
      <c r="H1152" s="161">
        <v>61.2</v>
      </c>
      <c r="I1152" s="162"/>
      <c r="J1152" s="162">
        <f>ROUND(I1152*H1152,2)</f>
        <v>0</v>
      </c>
      <c r="K1152" s="159" t="s">
        <v>1</v>
      </c>
      <c r="L1152" s="163"/>
      <c r="M1152" s="164" t="s">
        <v>1</v>
      </c>
      <c r="N1152" s="165" t="s">
        <v>35</v>
      </c>
      <c r="O1152" s="139">
        <v>0</v>
      </c>
      <c r="P1152" s="139">
        <f>O1152*H1152</f>
        <v>0</v>
      </c>
      <c r="Q1152" s="139">
        <v>6E-05</v>
      </c>
      <c r="R1152" s="139">
        <f>Q1152*H1152</f>
        <v>0.0036720000000000004</v>
      </c>
      <c r="S1152" s="139">
        <v>0</v>
      </c>
      <c r="T1152" s="140">
        <f>S1152*H1152</f>
        <v>0</v>
      </c>
      <c r="AR1152" s="141" t="s">
        <v>325</v>
      </c>
      <c r="AT1152" s="141" t="s">
        <v>80</v>
      </c>
      <c r="AU1152" s="141" t="s">
        <v>79</v>
      </c>
      <c r="AY1152" s="15" t="s">
        <v>148</v>
      </c>
      <c r="BE1152" s="142">
        <f>IF(N1152="základní",J1152,0)</f>
        <v>0</v>
      </c>
      <c r="BF1152" s="142">
        <f>IF(N1152="snížená",J1152,0)</f>
        <v>0</v>
      </c>
      <c r="BG1152" s="142">
        <f>IF(N1152="zákl. přenesená",J1152,0)</f>
        <v>0</v>
      </c>
      <c r="BH1152" s="142">
        <f>IF(N1152="sníž. přenesená",J1152,0)</f>
        <v>0</v>
      </c>
      <c r="BI1152" s="142">
        <f>IF(N1152="nulová",J1152,0)</f>
        <v>0</v>
      </c>
      <c r="BJ1152" s="15" t="s">
        <v>77</v>
      </c>
      <c r="BK1152" s="142">
        <f>ROUND(I1152*H1152,2)</f>
        <v>0</v>
      </c>
      <c r="BL1152" s="15" t="s">
        <v>231</v>
      </c>
      <c r="BM1152" s="141" t="s">
        <v>2787</v>
      </c>
    </row>
    <row r="1153" spans="2:51" s="13" customFormat="1" ht="12">
      <c r="B1153" s="150"/>
      <c r="D1153" s="144" t="s">
        <v>157</v>
      </c>
      <c r="F1153" s="152" t="s">
        <v>2788</v>
      </c>
      <c r="H1153" s="153">
        <v>61.2</v>
      </c>
      <c r="L1153" s="150"/>
      <c r="M1153" s="154"/>
      <c r="N1153" s="155"/>
      <c r="O1153" s="155"/>
      <c r="P1153" s="155"/>
      <c r="Q1153" s="155"/>
      <c r="R1153" s="155"/>
      <c r="S1153" s="155"/>
      <c r="T1153" s="156"/>
      <c r="AT1153" s="151" t="s">
        <v>157</v>
      </c>
      <c r="AU1153" s="151" t="s">
        <v>79</v>
      </c>
      <c r="AV1153" s="13" t="s">
        <v>79</v>
      </c>
      <c r="AW1153" s="13" t="s">
        <v>3</v>
      </c>
      <c r="AX1153" s="13" t="s">
        <v>77</v>
      </c>
      <c r="AY1153" s="151" t="s">
        <v>148</v>
      </c>
    </row>
    <row r="1154" spans="2:65" s="1" customFormat="1" ht="24" customHeight="1">
      <c r="B1154" s="130"/>
      <c r="C1154" s="131" t="s">
        <v>1833</v>
      </c>
      <c r="D1154" s="131" t="s">
        <v>150</v>
      </c>
      <c r="E1154" s="132" t="s">
        <v>1881</v>
      </c>
      <c r="F1154" s="133" t="s">
        <v>1882</v>
      </c>
      <c r="G1154" s="134" t="s">
        <v>319</v>
      </c>
      <c r="H1154" s="135">
        <v>7</v>
      </c>
      <c r="I1154" s="136"/>
      <c r="J1154" s="136">
        <f>ROUND(I1154*H1154,2)</f>
        <v>0</v>
      </c>
      <c r="K1154" s="133" t="s">
        <v>320</v>
      </c>
      <c r="L1154" s="27"/>
      <c r="M1154" s="137" t="s">
        <v>1</v>
      </c>
      <c r="N1154" s="138" t="s">
        <v>35</v>
      </c>
      <c r="O1154" s="139">
        <v>0.05</v>
      </c>
      <c r="P1154" s="139">
        <f>O1154*H1154</f>
        <v>0.35000000000000003</v>
      </c>
      <c r="Q1154" s="139">
        <v>0</v>
      </c>
      <c r="R1154" s="139">
        <f>Q1154*H1154</f>
        <v>0</v>
      </c>
      <c r="S1154" s="139">
        <v>0.024</v>
      </c>
      <c r="T1154" s="140">
        <f>S1154*H1154</f>
        <v>0.168</v>
      </c>
      <c r="AR1154" s="141" t="s">
        <v>231</v>
      </c>
      <c r="AT1154" s="141" t="s">
        <v>150</v>
      </c>
      <c r="AU1154" s="141" t="s">
        <v>79</v>
      </c>
      <c r="AY1154" s="15" t="s">
        <v>148</v>
      </c>
      <c r="BE1154" s="142">
        <f>IF(N1154="základní",J1154,0)</f>
        <v>0</v>
      </c>
      <c r="BF1154" s="142">
        <f>IF(N1154="snížená",J1154,0)</f>
        <v>0</v>
      </c>
      <c r="BG1154" s="142">
        <f>IF(N1154="zákl. přenesená",J1154,0)</f>
        <v>0</v>
      </c>
      <c r="BH1154" s="142">
        <f>IF(N1154="sníž. přenesená",J1154,0)</f>
        <v>0</v>
      </c>
      <c r="BI1154" s="142">
        <f>IF(N1154="nulová",J1154,0)</f>
        <v>0</v>
      </c>
      <c r="BJ1154" s="15" t="s">
        <v>77</v>
      </c>
      <c r="BK1154" s="142">
        <f>ROUND(I1154*H1154,2)</f>
        <v>0</v>
      </c>
      <c r="BL1154" s="15" t="s">
        <v>231</v>
      </c>
      <c r="BM1154" s="141" t="s">
        <v>2789</v>
      </c>
    </row>
    <row r="1155" spans="2:51" s="13" customFormat="1" ht="12">
      <c r="B1155" s="150"/>
      <c r="D1155" s="144" t="s">
        <v>157</v>
      </c>
      <c r="E1155" s="151" t="s">
        <v>1</v>
      </c>
      <c r="F1155" s="152" t="s">
        <v>2151</v>
      </c>
      <c r="H1155" s="153">
        <v>6</v>
      </c>
      <c r="L1155" s="150"/>
      <c r="M1155" s="154"/>
      <c r="N1155" s="155"/>
      <c r="O1155" s="155"/>
      <c r="P1155" s="155"/>
      <c r="Q1155" s="155"/>
      <c r="R1155" s="155"/>
      <c r="S1155" s="155"/>
      <c r="T1155" s="156"/>
      <c r="AT1155" s="151" t="s">
        <v>157</v>
      </c>
      <c r="AU1155" s="151" t="s">
        <v>79</v>
      </c>
      <c r="AV1155" s="13" t="s">
        <v>79</v>
      </c>
      <c r="AW1155" s="13" t="s">
        <v>27</v>
      </c>
      <c r="AX1155" s="13" t="s">
        <v>70</v>
      </c>
      <c r="AY1155" s="151" t="s">
        <v>148</v>
      </c>
    </row>
    <row r="1156" spans="2:51" s="13" customFormat="1" ht="12">
      <c r="B1156" s="150"/>
      <c r="D1156" s="144" t="s">
        <v>157</v>
      </c>
      <c r="E1156" s="151" t="s">
        <v>1</v>
      </c>
      <c r="F1156" s="152" t="s">
        <v>261</v>
      </c>
      <c r="H1156" s="153">
        <v>1</v>
      </c>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65" s="1" customFormat="1" ht="24" customHeight="1">
      <c r="B1157" s="130"/>
      <c r="C1157" s="282" t="s">
        <v>1838</v>
      </c>
      <c r="D1157" s="282" t="s">
        <v>150</v>
      </c>
      <c r="E1157" s="283" t="s">
        <v>1885</v>
      </c>
      <c r="F1157" s="284" t="s">
        <v>1886</v>
      </c>
      <c r="G1157" s="285" t="s">
        <v>319</v>
      </c>
      <c r="H1157" s="286">
        <v>27</v>
      </c>
      <c r="I1157" s="287"/>
      <c r="J1157" s="287">
        <f>ROUND(I1157*H1157,2)</f>
        <v>0</v>
      </c>
      <c r="K1157" s="133" t="s">
        <v>320</v>
      </c>
      <c r="L1157" s="27"/>
      <c r="M1157" s="137" t="s">
        <v>1</v>
      </c>
      <c r="N1157" s="138" t="s">
        <v>35</v>
      </c>
      <c r="O1157" s="139">
        <v>0.521</v>
      </c>
      <c r="P1157" s="139">
        <f>O1157*H1157</f>
        <v>14.067</v>
      </c>
      <c r="Q1157" s="139">
        <v>0</v>
      </c>
      <c r="R1157" s="139">
        <f>Q1157*H1157</f>
        <v>0</v>
      </c>
      <c r="S1157" s="139">
        <v>0</v>
      </c>
      <c r="T1157" s="140">
        <f>S1157*H1157</f>
        <v>0</v>
      </c>
      <c r="AR1157" s="141" t="s">
        <v>231</v>
      </c>
      <c r="AT1157" s="141" t="s">
        <v>150</v>
      </c>
      <c r="AU1157" s="141" t="s">
        <v>79</v>
      </c>
      <c r="AY1157" s="15" t="s">
        <v>148</v>
      </c>
      <c r="BE1157" s="142">
        <f>IF(N1157="základní",J1157,0)</f>
        <v>0</v>
      </c>
      <c r="BF1157" s="142">
        <f>IF(N1157="snížená",J1157,0)</f>
        <v>0</v>
      </c>
      <c r="BG1157" s="142">
        <f>IF(N1157="zákl. přenesená",J1157,0)</f>
        <v>0</v>
      </c>
      <c r="BH1157" s="142">
        <f>IF(N1157="sníž. přenesená",J1157,0)</f>
        <v>0</v>
      </c>
      <c r="BI1157" s="142">
        <f>IF(N1157="nulová",J1157,0)</f>
        <v>0</v>
      </c>
      <c r="BJ1157" s="15" t="s">
        <v>77</v>
      </c>
      <c r="BK1157" s="142">
        <f>ROUND(I1157*H1157,2)</f>
        <v>0</v>
      </c>
      <c r="BL1157" s="15" t="s">
        <v>231</v>
      </c>
      <c r="BM1157" s="141" t="s">
        <v>2790</v>
      </c>
    </row>
    <row r="1158" spans="2:51" s="13" customFormat="1" ht="12">
      <c r="B1158" s="150"/>
      <c r="D1158" s="144" t="s">
        <v>157</v>
      </c>
      <c r="E1158" s="151" t="s">
        <v>1</v>
      </c>
      <c r="F1158" s="152" t="s">
        <v>2791</v>
      </c>
      <c r="H1158" s="153">
        <v>15</v>
      </c>
      <c r="L1158" s="150"/>
      <c r="M1158" s="154"/>
      <c r="N1158" s="155"/>
      <c r="O1158" s="155"/>
      <c r="P1158" s="155"/>
      <c r="Q1158" s="155"/>
      <c r="R1158" s="155"/>
      <c r="S1158" s="155"/>
      <c r="T1158" s="156"/>
      <c r="AT1158" s="151" t="s">
        <v>157</v>
      </c>
      <c r="AU1158" s="151" t="s">
        <v>79</v>
      </c>
      <c r="AV1158" s="13" t="s">
        <v>79</v>
      </c>
      <c r="AW1158" s="13" t="s">
        <v>27</v>
      </c>
      <c r="AX1158" s="13" t="s">
        <v>70</v>
      </c>
      <c r="AY1158" s="151" t="s">
        <v>148</v>
      </c>
    </row>
    <row r="1159" spans="2:51" s="13" customFormat="1" ht="12">
      <c r="B1159" s="150"/>
      <c r="D1159" s="144" t="s">
        <v>157</v>
      </c>
      <c r="E1159" s="151" t="s">
        <v>1</v>
      </c>
      <c r="F1159" s="152" t="s">
        <v>2792</v>
      </c>
      <c r="H1159" s="153">
        <v>12</v>
      </c>
      <c r="L1159" s="150"/>
      <c r="M1159" s="154"/>
      <c r="N1159" s="155"/>
      <c r="O1159" s="155"/>
      <c r="P1159" s="155"/>
      <c r="Q1159" s="155"/>
      <c r="R1159" s="155"/>
      <c r="S1159" s="155"/>
      <c r="T1159" s="156"/>
      <c r="AT1159" s="151" t="s">
        <v>157</v>
      </c>
      <c r="AU1159" s="151" t="s">
        <v>79</v>
      </c>
      <c r="AV1159" s="13" t="s">
        <v>79</v>
      </c>
      <c r="AW1159" s="13" t="s">
        <v>27</v>
      </c>
      <c r="AX1159" s="13" t="s">
        <v>70</v>
      </c>
      <c r="AY1159" s="151" t="s">
        <v>148</v>
      </c>
    </row>
    <row r="1160" spans="2:65" s="1" customFormat="1" ht="24" customHeight="1">
      <c r="B1160" s="130"/>
      <c r="C1160" s="282" t="s">
        <v>1843</v>
      </c>
      <c r="D1160" s="282" t="s">
        <v>150</v>
      </c>
      <c r="E1160" s="283" t="s">
        <v>1891</v>
      </c>
      <c r="F1160" s="284" t="s">
        <v>1892</v>
      </c>
      <c r="G1160" s="285" t="s">
        <v>319</v>
      </c>
      <c r="H1160" s="286">
        <v>21</v>
      </c>
      <c r="I1160" s="287"/>
      <c r="J1160" s="287">
        <f>ROUND(I1160*H1160,2)</f>
        <v>0</v>
      </c>
      <c r="K1160" s="133" t="s">
        <v>320</v>
      </c>
      <c r="L1160" s="27"/>
      <c r="M1160" s="137" t="s">
        <v>1</v>
      </c>
      <c r="N1160" s="138" t="s">
        <v>35</v>
      </c>
      <c r="O1160" s="139">
        <v>0.718</v>
      </c>
      <c r="P1160" s="139">
        <f>O1160*H1160</f>
        <v>15.078</v>
      </c>
      <c r="Q1160" s="139">
        <v>0</v>
      </c>
      <c r="R1160" s="139">
        <f>Q1160*H1160</f>
        <v>0</v>
      </c>
      <c r="S1160" s="139">
        <v>0</v>
      </c>
      <c r="T1160" s="140">
        <f>S1160*H1160</f>
        <v>0</v>
      </c>
      <c r="AR1160" s="141" t="s">
        <v>231</v>
      </c>
      <c r="AT1160" s="141" t="s">
        <v>150</v>
      </c>
      <c r="AU1160" s="141" t="s">
        <v>79</v>
      </c>
      <c r="AY1160" s="15" t="s">
        <v>148</v>
      </c>
      <c r="BE1160" s="142">
        <f>IF(N1160="základní",J1160,0)</f>
        <v>0</v>
      </c>
      <c r="BF1160" s="142">
        <f>IF(N1160="snížená",J1160,0)</f>
        <v>0</v>
      </c>
      <c r="BG1160" s="142">
        <f>IF(N1160="zákl. přenesená",J1160,0)</f>
        <v>0</v>
      </c>
      <c r="BH1160" s="142">
        <f>IF(N1160="sníž. přenesená",J1160,0)</f>
        <v>0</v>
      </c>
      <c r="BI1160" s="142">
        <f>IF(N1160="nulová",J1160,0)</f>
        <v>0</v>
      </c>
      <c r="BJ1160" s="15" t="s">
        <v>77</v>
      </c>
      <c r="BK1160" s="142">
        <f>ROUND(I1160*H1160,2)</f>
        <v>0</v>
      </c>
      <c r="BL1160" s="15" t="s">
        <v>231</v>
      </c>
      <c r="BM1160" s="141" t="s">
        <v>2793</v>
      </c>
    </row>
    <row r="1161" spans="2:51" s="13" customFormat="1" ht="12">
      <c r="B1161" s="150"/>
      <c r="D1161" s="144" t="s">
        <v>157</v>
      </c>
      <c r="E1161" s="151" t="s">
        <v>1</v>
      </c>
      <c r="F1161" s="152" t="s">
        <v>2794</v>
      </c>
      <c r="H1161" s="153">
        <v>8</v>
      </c>
      <c r="L1161" s="150"/>
      <c r="M1161" s="154"/>
      <c r="N1161" s="155"/>
      <c r="O1161" s="155"/>
      <c r="P1161" s="155"/>
      <c r="Q1161" s="155"/>
      <c r="R1161" s="155"/>
      <c r="S1161" s="155"/>
      <c r="T1161" s="156"/>
      <c r="AT1161" s="151" t="s">
        <v>157</v>
      </c>
      <c r="AU1161" s="151" t="s">
        <v>79</v>
      </c>
      <c r="AV1161" s="13" t="s">
        <v>79</v>
      </c>
      <c r="AW1161" s="13" t="s">
        <v>27</v>
      </c>
      <c r="AX1161" s="13" t="s">
        <v>70</v>
      </c>
      <c r="AY1161" s="151" t="s">
        <v>148</v>
      </c>
    </row>
    <row r="1162" spans="2:51" s="13" customFormat="1" ht="12">
      <c r="B1162" s="150"/>
      <c r="D1162" s="144" t="s">
        <v>157</v>
      </c>
      <c r="E1162" s="151" t="s">
        <v>1</v>
      </c>
      <c r="F1162" s="152" t="s">
        <v>2795</v>
      </c>
      <c r="H1162" s="153">
        <v>13</v>
      </c>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65" s="1" customFormat="1" ht="24" customHeight="1">
      <c r="B1163" s="130"/>
      <c r="C1163" s="282" t="s">
        <v>1856</v>
      </c>
      <c r="D1163" s="282" t="s">
        <v>150</v>
      </c>
      <c r="E1163" s="283" t="s">
        <v>1897</v>
      </c>
      <c r="F1163" s="284" t="s">
        <v>1898</v>
      </c>
      <c r="G1163" s="285" t="s">
        <v>319</v>
      </c>
      <c r="H1163" s="286">
        <v>14</v>
      </c>
      <c r="I1163" s="287"/>
      <c r="J1163" s="287">
        <f>ROUND(I1163*H1163,2)</f>
        <v>0</v>
      </c>
      <c r="K1163" s="133" t="s">
        <v>320</v>
      </c>
      <c r="L1163" s="27"/>
      <c r="M1163" s="137" t="s">
        <v>1</v>
      </c>
      <c r="N1163" s="138" t="s">
        <v>35</v>
      </c>
      <c r="O1163" s="139">
        <v>0.967</v>
      </c>
      <c r="P1163" s="139">
        <f>O1163*H1163</f>
        <v>13.538</v>
      </c>
      <c r="Q1163" s="139">
        <v>0</v>
      </c>
      <c r="R1163" s="139">
        <f>Q1163*H1163</f>
        <v>0</v>
      </c>
      <c r="S1163" s="139">
        <v>0</v>
      </c>
      <c r="T1163" s="140">
        <f>S1163*H1163</f>
        <v>0</v>
      </c>
      <c r="AR1163" s="141" t="s">
        <v>231</v>
      </c>
      <c r="AT1163" s="141" t="s">
        <v>150</v>
      </c>
      <c r="AU1163" s="141" t="s">
        <v>79</v>
      </c>
      <c r="AY1163" s="15" t="s">
        <v>148</v>
      </c>
      <c r="BE1163" s="142">
        <f>IF(N1163="základní",J1163,0)</f>
        <v>0</v>
      </c>
      <c r="BF1163" s="142">
        <f>IF(N1163="snížená",J1163,0)</f>
        <v>0</v>
      </c>
      <c r="BG1163" s="142">
        <f>IF(N1163="zákl. přenesená",J1163,0)</f>
        <v>0</v>
      </c>
      <c r="BH1163" s="142">
        <f>IF(N1163="sníž. přenesená",J1163,0)</f>
        <v>0</v>
      </c>
      <c r="BI1163" s="142">
        <f>IF(N1163="nulová",J1163,0)</f>
        <v>0</v>
      </c>
      <c r="BJ1163" s="15" t="s">
        <v>77</v>
      </c>
      <c r="BK1163" s="142">
        <f>ROUND(I1163*H1163,2)</f>
        <v>0</v>
      </c>
      <c r="BL1163" s="15" t="s">
        <v>231</v>
      </c>
      <c r="BM1163" s="141" t="s">
        <v>2796</v>
      </c>
    </row>
    <row r="1164" spans="2:51" s="13" customFormat="1" ht="12">
      <c r="B1164" s="150"/>
      <c r="D1164" s="144" t="s">
        <v>157</v>
      </c>
      <c r="E1164" s="151" t="s">
        <v>1</v>
      </c>
      <c r="F1164" s="152" t="s">
        <v>2797</v>
      </c>
      <c r="H1164" s="153">
        <v>7</v>
      </c>
      <c r="L1164" s="150"/>
      <c r="M1164" s="154"/>
      <c r="N1164" s="155"/>
      <c r="O1164" s="155"/>
      <c r="P1164" s="155"/>
      <c r="Q1164" s="155"/>
      <c r="R1164" s="155"/>
      <c r="S1164" s="155"/>
      <c r="T1164" s="156"/>
      <c r="AT1164" s="151" t="s">
        <v>157</v>
      </c>
      <c r="AU1164" s="151" t="s">
        <v>79</v>
      </c>
      <c r="AV1164" s="13" t="s">
        <v>79</v>
      </c>
      <c r="AW1164" s="13" t="s">
        <v>27</v>
      </c>
      <c r="AX1164" s="13" t="s">
        <v>70</v>
      </c>
      <c r="AY1164" s="151" t="s">
        <v>148</v>
      </c>
    </row>
    <row r="1165" spans="2:51" s="13" customFormat="1" ht="12">
      <c r="B1165" s="150"/>
      <c r="D1165" s="144" t="s">
        <v>157</v>
      </c>
      <c r="E1165" s="151" t="s">
        <v>1</v>
      </c>
      <c r="F1165" s="152" t="s">
        <v>2798</v>
      </c>
      <c r="H1165" s="153">
        <v>7</v>
      </c>
      <c r="L1165" s="150"/>
      <c r="M1165" s="154"/>
      <c r="N1165" s="155"/>
      <c r="O1165" s="155"/>
      <c r="P1165" s="155"/>
      <c r="Q1165" s="155"/>
      <c r="R1165" s="155"/>
      <c r="S1165" s="155"/>
      <c r="T1165" s="156"/>
      <c r="AT1165" s="151" t="s">
        <v>157</v>
      </c>
      <c r="AU1165" s="151" t="s">
        <v>79</v>
      </c>
      <c r="AV1165" s="13" t="s">
        <v>79</v>
      </c>
      <c r="AW1165" s="13" t="s">
        <v>27</v>
      </c>
      <c r="AX1165" s="13" t="s">
        <v>70</v>
      </c>
      <c r="AY1165" s="151" t="s">
        <v>148</v>
      </c>
    </row>
    <row r="1166" spans="2:65" s="1" customFormat="1" ht="16.5" customHeight="1">
      <c r="B1166" s="130"/>
      <c r="C1166" s="288" t="s">
        <v>1860</v>
      </c>
      <c r="D1166" s="288" t="s">
        <v>80</v>
      </c>
      <c r="E1166" s="289" t="s">
        <v>1903</v>
      </c>
      <c r="F1166" s="290" t="s">
        <v>1904</v>
      </c>
      <c r="G1166" s="291" t="s">
        <v>458</v>
      </c>
      <c r="H1166" s="292">
        <v>66.287</v>
      </c>
      <c r="I1166" s="293"/>
      <c r="J1166" s="293">
        <f>ROUND(I1166*H1166,2)</f>
        <v>0</v>
      </c>
      <c r="K1166" s="159" t="s">
        <v>320</v>
      </c>
      <c r="L1166" s="163"/>
      <c r="M1166" s="164" t="s">
        <v>1</v>
      </c>
      <c r="N1166" s="165" t="s">
        <v>35</v>
      </c>
      <c r="O1166" s="139">
        <v>0</v>
      </c>
      <c r="P1166" s="139">
        <f>O1166*H1166</f>
        <v>0</v>
      </c>
      <c r="Q1166" s="139">
        <v>0.008</v>
      </c>
      <c r="R1166" s="139">
        <f>Q1166*H1166</f>
        <v>0.5302960000000001</v>
      </c>
      <c r="S1166" s="139">
        <v>0</v>
      </c>
      <c r="T1166" s="140">
        <f>S1166*H1166</f>
        <v>0</v>
      </c>
      <c r="AR1166" s="141" t="s">
        <v>325</v>
      </c>
      <c r="AT1166" s="141" t="s">
        <v>80</v>
      </c>
      <c r="AU1166" s="141" t="s">
        <v>79</v>
      </c>
      <c r="AY1166" s="15" t="s">
        <v>148</v>
      </c>
      <c r="BE1166" s="142">
        <f>IF(N1166="základní",J1166,0)</f>
        <v>0</v>
      </c>
      <c r="BF1166" s="142">
        <f>IF(N1166="snížená",J1166,0)</f>
        <v>0</v>
      </c>
      <c r="BG1166" s="142">
        <f>IF(N1166="zákl. přenesená",J1166,0)</f>
        <v>0</v>
      </c>
      <c r="BH1166" s="142">
        <f>IF(N1166="sníž. přenesená",J1166,0)</f>
        <v>0</v>
      </c>
      <c r="BI1166" s="142">
        <f>IF(N1166="nulová",J1166,0)</f>
        <v>0</v>
      </c>
      <c r="BJ1166" s="15" t="s">
        <v>77</v>
      </c>
      <c r="BK1166" s="142">
        <f>ROUND(I1166*H1166,2)</f>
        <v>0</v>
      </c>
      <c r="BL1166" s="15" t="s">
        <v>231</v>
      </c>
      <c r="BM1166" s="141" t="s">
        <v>2799</v>
      </c>
    </row>
    <row r="1167" spans="2:51" s="12" customFormat="1" ht="12">
      <c r="B1167" s="143"/>
      <c r="D1167" s="144" t="s">
        <v>157</v>
      </c>
      <c r="E1167" s="145" t="s">
        <v>1</v>
      </c>
      <c r="F1167" s="146" t="s">
        <v>2800</v>
      </c>
      <c r="H1167" s="145" t="s">
        <v>1</v>
      </c>
      <c r="L1167" s="143"/>
      <c r="M1167" s="147"/>
      <c r="N1167" s="148"/>
      <c r="O1167" s="148"/>
      <c r="P1167" s="148"/>
      <c r="Q1167" s="148"/>
      <c r="R1167" s="148"/>
      <c r="S1167" s="148"/>
      <c r="T1167" s="149"/>
      <c r="AT1167" s="145" t="s">
        <v>157</v>
      </c>
      <c r="AU1167" s="145" t="s">
        <v>79</v>
      </c>
      <c r="AV1167" s="12" t="s">
        <v>77</v>
      </c>
      <c r="AW1167" s="12" t="s">
        <v>27</v>
      </c>
      <c r="AX1167" s="12" t="s">
        <v>70</v>
      </c>
      <c r="AY1167" s="145" t="s">
        <v>148</v>
      </c>
    </row>
    <row r="1168" spans="2:51" s="13" customFormat="1" ht="12">
      <c r="B1168" s="150"/>
      <c r="D1168" s="144" t="s">
        <v>157</v>
      </c>
      <c r="E1168" s="151" t="s">
        <v>1</v>
      </c>
      <c r="F1168" s="152" t="s">
        <v>2670</v>
      </c>
      <c r="H1168" s="153">
        <v>2.34</v>
      </c>
      <c r="L1168" s="150"/>
      <c r="M1168" s="154"/>
      <c r="N1168" s="155"/>
      <c r="O1168" s="155"/>
      <c r="P1168" s="155"/>
      <c r="Q1168" s="155"/>
      <c r="R1168" s="155"/>
      <c r="S1168" s="155"/>
      <c r="T1168" s="156"/>
      <c r="AT1168" s="151" t="s">
        <v>157</v>
      </c>
      <c r="AU1168" s="151" t="s">
        <v>79</v>
      </c>
      <c r="AV1168" s="13" t="s">
        <v>79</v>
      </c>
      <c r="AW1168" s="13" t="s">
        <v>27</v>
      </c>
      <c r="AX1168" s="13" t="s">
        <v>70</v>
      </c>
      <c r="AY1168" s="151" t="s">
        <v>148</v>
      </c>
    </row>
    <row r="1169" spans="2:51" s="13" customFormat="1" ht="12">
      <c r="B1169" s="150"/>
      <c r="D1169" s="144" t="s">
        <v>157</v>
      </c>
      <c r="E1169" s="151" t="s">
        <v>1</v>
      </c>
      <c r="F1169" s="152" t="s">
        <v>2666</v>
      </c>
      <c r="H1169" s="153">
        <v>8.4</v>
      </c>
      <c r="L1169" s="150"/>
      <c r="M1169" s="154"/>
      <c r="N1169" s="155"/>
      <c r="O1169" s="155"/>
      <c r="P1169" s="155"/>
      <c r="Q1169" s="155"/>
      <c r="R1169" s="155"/>
      <c r="S1169" s="155"/>
      <c r="T1169" s="156"/>
      <c r="AT1169" s="151" t="s">
        <v>157</v>
      </c>
      <c r="AU1169" s="151" t="s">
        <v>79</v>
      </c>
      <c r="AV1169" s="13" t="s">
        <v>79</v>
      </c>
      <c r="AW1169" s="13" t="s">
        <v>27</v>
      </c>
      <c r="AX1169" s="13" t="s">
        <v>70</v>
      </c>
      <c r="AY1169" s="151" t="s">
        <v>148</v>
      </c>
    </row>
    <row r="1170" spans="2:51" s="12" customFormat="1" ht="12">
      <c r="B1170" s="143"/>
      <c r="D1170" s="144" t="s">
        <v>157</v>
      </c>
      <c r="E1170" s="145" t="s">
        <v>1</v>
      </c>
      <c r="F1170" s="146" t="s">
        <v>2801</v>
      </c>
      <c r="H1170" s="145" t="s">
        <v>1</v>
      </c>
      <c r="L1170" s="143"/>
      <c r="M1170" s="147"/>
      <c r="N1170" s="148"/>
      <c r="O1170" s="148"/>
      <c r="P1170" s="148"/>
      <c r="Q1170" s="148"/>
      <c r="R1170" s="148"/>
      <c r="S1170" s="148"/>
      <c r="T1170" s="149"/>
      <c r="AT1170" s="145" t="s">
        <v>157</v>
      </c>
      <c r="AU1170" s="145" t="s">
        <v>79</v>
      </c>
      <c r="AV1170" s="12" t="s">
        <v>77</v>
      </c>
      <c r="AW1170" s="12" t="s">
        <v>27</v>
      </c>
      <c r="AX1170" s="12" t="s">
        <v>70</v>
      </c>
      <c r="AY1170" s="145" t="s">
        <v>148</v>
      </c>
    </row>
    <row r="1171" spans="2:51" s="13" customFormat="1" ht="12">
      <c r="B1171" s="150"/>
      <c r="D1171" s="144" t="s">
        <v>157</v>
      </c>
      <c r="E1171" s="151" t="s">
        <v>1</v>
      </c>
      <c r="F1171" s="152" t="s">
        <v>2668</v>
      </c>
      <c r="H1171" s="153">
        <v>14</v>
      </c>
      <c r="L1171" s="150"/>
      <c r="M1171" s="154"/>
      <c r="N1171" s="155"/>
      <c r="O1171" s="155"/>
      <c r="P1171" s="155"/>
      <c r="Q1171" s="155"/>
      <c r="R1171" s="155"/>
      <c r="S1171" s="155"/>
      <c r="T1171" s="156"/>
      <c r="AT1171" s="151" t="s">
        <v>157</v>
      </c>
      <c r="AU1171" s="151" t="s">
        <v>79</v>
      </c>
      <c r="AV1171" s="13" t="s">
        <v>79</v>
      </c>
      <c r="AW1171" s="13" t="s">
        <v>27</v>
      </c>
      <c r="AX1171" s="13" t="s">
        <v>70</v>
      </c>
      <c r="AY1171" s="151" t="s">
        <v>148</v>
      </c>
    </row>
    <row r="1172" spans="2:51" s="12" customFormat="1" ht="12">
      <c r="B1172" s="143"/>
      <c r="D1172" s="144" t="s">
        <v>157</v>
      </c>
      <c r="E1172" s="145" t="s">
        <v>1</v>
      </c>
      <c r="F1172" s="146" t="s">
        <v>347</v>
      </c>
      <c r="H1172" s="145" t="s">
        <v>1</v>
      </c>
      <c r="L1172" s="143"/>
      <c r="M1172" s="147"/>
      <c r="N1172" s="148"/>
      <c r="O1172" s="148"/>
      <c r="P1172" s="148"/>
      <c r="Q1172" s="148"/>
      <c r="R1172" s="148"/>
      <c r="S1172" s="148"/>
      <c r="T1172" s="149"/>
      <c r="AT1172" s="145" t="s">
        <v>157</v>
      </c>
      <c r="AU1172" s="145" t="s">
        <v>79</v>
      </c>
      <c r="AV1172" s="12" t="s">
        <v>77</v>
      </c>
      <c r="AW1172" s="12" t="s">
        <v>27</v>
      </c>
      <c r="AX1172" s="12" t="s">
        <v>70</v>
      </c>
      <c r="AY1172" s="145" t="s">
        <v>148</v>
      </c>
    </row>
    <row r="1173" spans="2:51" s="13" customFormat="1" ht="12">
      <c r="B1173" s="150"/>
      <c r="D1173" s="144" t="s">
        <v>157</v>
      </c>
      <c r="E1173" s="151" t="s">
        <v>1</v>
      </c>
      <c r="F1173" s="152" t="s">
        <v>2666</v>
      </c>
      <c r="H1173" s="153">
        <v>8.4</v>
      </c>
      <c r="L1173" s="150"/>
      <c r="M1173" s="154"/>
      <c r="N1173" s="155"/>
      <c r="O1173" s="155"/>
      <c r="P1173" s="155"/>
      <c r="Q1173" s="155"/>
      <c r="R1173" s="155"/>
      <c r="S1173" s="155"/>
      <c r="T1173" s="156"/>
      <c r="AT1173" s="151" t="s">
        <v>157</v>
      </c>
      <c r="AU1173" s="151" t="s">
        <v>79</v>
      </c>
      <c r="AV1173" s="13" t="s">
        <v>79</v>
      </c>
      <c r="AW1173" s="13" t="s">
        <v>27</v>
      </c>
      <c r="AX1173" s="13" t="s">
        <v>70</v>
      </c>
      <c r="AY1173" s="151" t="s">
        <v>148</v>
      </c>
    </row>
    <row r="1174" spans="2:51" s="13" customFormat="1" ht="12">
      <c r="B1174" s="150"/>
      <c r="D1174" s="144" t="s">
        <v>157</v>
      </c>
      <c r="E1174" s="151" t="s">
        <v>1</v>
      </c>
      <c r="F1174" s="152" t="s">
        <v>2802</v>
      </c>
      <c r="H1174" s="153">
        <v>15.99</v>
      </c>
      <c r="L1174" s="150"/>
      <c r="M1174" s="154"/>
      <c r="N1174" s="155"/>
      <c r="O1174" s="155"/>
      <c r="P1174" s="155"/>
      <c r="Q1174" s="155"/>
      <c r="R1174" s="155"/>
      <c r="S1174" s="155"/>
      <c r="T1174" s="156"/>
      <c r="AT1174" s="151" t="s">
        <v>157</v>
      </c>
      <c r="AU1174" s="151" t="s">
        <v>79</v>
      </c>
      <c r="AV1174" s="13" t="s">
        <v>79</v>
      </c>
      <c r="AW1174" s="13" t="s">
        <v>27</v>
      </c>
      <c r="AX1174" s="13" t="s">
        <v>70</v>
      </c>
      <c r="AY1174" s="151" t="s">
        <v>148</v>
      </c>
    </row>
    <row r="1175" spans="2:51" s="13" customFormat="1" ht="12">
      <c r="B1175" s="150"/>
      <c r="D1175" s="144" t="s">
        <v>157</v>
      </c>
      <c r="E1175" s="151" t="s">
        <v>1</v>
      </c>
      <c r="F1175" s="152" t="s">
        <v>2668</v>
      </c>
      <c r="H1175" s="153">
        <v>14</v>
      </c>
      <c r="L1175" s="150"/>
      <c r="M1175" s="154"/>
      <c r="N1175" s="155"/>
      <c r="O1175" s="155"/>
      <c r="P1175" s="155"/>
      <c r="Q1175" s="155"/>
      <c r="R1175" s="155"/>
      <c r="S1175" s="155"/>
      <c r="T1175" s="156"/>
      <c r="AT1175" s="151" t="s">
        <v>157</v>
      </c>
      <c r="AU1175" s="151" t="s">
        <v>79</v>
      </c>
      <c r="AV1175" s="13" t="s">
        <v>79</v>
      </c>
      <c r="AW1175" s="13" t="s">
        <v>27</v>
      </c>
      <c r="AX1175" s="13" t="s">
        <v>70</v>
      </c>
      <c r="AY1175" s="151" t="s">
        <v>148</v>
      </c>
    </row>
    <row r="1176" spans="2:51" s="13" customFormat="1" ht="12">
      <c r="B1176" s="150"/>
      <c r="D1176" s="144" t="s">
        <v>157</v>
      </c>
      <c r="F1176" s="152" t="s">
        <v>2803</v>
      </c>
      <c r="H1176" s="153">
        <v>66.287</v>
      </c>
      <c r="L1176" s="150"/>
      <c r="M1176" s="154"/>
      <c r="N1176" s="155"/>
      <c r="O1176" s="155"/>
      <c r="P1176" s="155"/>
      <c r="Q1176" s="155"/>
      <c r="R1176" s="155"/>
      <c r="S1176" s="155"/>
      <c r="T1176" s="156"/>
      <c r="AT1176" s="151" t="s">
        <v>157</v>
      </c>
      <c r="AU1176" s="151" t="s">
        <v>79</v>
      </c>
      <c r="AV1176" s="13" t="s">
        <v>79</v>
      </c>
      <c r="AW1176" s="13" t="s">
        <v>3</v>
      </c>
      <c r="AX1176" s="13" t="s">
        <v>77</v>
      </c>
      <c r="AY1176" s="151" t="s">
        <v>148</v>
      </c>
    </row>
    <row r="1177" spans="2:65" s="1" customFormat="1" ht="24" customHeight="1">
      <c r="B1177" s="130"/>
      <c r="C1177" s="131" t="s">
        <v>1847</v>
      </c>
      <c r="D1177" s="131" t="s">
        <v>150</v>
      </c>
      <c r="E1177" s="132" t="s">
        <v>1908</v>
      </c>
      <c r="F1177" s="133" t="s">
        <v>1909</v>
      </c>
      <c r="G1177" s="134" t="s">
        <v>203</v>
      </c>
      <c r="H1177" s="135">
        <v>1.209</v>
      </c>
      <c r="I1177" s="136"/>
      <c r="J1177" s="136">
        <f>ROUND(I1177*H1177,2)</f>
        <v>0</v>
      </c>
      <c r="K1177" s="133" t="s">
        <v>320</v>
      </c>
      <c r="L1177" s="27"/>
      <c r="M1177" s="137" t="s">
        <v>1</v>
      </c>
      <c r="N1177" s="138" t="s">
        <v>35</v>
      </c>
      <c r="O1177" s="139">
        <v>2.421</v>
      </c>
      <c r="P1177" s="139">
        <f>O1177*H1177</f>
        <v>2.926989</v>
      </c>
      <c r="Q1177" s="139">
        <v>0</v>
      </c>
      <c r="R1177" s="139">
        <f>Q1177*H1177</f>
        <v>0</v>
      </c>
      <c r="S1177" s="139">
        <v>0</v>
      </c>
      <c r="T1177" s="140">
        <f>S1177*H1177</f>
        <v>0</v>
      </c>
      <c r="AR1177" s="141" t="s">
        <v>231</v>
      </c>
      <c r="AT1177" s="141" t="s">
        <v>150</v>
      </c>
      <c r="AU1177" s="141" t="s">
        <v>79</v>
      </c>
      <c r="AY1177" s="15" t="s">
        <v>148</v>
      </c>
      <c r="BE1177" s="142">
        <f>IF(N1177="základní",J1177,0)</f>
        <v>0</v>
      </c>
      <c r="BF1177" s="142">
        <f>IF(N1177="snížená",J1177,0)</f>
        <v>0</v>
      </c>
      <c r="BG1177" s="142">
        <f>IF(N1177="zákl. přenesená",J1177,0)</f>
        <v>0</v>
      </c>
      <c r="BH1177" s="142">
        <f>IF(N1177="sníž. přenesená",J1177,0)</f>
        <v>0</v>
      </c>
      <c r="BI1177" s="142">
        <f>IF(N1177="nulová",J1177,0)</f>
        <v>0</v>
      </c>
      <c r="BJ1177" s="15" t="s">
        <v>77</v>
      </c>
      <c r="BK1177" s="142">
        <f>ROUND(I1177*H1177,2)</f>
        <v>0</v>
      </c>
      <c r="BL1177" s="15" t="s">
        <v>231</v>
      </c>
      <c r="BM1177" s="141" t="s">
        <v>2804</v>
      </c>
    </row>
    <row r="1178" spans="2:63" s="11" customFormat="1" ht="22.8" customHeight="1">
      <c r="B1178" s="118"/>
      <c r="D1178" s="119" t="s">
        <v>69</v>
      </c>
      <c r="E1178" s="128" t="s">
        <v>1911</v>
      </c>
      <c r="F1178" s="128" t="s">
        <v>1912</v>
      </c>
      <c r="J1178" s="129">
        <f>BK1178</f>
        <v>0</v>
      </c>
      <c r="L1178" s="118"/>
      <c r="M1178" s="122"/>
      <c r="N1178" s="123"/>
      <c r="O1178" s="123"/>
      <c r="P1178" s="124">
        <f>SUM(P1179:P1199)</f>
        <v>830.38236</v>
      </c>
      <c r="Q1178" s="123"/>
      <c r="R1178" s="124">
        <f>SUM(R1179:R1199)</f>
        <v>2.8600000000000003</v>
      </c>
      <c r="S1178" s="123"/>
      <c r="T1178" s="125">
        <f>SUM(T1179:T1199)</f>
        <v>0.9984</v>
      </c>
      <c r="AR1178" s="119" t="s">
        <v>79</v>
      </c>
      <c r="AT1178" s="126" t="s">
        <v>69</v>
      </c>
      <c r="AU1178" s="126" t="s">
        <v>77</v>
      </c>
      <c r="AY1178" s="119" t="s">
        <v>148</v>
      </c>
      <c r="BK1178" s="127">
        <f>SUM(BK1179:BK1199)</f>
        <v>0</v>
      </c>
    </row>
    <row r="1179" spans="2:65" s="1" customFormat="1" ht="16.5" customHeight="1">
      <c r="B1179" s="130"/>
      <c r="C1179" s="131" t="s">
        <v>1851</v>
      </c>
      <c r="D1179" s="131" t="s">
        <v>150</v>
      </c>
      <c r="E1179" s="132" t="s">
        <v>1914</v>
      </c>
      <c r="F1179" s="133" t="s">
        <v>1915</v>
      </c>
      <c r="G1179" s="134" t="s">
        <v>1916</v>
      </c>
      <c r="H1179" s="135">
        <v>1</v>
      </c>
      <c r="I1179" s="136"/>
      <c r="J1179" s="136">
        <f>ROUND(I1179*H1179,2)</f>
        <v>0</v>
      </c>
      <c r="K1179" s="133" t="s">
        <v>1</v>
      </c>
      <c r="L1179" s="27"/>
      <c r="M1179" s="137" t="s">
        <v>1</v>
      </c>
      <c r="N1179" s="138" t="s">
        <v>35</v>
      </c>
      <c r="O1179" s="139">
        <v>0.513</v>
      </c>
      <c r="P1179" s="139">
        <f>O1179*H1179</f>
        <v>0.513</v>
      </c>
      <c r="Q1179" s="139">
        <v>0</v>
      </c>
      <c r="R1179" s="139">
        <f>Q1179*H1179</f>
        <v>0</v>
      </c>
      <c r="S1179" s="139">
        <v>0.016</v>
      </c>
      <c r="T1179" s="140">
        <f>S1179*H1179</f>
        <v>0.016</v>
      </c>
      <c r="AR1179" s="141" t="s">
        <v>231</v>
      </c>
      <c r="AT1179" s="141" t="s">
        <v>150</v>
      </c>
      <c r="AU1179" s="141" t="s">
        <v>79</v>
      </c>
      <c r="AY1179" s="15" t="s">
        <v>148</v>
      </c>
      <c r="BE1179" s="142">
        <f>IF(N1179="základní",J1179,0)</f>
        <v>0</v>
      </c>
      <c r="BF1179" s="142">
        <f>IF(N1179="snížená",J1179,0)</f>
        <v>0</v>
      </c>
      <c r="BG1179" s="142">
        <f>IF(N1179="zákl. přenesená",J1179,0)</f>
        <v>0</v>
      </c>
      <c r="BH1179" s="142">
        <f>IF(N1179="sníž. přenesená",J1179,0)</f>
        <v>0</v>
      </c>
      <c r="BI1179" s="142">
        <f>IF(N1179="nulová",J1179,0)</f>
        <v>0</v>
      </c>
      <c r="BJ1179" s="15" t="s">
        <v>77</v>
      </c>
      <c r="BK1179" s="142">
        <f>ROUND(I1179*H1179,2)</f>
        <v>0</v>
      </c>
      <c r="BL1179" s="15" t="s">
        <v>231</v>
      </c>
      <c r="BM1179" s="141" t="s">
        <v>2805</v>
      </c>
    </row>
    <row r="1180" spans="2:65" s="1" customFormat="1" ht="24" customHeight="1">
      <c r="B1180" s="130"/>
      <c r="C1180" s="131" t="s">
        <v>1864</v>
      </c>
      <c r="D1180" s="131" t="s">
        <v>150</v>
      </c>
      <c r="E1180" s="132" t="s">
        <v>1919</v>
      </c>
      <c r="F1180" s="133" t="s">
        <v>1920</v>
      </c>
      <c r="G1180" s="134" t="s">
        <v>458</v>
      </c>
      <c r="H1180" s="135">
        <v>5.4</v>
      </c>
      <c r="I1180" s="136"/>
      <c r="J1180" s="136">
        <f>ROUND(I1180*H1180,2)</f>
        <v>0</v>
      </c>
      <c r="K1180" s="133" t="s">
        <v>320</v>
      </c>
      <c r="L1180" s="27"/>
      <c r="M1180" s="137" t="s">
        <v>1</v>
      </c>
      <c r="N1180" s="138" t="s">
        <v>35</v>
      </c>
      <c r="O1180" s="139">
        <v>0.513</v>
      </c>
      <c r="P1180" s="139">
        <f>O1180*H1180</f>
        <v>2.7702000000000004</v>
      </c>
      <c r="Q1180" s="139">
        <v>0</v>
      </c>
      <c r="R1180" s="139">
        <f>Q1180*H1180</f>
        <v>0</v>
      </c>
      <c r="S1180" s="139">
        <v>0.016</v>
      </c>
      <c r="T1180" s="140">
        <f>S1180*H1180</f>
        <v>0.0864</v>
      </c>
      <c r="AR1180" s="141" t="s">
        <v>231</v>
      </c>
      <c r="AT1180" s="141" t="s">
        <v>150</v>
      </c>
      <c r="AU1180" s="141" t="s">
        <v>79</v>
      </c>
      <c r="AY1180" s="15" t="s">
        <v>148</v>
      </c>
      <c r="BE1180" s="142">
        <f>IF(N1180="základní",J1180,0)</f>
        <v>0</v>
      </c>
      <c r="BF1180" s="142">
        <f>IF(N1180="snížená",J1180,0)</f>
        <v>0</v>
      </c>
      <c r="BG1180" s="142">
        <f>IF(N1180="zákl. přenesená",J1180,0)</f>
        <v>0</v>
      </c>
      <c r="BH1180" s="142">
        <f>IF(N1180="sníž. přenesená",J1180,0)</f>
        <v>0</v>
      </c>
      <c r="BI1180" s="142">
        <f>IF(N1180="nulová",J1180,0)</f>
        <v>0</v>
      </c>
      <c r="BJ1180" s="15" t="s">
        <v>77</v>
      </c>
      <c r="BK1180" s="142">
        <f>ROUND(I1180*H1180,2)</f>
        <v>0</v>
      </c>
      <c r="BL1180" s="15" t="s">
        <v>231</v>
      </c>
      <c r="BM1180" s="141" t="s">
        <v>2806</v>
      </c>
    </row>
    <row r="1181" spans="2:51" s="12" customFormat="1" ht="12">
      <c r="B1181" s="143"/>
      <c r="D1181" s="144" t="s">
        <v>157</v>
      </c>
      <c r="E1181" s="145" t="s">
        <v>1</v>
      </c>
      <c r="F1181" s="146" t="s">
        <v>1873</v>
      </c>
      <c r="H1181" s="145" t="s">
        <v>1</v>
      </c>
      <c r="L1181" s="143"/>
      <c r="M1181" s="147"/>
      <c r="N1181" s="148"/>
      <c r="O1181" s="148"/>
      <c r="P1181" s="148"/>
      <c r="Q1181" s="148"/>
      <c r="R1181" s="148"/>
      <c r="S1181" s="148"/>
      <c r="T1181" s="149"/>
      <c r="AT1181" s="145" t="s">
        <v>157</v>
      </c>
      <c r="AU1181" s="145" t="s">
        <v>79</v>
      </c>
      <c r="AV1181" s="12" t="s">
        <v>77</v>
      </c>
      <c r="AW1181" s="12" t="s">
        <v>27</v>
      </c>
      <c r="AX1181" s="12" t="s">
        <v>70</v>
      </c>
      <c r="AY1181" s="145" t="s">
        <v>148</v>
      </c>
    </row>
    <row r="1182" spans="2:51" s="13" customFormat="1" ht="12">
      <c r="B1182" s="150"/>
      <c r="D1182" s="144" t="s">
        <v>157</v>
      </c>
      <c r="E1182" s="151" t="s">
        <v>1</v>
      </c>
      <c r="F1182" s="152" t="s">
        <v>2807</v>
      </c>
      <c r="H1182" s="153">
        <v>1.5</v>
      </c>
      <c r="L1182" s="150"/>
      <c r="M1182" s="154"/>
      <c r="N1182" s="155"/>
      <c r="O1182" s="155"/>
      <c r="P1182" s="155"/>
      <c r="Q1182" s="155"/>
      <c r="R1182" s="155"/>
      <c r="S1182" s="155"/>
      <c r="T1182" s="156"/>
      <c r="AT1182" s="151" t="s">
        <v>157</v>
      </c>
      <c r="AU1182" s="151" t="s">
        <v>79</v>
      </c>
      <c r="AV1182" s="13" t="s">
        <v>79</v>
      </c>
      <c r="AW1182" s="13" t="s">
        <v>27</v>
      </c>
      <c r="AX1182" s="13" t="s">
        <v>70</v>
      </c>
      <c r="AY1182" s="151" t="s">
        <v>148</v>
      </c>
    </row>
    <row r="1183" spans="2:51" s="13" customFormat="1" ht="12">
      <c r="B1183" s="150"/>
      <c r="D1183" s="144" t="s">
        <v>157</v>
      </c>
      <c r="E1183" s="151" t="s">
        <v>1</v>
      </c>
      <c r="F1183" s="152" t="s">
        <v>1923</v>
      </c>
      <c r="H1183" s="153">
        <v>3.9</v>
      </c>
      <c r="L1183" s="150"/>
      <c r="M1183" s="154"/>
      <c r="N1183" s="155"/>
      <c r="O1183" s="155"/>
      <c r="P1183" s="155"/>
      <c r="Q1183" s="155"/>
      <c r="R1183" s="155"/>
      <c r="S1183" s="155"/>
      <c r="T1183" s="156"/>
      <c r="AT1183" s="151" t="s">
        <v>157</v>
      </c>
      <c r="AU1183" s="151" t="s">
        <v>79</v>
      </c>
      <c r="AV1183" s="13" t="s">
        <v>79</v>
      </c>
      <c r="AW1183" s="13" t="s">
        <v>27</v>
      </c>
      <c r="AX1183" s="13" t="s">
        <v>70</v>
      </c>
      <c r="AY1183" s="151" t="s">
        <v>148</v>
      </c>
    </row>
    <row r="1184" spans="2:65" s="1" customFormat="1" ht="24" customHeight="1">
      <c r="B1184" s="130"/>
      <c r="C1184" s="131" t="s">
        <v>1869</v>
      </c>
      <c r="D1184" s="131" t="s">
        <v>150</v>
      </c>
      <c r="E1184" s="132" t="s">
        <v>1925</v>
      </c>
      <c r="F1184" s="133" t="s">
        <v>1926</v>
      </c>
      <c r="G1184" s="134" t="s">
        <v>319</v>
      </c>
      <c r="H1184" s="135">
        <v>3</v>
      </c>
      <c r="I1184" s="136"/>
      <c r="J1184" s="136">
        <f aca="true" t="shared" si="0" ref="J1184:J1189">ROUND(I1184*H1184,2)</f>
        <v>0</v>
      </c>
      <c r="K1184" s="133" t="s">
        <v>1</v>
      </c>
      <c r="L1184" s="27"/>
      <c r="M1184" s="137" t="s">
        <v>1</v>
      </c>
      <c r="N1184" s="138" t="s">
        <v>35</v>
      </c>
      <c r="O1184" s="139">
        <v>0.513</v>
      </c>
      <c r="P1184" s="139">
        <f aca="true" t="shared" si="1" ref="P1184:P1189">O1184*H1184</f>
        <v>1.5390000000000001</v>
      </c>
      <c r="Q1184" s="139">
        <v>0</v>
      </c>
      <c r="R1184" s="139">
        <f aca="true" t="shared" si="2" ref="R1184:R1189">Q1184*H1184</f>
        <v>0</v>
      </c>
      <c r="S1184" s="139">
        <v>0.016</v>
      </c>
      <c r="T1184" s="140">
        <f aca="true" t="shared" si="3" ref="T1184:T1189">S1184*H1184</f>
        <v>0.048</v>
      </c>
      <c r="AR1184" s="141" t="s">
        <v>231</v>
      </c>
      <c r="AT1184" s="141" t="s">
        <v>150</v>
      </c>
      <c r="AU1184" s="141" t="s">
        <v>79</v>
      </c>
      <c r="AY1184" s="15" t="s">
        <v>148</v>
      </c>
      <c r="BE1184" s="142">
        <f aca="true" t="shared" si="4" ref="BE1184:BE1189">IF(N1184="základní",J1184,0)</f>
        <v>0</v>
      </c>
      <c r="BF1184" s="142">
        <f aca="true" t="shared" si="5" ref="BF1184:BF1189">IF(N1184="snížená",J1184,0)</f>
        <v>0</v>
      </c>
      <c r="BG1184" s="142">
        <f aca="true" t="shared" si="6" ref="BG1184:BG1189">IF(N1184="zákl. přenesená",J1184,0)</f>
        <v>0</v>
      </c>
      <c r="BH1184" s="142">
        <f aca="true" t="shared" si="7" ref="BH1184:BH1189">IF(N1184="sníž. přenesená",J1184,0)</f>
        <v>0</v>
      </c>
      <c r="BI1184" s="142">
        <f aca="true" t="shared" si="8" ref="BI1184:BI1189">IF(N1184="nulová",J1184,0)</f>
        <v>0</v>
      </c>
      <c r="BJ1184" s="15" t="s">
        <v>77</v>
      </c>
      <c r="BK1184" s="142">
        <f aca="true" t="shared" si="9" ref="BK1184:BK1189">ROUND(I1184*H1184,2)</f>
        <v>0</v>
      </c>
      <c r="BL1184" s="15" t="s">
        <v>231</v>
      </c>
      <c r="BM1184" s="141" t="s">
        <v>2808</v>
      </c>
    </row>
    <row r="1185" spans="2:65" s="1" customFormat="1" ht="24" customHeight="1">
      <c r="B1185" s="130"/>
      <c r="C1185" s="131" t="s">
        <v>1875</v>
      </c>
      <c r="D1185" s="131" t="s">
        <v>150</v>
      </c>
      <c r="E1185" s="132" t="s">
        <v>1929</v>
      </c>
      <c r="F1185" s="133" t="s">
        <v>1930</v>
      </c>
      <c r="G1185" s="134" t="s">
        <v>319</v>
      </c>
      <c r="H1185" s="135">
        <v>20</v>
      </c>
      <c r="I1185" s="136"/>
      <c r="J1185" s="136">
        <f t="shared" si="0"/>
        <v>0</v>
      </c>
      <c r="K1185" s="133" t="s">
        <v>1</v>
      </c>
      <c r="L1185" s="27"/>
      <c r="M1185" s="137" t="s">
        <v>1</v>
      </c>
      <c r="N1185" s="138" t="s">
        <v>35</v>
      </c>
      <c r="O1185" s="139">
        <v>0.513</v>
      </c>
      <c r="P1185" s="139">
        <f t="shared" si="1"/>
        <v>10.26</v>
      </c>
      <c r="Q1185" s="139">
        <v>0</v>
      </c>
      <c r="R1185" s="139">
        <f t="shared" si="2"/>
        <v>0</v>
      </c>
      <c r="S1185" s="139">
        <v>0.016</v>
      </c>
      <c r="T1185" s="140">
        <f t="shared" si="3"/>
        <v>0.32</v>
      </c>
      <c r="AR1185" s="141" t="s">
        <v>231</v>
      </c>
      <c r="AT1185" s="141" t="s">
        <v>150</v>
      </c>
      <c r="AU1185" s="141" t="s">
        <v>79</v>
      </c>
      <c r="AY1185" s="15" t="s">
        <v>148</v>
      </c>
      <c r="BE1185" s="142">
        <f t="shared" si="4"/>
        <v>0</v>
      </c>
      <c r="BF1185" s="142">
        <f t="shared" si="5"/>
        <v>0</v>
      </c>
      <c r="BG1185" s="142">
        <f t="shared" si="6"/>
        <v>0</v>
      </c>
      <c r="BH1185" s="142">
        <f t="shared" si="7"/>
        <v>0</v>
      </c>
      <c r="BI1185" s="142">
        <f t="shared" si="8"/>
        <v>0</v>
      </c>
      <c r="BJ1185" s="15" t="s">
        <v>77</v>
      </c>
      <c r="BK1185" s="142">
        <f t="shared" si="9"/>
        <v>0</v>
      </c>
      <c r="BL1185" s="15" t="s">
        <v>231</v>
      </c>
      <c r="BM1185" s="141" t="s">
        <v>2809</v>
      </c>
    </row>
    <row r="1186" spans="2:65" s="1" customFormat="1" ht="24" customHeight="1">
      <c r="B1186" s="130"/>
      <c r="C1186" s="131" t="s">
        <v>1880</v>
      </c>
      <c r="D1186" s="131" t="s">
        <v>150</v>
      </c>
      <c r="E1186" s="132" t="s">
        <v>1933</v>
      </c>
      <c r="F1186" s="133" t="s">
        <v>1934</v>
      </c>
      <c r="G1186" s="134" t="s">
        <v>319</v>
      </c>
      <c r="H1186" s="135">
        <v>6</v>
      </c>
      <c r="I1186" s="136"/>
      <c r="J1186" s="136">
        <f t="shared" si="0"/>
        <v>0</v>
      </c>
      <c r="K1186" s="133" t="s">
        <v>1</v>
      </c>
      <c r="L1186" s="27"/>
      <c r="M1186" s="137" t="s">
        <v>1</v>
      </c>
      <c r="N1186" s="138" t="s">
        <v>35</v>
      </c>
      <c r="O1186" s="139">
        <v>0.513</v>
      </c>
      <c r="P1186" s="139">
        <f t="shared" si="1"/>
        <v>3.0780000000000003</v>
      </c>
      <c r="Q1186" s="139">
        <v>0</v>
      </c>
      <c r="R1186" s="139">
        <f t="shared" si="2"/>
        <v>0</v>
      </c>
      <c r="S1186" s="139">
        <v>0.016</v>
      </c>
      <c r="T1186" s="140">
        <f t="shared" si="3"/>
        <v>0.096</v>
      </c>
      <c r="AR1186" s="141" t="s">
        <v>231</v>
      </c>
      <c r="AT1186" s="141" t="s">
        <v>150</v>
      </c>
      <c r="AU1186" s="141" t="s">
        <v>79</v>
      </c>
      <c r="AY1186" s="15" t="s">
        <v>148</v>
      </c>
      <c r="BE1186" s="142">
        <f t="shared" si="4"/>
        <v>0</v>
      </c>
      <c r="BF1186" s="142">
        <f t="shared" si="5"/>
        <v>0</v>
      </c>
      <c r="BG1186" s="142">
        <f t="shared" si="6"/>
        <v>0</v>
      </c>
      <c r="BH1186" s="142">
        <f t="shared" si="7"/>
        <v>0</v>
      </c>
      <c r="BI1186" s="142">
        <f t="shared" si="8"/>
        <v>0</v>
      </c>
      <c r="BJ1186" s="15" t="s">
        <v>77</v>
      </c>
      <c r="BK1186" s="142">
        <f t="shared" si="9"/>
        <v>0</v>
      </c>
      <c r="BL1186" s="15" t="s">
        <v>231</v>
      </c>
      <c r="BM1186" s="141" t="s">
        <v>2810</v>
      </c>
    </row>
    <row r="1187" spans="2:65" s="1" customFormat="1" ht="36" customHeight="1">
      <c r="B1187" s="130"/>
      <c r="C1187" s="131" t="s">
        <v>1884</v>
      </c>
      <c r="D1187" s="131" t="s">
        <v>150</v>
      </c>
      <c r="E1187" s="132" t="s">
        <v>1937</v>
      </c>
      <c r="F1187" s="133" t="s">
        <v>1938</v>
      </c>
      <c r="G1187" s="134" t="s">
        <v>319</v>
      </c>
      <c r="H1187" s="135">
        <v>8</v>
      </c>
      <c r="I1187" s="136"/>
      <c r="J1187" s="136">
        <f t="shared" si="0"/>
        <v>0</v>
      </c>
      <c r="K1187" s="133" t="s">
        <v>1</v>
      </c>
      <c r="L1187" s="27"/>
      <c r="M1187" s="137" t="s">
        <v>1</v>
      </c>
      <c r="N1187" s="138" t="s">
        <v>35</v>
      </c>
      <c r="O1187" s="139">
        <v>0.513</v>
      </c>
      <c r="P1187" s="139">
        <f t="shared" si="1"/>
        <v>4.104</v>
      </c>
      <c r="Q1187" s="139">
        <v>0</v>
      </c>
      <c r="R1187" s="139">
        <f t="shared" si="2"/>
        <v>0</v>
      </c>
      <c r="S1187" s="139">
        <v>0.016</v>
      </c>
      <c r="T1187" s="140">
        <f t="shared" si="3"/>
        <v>0.128</v>
      </c>
      <c r="AR1187" s="141" t="s">
        <v>231</v>
      </c>
      <c r="AT1187" s="141" t="s">
        <v>150</v>
      </c>
      <c r="AU1187" s="141" t="s">
        <v>79</v>
      </c>
      <c r="AY1187" s="15" t="s">
        <v>148</v>
      </c>
      <c r="BE1187" s="142">
        <f t="shared" si="4"/>
        <v>0</v>
      </c>
      <c r="BF1187" s="142">
        <f t="shared" si="5"/>
        <v>0</v>
      </c>
      <c r="BG1187" s="142">
        <f t="shared" si="6"/>
        <v>0</v>
      </c>
      <c r="BH1187" s="142">
        <f t="shared" si="7"/>
        <v>0</v>
      </c>
      <c r="BI1187" s="142">
        <f t="shared" si="8"/>
        <v>0</v>
      </c>
      <c r="BJ1187" s="15" t="s">
        <v>77</v>
      </c>
      <c r="BK1187" s="142">
        <f t="shared" si="9"/>
        <v>0</v>
      </c>
      <c r="BL1187" s="15" t="s">
        <v>231</v>
      </c>
      <c r="BM1187" s="141" t="s">
        <v>2811</v>
      </c>
    </row>
    <row r="1188" spans="2:65" s="1" customFormat="1" ht="24" customHeight="1">
      <c r="B1188" s="130"/>
      <c r="C1188" s="131" t="s">
        <v>1890</v>
      </c>
      <c r="D1188" s="131" t="s">
        <v>150</v>
      </c>
      <c r="E1188" s="132" t="s">
        <v>1941</v>
      </c>
      <c r="F1188" s="133" t="s">
        <v>1942</v>
      </c>
      <c r="G1188" s="134" t="s">
        <v>319</v>
      </c>
      <c r="H1188" s="135">
        <v>7</v>
      </c>
      <c r="I1188" s="136"/>
      <c r="J1188" s="136">
        <f t="shared" si="0"/>
        <v>0</v>
      </c>
      <c r="K1188" s="133" t="s">
        <v>1</v>
      </c>
      <c r="L1188" s="27"/>
      <c r="M1188" s="137" t="s">
        <v>1</v>
      </c>
      <c r="N1188" s="138" t="s">
        <v>35</v>
      </c>
      <c r="O1188" s="139">
        <v>0.513</v>
      </c>
      <c r="P1188" s="139">
        <f t="shared" si="1"/>
        <v>3.591</v>
      </c>
      <c r="Q1188" s="139">
        <v>0</v>
      </c>
      <c r="R1188" s="139">
        <f t="shared" si="2"/>
        <v>0</v>
      </c>
      <c r="S1188" s="139">
        <v>0.016</v>
      </c>
      <c r="T1188" s="140">
        <f t="shared" si="3"/>
        <v>0.112</v>
      </c>
      <c r="AR1188" s="141" t="s">
        <v>231</v>
      </c>
      <c r="AT1188" s="141" t="s">
        <v>150</v>
      </c>
      <c r="AU1188" s="141" t="s">
        <v>79</v>
      </c>
      <c r="AY1188" s="15" t="s">
        <v>148</v>
      </c>
      <c r="BE1188" s="142">
        <f t="shared" si="4"/>
        <v>0</v>
      </c>
      <c r="BF1188" s="142">
        <f t="shared" si="5"/>
        <v>0</v>
      </c>
      <c r="BG1188" s="142">
        <f t="shared" si="6"/>
        <v>0</v>
      </c>
      <c r="BH1188" s="142">
        <f t="shared" si="7"/>
        <v>0</v>
      </c>
      <c r="BI1188" s="142">
        <f t="shared" si="8"/>
        <v>0</v>
      </c>
      <c r="BJ1188" s="15" t="s">
        <v>77</v>
      </c>
      <c r="BK1188" s="142">
        <f t="shared" si="9"/>
        <v>0</v>
      </c>
      <c r="BL1188" s="15" t="s">
        <v>231</v>
      </c>
      <c r="BM1188" s="141" t="s">
        <v>2812</v>
      </c>
    </row>
    <row r="1189" spans="2:65" s="1" customFormat="1" ht="36" customHeight="1">
      <c r="B1189" s="130"/>
      <c r="C1189" s="131" t="s">
        <v>1896</v>
      </c>
      <c r="D1189" s="131" t="s">
        <v>150</v>
      </c>
      <c r="E1189" s="132" t="s">
        <v>1945</v>
      </c>
      <c r="F1189" s="133" t="s">
        <v>1946</v>
      </c>
      <c r="G1189" s="134" t="s">
        <v>319</v>
      </c>
      <c r="H1189" s="135">
        <v>6</v>
      </c>
      <c r="I1189" s="136"/>
      <c r="J1189" s="136">
        <f t="shared" si="0"/>
        <v>0</v>
      </c>
      <c r="K1189" s="133" t="s">
        <v>1</v>
      </c>
      <c r="L1189" s="27"/>
      <c r="M1189" s="137" t="s">
        <v>1</v>
      </c>
      <c r="N1189" s="138" t="s">
        <v>35</v>
      </c>
      <c r="O1189" s="139">
        <v>0.513</v>
      </c>
      <c r="P1189" s="139">
        <f t="shared" si="1"/>
        <v>3.0780000000000003</v>
      </c>
      <c r="Q1189" s="139">
        <v>0.02</v>
      </c>
      <c r="R1189" s="139">
        <f t="shared" si="2"/>
        <v>0.12</v>
      </c>
      <c r="S1189" s="139">
        <v>0.016</v>
      </c>
      <c r="T1189" s="140">
        <f t="shared" si="3"/>
        <v>0.096</v>
      </c>
      <c r="AR1189" s="141" t="s">
        <v>231</v>
      </c>
      <c r="AT1189" s="141" t="s">
        <v>150</v>
      </c>
      <c r="AU1189" s="141" t="s">
        <v>79</v>
      </c>
      <c r="AY1189" s="15" t="s">
        <v>148</v>
      </c>
      <c r="BE1189" s="142">
        <f t="shared" si="4"/>
        <v>0</v>
      </c>
      <c r="BF1189" s="142">
        <f t="shared" si="5"/>
        <v>0</v>
      </c>
      <c r="BG1189" s="142">
        <f t="shared" si="6"/>
        <v>0</v>
      </c>
      <c r="BH1189" s="142">
        <f t="shared" si="7"/>
        <v>0</v>
      </c>
      <c r="BI1189" s="142">
        <f t="shared" si="8"/>
        <v>0</v>
      </c>
      <c r="BJ1189" s="15" t="s">
        <v>77</v>
      </c>
      <c r="BK1189" s="142">
        <f t="shared" si="9"/>
        <v>0</v>
      </c>
      <c r="BL1189" s="15" t="s">
        <v>231</v>
      </c>
      <c r="BM1189" s="141" t="s">
        <v>2813</v>
      </c>
    </row>
    <row r="1190" spans="2:47" s="1" customFormat="1" ht="28.8">
      <c r="B1190" s="27"/>
      <c r="D1190" s="144" t="s">
        <v>277</v>
      </c>
      <c r="F1190" s="166" t="s">
        <v>1948</v>
      </c>
      <c r="L1190" s="27"/>
      <c r="M1190" s="167"/>
      <c r="N1190" s="50"/>
      <c r="O1190" s="50"/>
      <c r="P1190" s="50"/>
      <c r="Q1190" s="50"/>
      <c r="R1190" s="50"/>
      <c r="S1190" s="50"/>
      <c r="T1190" s="51"/>
      <c r="AT1190" s="15" t="s">
        <v>277</v>
      </c>
      <c r="AU1190" s="15" t="s">
        <v>79</v>
      </c>
    </row>
    <row r="1191" spans="2:51" s="13" customFormat="1" ht="12">
      <c r="B1191" s="150"/>
      <c r="D1191" s="144" t="s">
        <v>157</v>
      </c>
      <c r="E1191" s="151" t="s">
        <v>1</v>
      </c>
      <c r="F1191" s="152" t="s">
        <v>2814</v>
      </c>
      <c r="H1191" s="153">
        <v>6</v>
      </c>
      <c r="L1191" s="150"/>
      <c r="M1191" s="154"/>
      <c r="N1191" s="155"/>
      <c r="O1191" s="155"/>
      <c r="P1191" s="155"/>
      <c r="Q1191" s="155"/>
      <c r="R1191" s="155"/>
      <c r="S1191" s="155"/>
      <c r="T1191" s="156"/>
      <c r="AT1191" s="151" t="s">
        <v>157</v>
      </c>
      <c r="AU1191" s="151" t="s">
        <v>79</v>
      </c>
      <c r="AV1191" s="13" t="s">
        <v>79</v>
      </c>
      <c r="AW1191" s="13" t="s">
        <v>27</v>
      </c>
      <c r="AX1191" s="13" t="s">
        <v>70</v>
      </c>
      <c r="AY1191" s="151" t="s">
        <v>148</v>
      </c>
    </row>
    <row r="1192" spans="2:65" s="1" customFormat="1" ht="24" customHeight="1">
      <c r="B1192" s="130"/>
      <c r="C1192" s="131" t="s">
        <v>1902</v>
      </c>
      <c r="D1192" s="131" t="s">
        <v>150</v>
      </c>
      <c r="E1192" s="132" t="s">
        <v>1951</v>
      </c>
      <c r="F1192" s="133" t="s">
        <v>1952</v>
      </c>
      <c r="G1192" s="134" t="s">
        <v>319</v>
      </c>
      <c r="H1192" s="135">
        <v>6</v>
      </c>
      <c r="I1192" s="136"/>
      <c r="J1192" s="136">
        <f>ROUND(I1192*H1192,2)</f>
        <v>0</v>
      </c>
      <c r="K1192" s="133" t="s">
        <v>1</v>
      </c>
      <c r="L1192" s="27"/>
      <c r="M1192" s="137" t="s">
        <v>1</v>
      </c>
      <c r="N1192" s="138" t="s">
        <v>35</v>
      </c>
      <c r="O1192" s="139">
        <v>0.513</v>
      </c>
      <c r="P1192" s="139">
        <f>O1192*H1192</f>
        <v>3.0780000000000003</v>
      </c>
      <c r="Q1192" s="139">
        <v>0.02</v>
      </c>
      <c r="R1192" s="139">
        <f>Q1192*H1192</f>
        <v>0.12</v>
      </c>
      <c r="S1192" s="139">
        <v>0.016</v>
      </c>
      <c r="T1192" s="140">
        <f>S1192*H1192</f>
        <v>0.096</v>
      </c>
      <c r="AR1192" s="141" t="s">
        <v>231</v>
      </c>
      <c r="AT1192" s="141" t="s">
        <v>150</v>
      </c>
      <c r="AU1192" s="141" t="s">
        <v>79</v>
      </c>
      <c r="AY1192" s="15" t="s">
        <v>148</v>
      </c>
      <c r="BE1192" s="142">
        <f>IF(N1192="základní",J1192,0)</f>
        <v>0</v>
      </c>
      <c r="BF1192" s="142">
        <f>IF(N1192="snížená",J1192,0)</f>
        <v>0</v>
      </c>
      <c r="BG1192" s="142">
        <f>IF(N1192="zákl. přenesená",J1192,0)</f>
        <v>0</v>
      </c>
      <c r="BH1192" s="142">
        <f>IF(N1192="sníž. přenesená",J1192,0)</f>
        <v>0</v>
      </c>
      <c r="BI1192" s="142">
        <f>IF(N1192="nulová",J1192,0)</f>
        <v>0</v>
      </c>
      <c r="BJ1192" s="15" t="s">
        <v>77</v>
      </c>
      <c r="BK1192" s="142">
        <f>ROUND(I1192*H1192,2)</f>
        <v>0</v>
      </c>
      <c r="BL1192" s="15" t="s">
        <v>231</v>
      </c>
      <c r="BM1192" s="141" t="s">
        <v>2815</v>
      </c>
    </row>
    <row r="1193" spans="2:51" s="13" customFormat="1" ht="12">
      <c r="B1193" s="150"/>
      <c r="D1193" s="144" t="s">
        <v>157</v>
      </c>
      <c r="E1193" s="151" t="s">
        <v>1</v>
      </c>
      <c r="F1193" s="152" t="s">
        <v>2816</v>
      </c>
      <c r="H1193" s="153">
        <v>1</v>
      </c>
      <c r="L1193" s="150"/>
      <c r="M1193" s="154"/>
      <c r="N1193" s="155"/>
      <c r="O1193" s="155"/>
      <c r="P1193" s="155"/>
      <c r="Q1193" s="155"/>
      <c r="R1193" s="155"/>
      <c r="S1193" s="155"/>
      <c r="T1193" s="156"/>
      <c r="AT1193" s="151" t="s">
        <v>157</v>
      </c>
      <c r="AU1193" s="151" t="s">
        <v>79</v>
      </c>
      <c r="AV1193" s="13" t="s">
        <v>79</v>
      </c>
      <c r="AW1193" s="13" t="s">
        <v>27</v>
      </c>
      <c r="AX1193" s="13" t="s">
        <v>70</v>
      </c>
      <c r="AY1193" s="151" t="s">
        <v>148</v>
      </c>
    </row>
    <row r="1194" spans="2:51" s="13" customFormat="1" ht="12">
      <c r="B1194" s="150"/>
      <c r="D1194" s="144" t="s">
        <v>157</v>
      </c>
      <c r="E1194" s="151" t="s">
        <v>1</v>
      </c>
      <c r="F1194" s="152" t="s">
        <v>2817</v>
      </c>
      <c r="H1194" s="153">
        <v>5</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65" s="1" customFormat="1" ht="48" customHeight="1">
      <c r="B1195" s="130"/>
      <c r="C1195" s="131" t="s">
        <v>1907</v>
      </c>
      <c r="D1195" s="131" t="s">
        <v>150</v>
      </c>
      <c r="E1195" s="132" t="s">
        <v>1957</v>
      </c>
      <c r="F1195" s="133" t="s">
        <v>1958</v>
      </c>
      <c r="G1195" s="134" t="s">
        <v>319</v>
      </c>
      <c r="H1195" s="135">
        <v>6</v>
      </c>
      <c r="I1195" s="136"/>
      <c r="J1195" s="136">
        <f>ROUND(I1195*H1195,2)</f>
        <v>0</v>
      </c>
      <c r="K1195" s="133" t="s">
        <v>1</v>
      </c>
      <c r="L1195" s="27"/>
      <c r="M1195" s="137" t="s">
        <v>1</v>
      </c>
      <c r="N1195" s="138" t="s">
        <v>35</v>
      </c>
      <c r="O1195" s="139">
        <v>11.446</v>
      </c>
      <c r="P1195" s="139">
        <f>O1195*H1195</f>
        <v>68.676</v>
      </c>
      <c r="Q1195" s="139">
        <v>0.05</v>
      </c>
      <c r="R1195" s="139">
        <f>Q1195*H1195</f>
        <v>0.30000000000000004</v>
      </c>
      <c r="S1195" s="139">
        <v>0</v>
      </c>
      <c r="T1195" s="140">
        <f>S1195*H1195</f>
        <v>0</v>
      </c>
      <c r="AR1195" s="141" t="s">
        <v>231</v>
      </c>
      <c r="AT1195" s="141" t="s">
        <v>150</v>
      </c>
      <c r="AU1195" s="141" t="s">
        <v>79</v>
      </c>
      <c r="AY1195" s="15" t="s">
        <v>148</v>
      </c>
      <c r="BE1195" s="142">
        <f>IF(N1195="základní",J1195,0)</f>
        <v>0</v>
      </c>
      <c r="BF1195" s="142">
        <f>IF(N1195="snížená",J1195,0)</f>
        <v>0</v>
      </c>
      <c r="BG1195" s="142">
        <f>IF(N1195="zákl. přenesená",J1195,0)</f>
        <v>0</v>
      </c>
      <c r="BH1195" s="142">
        <f>IF(N1195="sníž. přenesená",J1195,0)</f>
        <v>0</v>
      </c>
      <c r="BI1195" s="142">
        <f>IF(N1195="nulová",J1195,0)</f>
        <v>0</v>
      </c>
      <c r="BJ1195" s="15" t="s">
        <v>77</v>
      </c>
      <c r="BK1195" s="142">
        <f>ROUND(I1195*H1195,2)</f>
        <v>0</v>
      </c>
      <c r="BL1195" s="15" t="s">
        <v>231</v>
      </c>
      <c r="BM1195" s="141" t="s">
        <v>2818</v>
      </c>
    </row>
    <row r="1196" spans="2:65" s="1" customFormat="1" ht="48" customHeight="1">
      <c r="B1196" s="130"/>
      <c r="C1196" s="131" t="s">
        <v>1918</v>
      </c>
      <c r="D1196" s="131" t="s">
        <v>150</v>
      </c>
      <c r="E1196" s="132" t="s">
        <v>2819</v>
      </c>
      <c r="F1196" s="133" t="s">
        <v>2820</v>
      </c>
      <c r="G1196" s="134" t="s">
        <v>319</v>
      </c>
      <c r="H1196" s="135">
        <v>1</v>
      </c>
      <c r="I1196" s="136"/>
      <c r="J1196" s="136">
        <f>ROUND(I1196*H1196,2)</f>
        <v>0</v>
      </c>
      <c r="K1196" s="133" t="s">
        <v>1</v>
      </c>
      <c r="L1196" s="27"/>
      <c r="M1196" s="137" t="s">
        <v>1</v>
      </c>
      <c r="N1196" s="138" t="s">
        <v>35</v>
      </c>
      <c r="O1196" s="139">
        <v>11.446</v>
      </c>
      <c r="P1196" s="139">
        <f>O1196*H1196</f>
        <v>11.446</v>
      </c>
      <c r="Q1196" s="139">
        <v>0.15</v>
      </c>
      <c r="R1196" s="139">
        <f>Q1196*H1196</f>
        <v>0.15</v>
      </c>
      <c r="S1196" s="139">
        <v>0</v>
      </c>
      <c r="T1196" s="140">
        <f>S1196*H1196</f>
        <v>0</v>
      </c>
      <c r="AR1196" s="141" t="s">
        <v>231</v>
      </c>
      <c r="AT1196" s="141" t="s">
        <v>150</v>
      </c>
      <c r="AU1196" s="141" t="s">
        <v>79</v>
      </c>
      <c r="AY1196" s="15" t="s">
        <v>148</v>
      </c>
      <c r="BE1196" s="142">
        <f>IF(N1196="základní",J1196,0)</f>
        <v>0</v>
      </c>
      <c r="BF1196" s="142">
        <f>IF(N1196="snížená",J1196,0)</f>
        <v>0</v>
      </c>
      <c r="BG1196" s="142">
        <f>IF(N1196="zákl. přenesená",J1196,0)</f>
        <v>0</v>
      </c>
      <c r="BH1196" s="142">
        <f>IF(N1196="sníž. přenesená",J1196,0)</f>
        <v>0</v>
      </c>
      <c r="BI1196" s="142">
        <f>IF(N1196="nulová",J1196,0)</f>
        <v>0</v>
      </c>
      <c r="BJ1196" s="15" t="s">
        <v>77</v>
      </c>
      <c r="BK1196" s="142">
        <f>ROUND(I1196*H1196,2)</f>
        <v>0</v>
      </c>
      <c r="BL1196" s="15" t="s">
        <v>231</v>
      </c>
      <c r="BM1196" s="141" t="s">
        <v>2821</v>
      </c>
    </row>
    <row r="1197" spans="2:65" s="1" customFormat="1" ht="24" customHeight="1">
      <c r="B1197" s="130"/>
      <c r="C1197" s="131" t="s">
        <v>1913</v>
      </c>
      <c r="D1197" s="131" t="s">
        <v>150</v>
      </c>
      <c r="E1197" s="132" t="s">
        <v>1970</v>
      </c>
      <c r="F1197" s="133" t="s">
        <v>1971</v>
      </c>
      <c r="G1197" s="134" t="s">
        <v>319</v>
      </c>
      <c r="H1197" s="135">
        <v>59</v>
      </c>
      <c r="I1197" s="136"/>
      <c r="J1197" s="136">
        <f>ROUND(I1197*H1197,2)</f>
        <v>0</v>
      </c>
      <c r="K1197" s="133" t="s">
        <v>1</v>
      </c>
      <c r="L1197" s="27"/>
      <c r="M1197" s="137" t="s">
        <v>1</v>
      </c>
      <c r="N1197" s="138" t="s">
        <v>35</v>
      </c>
      <c r="O1197" s="139">
        <v>11.446</v>
      </c>
      <c r="P1197" s="139">
        <f>O1197*H1197</f>
        <v>675.314</v>
      </c>
      <c r="Q1197" s="139">
        <v>0.035</v>
      </c>
      <c r="R1197" s="139">
        <f>Q1197*H1197</f>
        <v>2.0650000000000004</v>
      </c>
      <c r="S1197" s="139">
        <v>0</v>
      </c>
      <c r="T1197" s="140">
        <f>S1197*H1197</f>
        <v>0</v>
      </c>
      <c r="AR1197" s="141" t="s">
        <v>231</v>
      </c>
      <c r="AT1197" s="141" t="s">
        <v>150</v>
      </c>
      <c r="AU1197" s="141" t="s">
        <v>79</v>
      </c>
      <c r="AY1197" s="15" t="s">
        <v>148</v>
      </c>
      <c r="BE1197" s="142">
        <f>IF(N1197="základní",J1197,0)</f>
        <v>0</v>
      </c>
      <c r="BF1197" s="142">
        <f>IF(N1197="snížená",J1197,0)</f>
        <v>0</v>
      </c>
      <c r="BG1197" s="142">
        <f>IF(N1197="zákl. přenesená",J1197,0)</f>
        <v>0</v>
      </c>
      <c r="BH1197" s="142">
        <f>IF(N1197="sníž. přenesená",J1197,0)</f>
        <v>0</v>
      </c>
      <c r="BI1197" s="142">
        <f>IF(N1197="nulová",J1197,0)</f>
        <v>0</v>
      </c>
      <c r="BJ1197" s="15" t="s">
        <v>77</v>
      </c>
      <c r="BK1197" s="142">
        <f>ROUND(I1197*H1197,2)</f>
        <v>0</v>
      </c>
      <c r="BL1197" s="15" t="s">
        <v>231</v>
      </c>
      <c r="BM1197" s="141" t="s">
        <v>2822</v>
      </c>
    </row>
    <row r="1198" spans="2:65" s="1" customFormat="1" ht="24" customHeight="1">
      <c r="B1198" s="130"/>
      <c r="C1198" s="131" t="s">
        <v>1924</v>
      </c>
      <c r="D1198" s="131" t="s">
        <v>150</v>
      </c>
      <c r="E1198" s="132" t="s">
        <v>1974</v>
      </c>
      <c r="F1198" s="133" t="s">
        <v>1975</v>
      </c>
      <c r="G1198" s="134" t="s">
        <v>319</v>
      </c>
      <c r="H1198" s="135">
        <v>3</v>
      </c>
      <c r="I1198" s="136"/>
      <c r="J1198" s="136">
        <f>ROUND(I1198*H1198,2)</f>
        <v>0</v>
      </c>
      <c r="K1198" s="133" t="s">
        <v>1</v>
      </c>
      <c r="L1198" s="27"/>
      <c r="M1198" s="137" t="s">
        <v>1</v>
      </c>
      <c r="N1198" s="138" t="s">
        <v>35</v>
      </c>
      <c r="O1198" s="139">
        <v>11.446</v>
      </c>
      <c r="P1198" s="139">
        <f>O1198*H1198</f>
        <v>34.338</v>
      </c>
      <c r="Q1198" s="139">
        <v>0.035</v>
      </c>
      <c r="R1198" s="139">
        <f>Q1198*H1198</f>
        <v>0.10500000000000001</v>
      </c>
      <c r="S1198" s="139">
        <v>0</v>
      </c>
      <c r="T1198" s="140">
        <f>S1198*H1198</f>
        <v>0</v>
      </c>
      <c r="AR1198" s="141" t="s">
        <v>231</v>
      </c>
      <c r="AT1198" s="141" t="s">
        <v>150</v>
      </c>
      <c r="AU1198" s="141" t="s">
        <v>79</v>
      </c>
      <c r="AY1198" s="15" t="s">
        <v>148</v>
      </c>
      <c r="BE1198" s="142">
        <f>IF(N1198="základní",J1198,0)</f>
        <v>0</v>
      </c>
      <c r="BF1198" s="142">
        <f>IF(N1198="snížená",J1198,0)</f>
        <v>0</v>
      </c>
      <c r="BG1198" s="142">
        <f>IF(N1198="zákl. přenesená",J1198,0)</f>
        <v>0</v>
      </c>
      <c r="BH1198" s="142">
        <f>IF(N1198="sníž. přenesená",J1198,0)</f>
        <v>0</v>
      </c>
      <c r="BI1198" s="142">
        <f>IF(N1198="nulová",J1198,0)</f>
        <v>0</v>
      </c>
      <c r="BJ1198" s="15" t="s">
        <v>77</v>
      </c>
      <c r="BK1198" s="142">
        <f>ROUND(I1198*H1198,2)</f>
        <v>0</v>
      </c>
      <c r="BL1198" s="15" t="s">
        <v>231</v>
      </c>
      <c r="BM1198" s="141" t="s">
        <v>2823</v>
      </c>
    </row>
    <row r="1199" spans="2:65" s="1" customFormat="1" ht="24" customHeight="1">
      <c r="B1199" s="130"/>
      <c r="C1199" s="131" t="s">
        <v>1928</v>
      </c>
      <c r="D1199" s="131" t="s">
        <v>150</v>
      </c>
      <c r="E1199" s="132" t="s">
        <v>1978</v>
      </c>
      <c r="F1199" s="133" t="s">
        <v>1979</v>
      </c>
      <c r="G1199" s="134" t="s">
        <v>203</v>
      </c>
      <c r="H1199" s="135">
        <v>2.86</v>
      </c>
      <c r="I1199" s="136"/>
      <c r="J1199" s="136">
        <f>ROUND(I1199*H1199,2)</f>
        <v>0</v>
      </c>
      <c r="K1199" s="133" t="s">
        <v>320</v>
      </c>
      <c r="L1199" s="27"/>
      <c r="M1199" s="137" t="s">
        <v>1</v>
      </c>
      <c r="N1199" s="138" t="s">
        <v>35</v>
      </c>
      <c r="O1199" s="139">
        <v>3.006</v>
      </c>
      <c r="P1199" s="139">
        <f>O1199*H1199</f>
        <v>8.597159999999999</v>
      </c>
      <c r="Q1199" s="139">
        <v>0</v>
      </c>
      <c r="R1199" s="139">
        <f>Q1199*H1199</f>
        <v>0</v>
      </c>
      <c r="S1199" s="139">
        <v>0</v>
      </c>
      <c r="T1199" s="140">
        <f>S1199*H1199</f>
        <v>0</v>
      </c>
      <c r="AR1199" s="141" t="s">
        <v>231</v>
      </c>
      <c r="AT1199" s="141" t="s">
        <v>150</v>
      </c>
      <c r="AU1199" s="141" t="s">
        <v>79</v>
      </c>
      <c r="AY1199" s="15" t="s">
        <v>148</v>
      </c>
      <c r="BE1199" s="142">
        <f>IF(N1199="základní",J1199,0)</f>
        <v>0</v>
      </c>
      <c r="BF1199" s="142">
        <f>IF(N1199="snížená",J1199,0)</f>
        <v>0</v>
      </c>
      <c r="BG1199" s="142">
        <f>IF(N1199="zákl. přenesená",J1199,0)</f>
        <v>0</v>
      </c>
      <c r="BH1199" s="142">
        <f>IF(N1199="sníž. přenesená",J1199,0)</f>
        <v>0</v>
      </c>
      <c r="BI1199" s="142">
        <f>IF(N1199="nulová",J1199,0)</f>
        <v>0</v>
      </c>
      <c r="BJ1199" s="15" t="s">
        <v>77</v>
      </c>
      <c r="BK1199" s="142">
        <f>ROUND(I1199*H1199,2)</f>
        <v>0</v>
      </c>
      <c r="BL1199" s="15" t="s">
        <v>231</v>
      </c>
      <c r="BM1199" s="141" t="s">
        <v>2824</v>
      </c>
    </row>
    <row r="1200" spans="2:63" s="11" customFormat="1" ht="22.8" customHeight="1">
      <c r="B1200" s="118"/>
      <c r="D1200" s="119" t="s">
        <v>69</v>
      </c>
      <c r="E1200" s="128" t="s">
        <v>1981</v>
      </c>
      <c r="F1200" s="128" t="s">
        <v>1982</v>
      </c>
      <c r="J1200" s="129">
        <f>BK1200</f>
        <v>0</v>
      </c>
      <c r="L1200" s="118"/>
      <c r="M1200" s="122"/>
      <c r="N1200" s="123"/>
      <c r="O1200" s="123"/>
      <c r="P1200" s="124">
        <f>SUM(P1201:P1218)</f>
        <v>5.873941000000001</v>
      </c>
      <c r="Q1200" s="123"/>
      <c r="R1200" s="124">
        <f>SUM(R1201:R1218)</f>
        <v>0.17936319</v>
      </c>
      <c r="S1200" s="123"/>
      <c r="T1200" s="125">
        <f>SUM(T1201:T1218)</f>
        <v>0</v>
      </c>
      <c r="AR1200" s="119" t="s">
        <v>79</v>
      </c>
      <c r="AT1200" s="126" t="s">
        <v>69</v>
      </c>
      <c r="AU1200" s="126" t="s">
        <v>77</v>
      </c>
      <c r="AY1200" s="119" t="s">
        <v>148</v>
      </c>
      <c r="BK1200" s="127">
        <f>SUM(BK1201:BK1218)</f>
        <v>0</v>
      </c>
    </row>
    <row r="1201" spans="2:65" s="1" customFormat="1" ht="24" customHeight="1">
      <c r="B1201" s="130"/>
      <c r="C1201" s="131" t="s">
        <v>1932</v>
      </c>
      <c r="D1201" s="131" t="s">
        <v>150</v>
      </c>
      <c r="E1201" s="132" t="s">
        <v>1984</v>
      </c>
      <c r="F1201" s="133" t="s">
        <v>1985</v>
      </c>
      <c r="G1201" s="134" t="s">
        <v>458</v>
      </c>
      <c r="H1201" s="135">
        <v>5.56</v>
      </c>
      <c r="I1201" s="136"/>
      <c r="J1201" s="136">
        <f>ROUND(I1201*H1201,2)</f>
        <v>0</v>
      </c>
      <c r="K1201" s="133" t="s">
        <v>320</v>
      </c>
      <c r="L1201" s="27"/>
      <c r="M1201" s="137" t="s">
        <v>1</v>
      </c>
      <c r="N1201" s="138" t="s">
        <v>35</v>
      </c>
      <c r="O1201" s="139">
        <v>0.209</v>
      </c>
      <c r="P1201" s="139">
        <f>O1201*H1201</f>
        <v>1.16204</v>
      </c>
      <c r="Q1201" s="139">
        <v>0.00062</v>
      </c>
      <c r="R1201" s="139">
        <f>Q1201*H1201</f>
        <v>0.0034471999999999997</v>
      </c>
      <c r="S1201" s="139">
        <v>0</v>
      </c>
      <c r="T1201" s="140">
        <f>S1201*H1201</f>
        <v>0</v>
      </c>
      <c r="AR1201" s="141" t="s">
        <v>231</v>
      </c>
      <c r="AT1201" s="141" t="s">
        <v>150</v>
      </c>
      <c r="AU1201" s="141" t="s">
        <v>79</v>
      </c>
      <c r="AY1201" s="15" t="s">
        <v>148</v>
      </c>
      <c r="BE1201" s="142">
        <f>IF(N1201="základní",J1201,0)</f>
        <v>0</v>
      </c>
      <c r="BF1201" s="142">
        <f>IF(N1201="snížená",J1201,0)</f>
        <v>0</v>
      </c>
      <c r="BG1201" s="142">
        <f>IF(N1201="zákl. přenesená",J1201,0)</f>
        <v>0</v>
      </c>
      <c r="BH1201" s="142">
        <f>IF(N1201="sníž. přenesená",J1201,0)</f>
        <v>0</v>
      </c>
      <c r="BI1201" s="142">
        <f>IF(N1201="nulová",J1201,0)</f>
        <v>0</v>
      </c>
      <c r="BJ1201" s="15" t="s">
        <v>77</v>
      </c>
      <c r="BK1201" s="142">
        <f>ROUND(I1201*H1201,2)</f>
        <v>0</v>
      </c>
      <c r="BL1201" s="15" t="s">
        <v>231</v>
      </c>
      <c r="BM1201" s="141" t="s">
        <v>2825</v>
      </c>
    </row>
    <row r="1202" spans="2:51" s="13" customFormat="1" ht="12">
      <c r="B1202" s="150"/>
      <c r="D1202" s="144" t="s">
        <v>157</v>
      </c>
      <c r="E1202" s="151" t="s">
        <v>1</v>
      </c>
      <c r="F1202" s="152" t="s">
        <v>2826</v>
      </c>
      <c r="H1202" s="153">
        <v>5.56</v>
      </c>
      <c r="L1202" s="150"/>
      <c r="M1202" s="154"/>
      <c r="N1202" s="155"/>
      <c r="O1202" s="155"/>
      <c r="P1202" s="155"/>
      <c r="Q1202" s="155"/>
      <c r="R1202" s="155"/>
      <c r="S1202" s="155"/>
      <c r="T1202" s="156"/>
      <c r="AT1202" s="151" t="s">
        <v>157</v>
      </c>
      <c r="AU1202" s="151" t="s">
        <v>79</v>
      </c>
      <c r="AV1202" s="13" t="s">
        <v>79</v>
      </c>
      <c r="AW1202" s="13" t="s">
        <v>27</v>
      </c>
      <c r="AX1202" s="13" t="s">
        <v>70</v>
      </c>
      <c r="AY1202" s="151" t="s">
        <v>148</v>
      </c>
    </row>
    <row r="1203" spans="2:65" s="1" customFormat="1" ht="24" customHeight="1">
      <c r="B1203" s="130"/>
      <c r="C1203" s="131" t="s">
        <v>1936</v>
      </c>
      <c r="D1203" s="131" t="s">
        <v>150</v>
      </c>
      <c r="E1203" s="132" t="s">
        <v>1989</v>
      </c>
      <c r="F1203" s="133" t="s">
        <v>1990</v>
      </c>
      <c r="G1203" s="134" t="s">
        <v>153</v>
      </c>
      <c r="H1203" s="135">
        <v>6.133</v>
      </c>
      <c r="I1203" s="136"/>
      <c r="J1203" s="136">
        <f>ROUND(I1203*H1203,2)</f>
        <v>0</v>
      </c>
      <c r="K1203" s="133" t="s">
        <v>320</v>
      </c>
      <c r="L1203" s="27"/>
      <c r="M1203" s="137" t="s">
        <v>1</v>
      </c>
      <c r="N1203" s="138" t="s">
        <v>35</v>
      </c>
      <c r="O1203" s="139">
        <v>0.55</v>
      </c>
      <c r="P1203" s="139">
        <f>O1203*H1203</f>
        <v>3.3731500000000003</v>
      </c>
      <c r="Q1203" s="139">
        <v>0.00367</v>
      </c>
      <c r="R1203" s="139">
        <f>Q1203*H1203</f>
        <v>0.02250811</v>
      </c>
      <c r="S1203" s="139">
        <v>0</v>
      </c>
      <c r="T1203" s="140">
        <f>S1203*H1203</f>
        <v>0</v>
      </c>
      <c r="AR1203" s="141" t="s">
        <v>231</v>
      </c>
      <c r="AT1203" s="141" t="s">
        <v>150</v>
      </c>
      <c r="AU1203" s="141" t="s">
        <v>79</v>
      </c>
      <c r="AY1203" s="15" t="s">
        <v>148</v>
      </c>
      <c r="BE1203" s="142">
        <f>IF(N1203="základní",J1203,0)</f>
        <v>0</v>
      </c>
      <c r="BF1203" s="142">
        <f>IF(N1203="snížená",J1203,0)</f>
        <v>0</v>
      </c>
      <c r="BG1203" s="142">
        <f>IF(N1203="zákl. přenesená",J1203,0)</f>
        <v>0</v>
      </c>
      <c r="BH1203" s="142">
        <f>IF(N1203="sníž. přenesená",J1203,0)</f>
        <v>0</v>
      </c>
      <c r="BI1203" s="142">
        <f>IF(N1203="nulová",J1203,0)</f>
        <v>0</v>
      </c>
      <c r="BJ1203" s="15" t="s">
        <v>77</v>
      </c>
      <c r="BK1203" s="142">
        <f>ROUND(I1203*H1203,2)</f>
        <v>0</v>
      </c>
      <c r="BL1203" s="15" t="s">
        <v>231</v>
      </c>
      <c r="BM1203" s="141" t="s">
        <v>2827</v>
      </c>
    </row>
    <row r="1204" spans="2:51" s="13" customFormat="1" ht="30.6">
      <c r="B1204" s="150"/>
      <c r="D1204" s="144" t="s">
        <v>157</v>
      </c>
      <c r="E1204" s="151" t="s">
        <v>1</v>
      </c>
      <c r="F1204" s="152" t="s">
        <v>2828</v>
      </c>
      <c r="H1204" s="153">
        <v>6.133</v>
      </c>
      <c r="L1204" s="150"/>
      <c r="M1204" s="154"/>
      <c r="N1204" s="155"/>
      <c r="O1204" s="155"/>
      <c r="P1204" s="155"/>
      <c r="Q1204" s="155"/>
      <c r="R1204" s="155"/>
      <c r="S1204" s="155"/>
      <c r="T1204" s="156"/>
      <c r="AT1204" s="151" t="s">
        <v>157</v>
      </c>
      <c r="AU1204" s="151" t="s">
        <v>79</v>
      </c>
      <c r="AV1204" s="13" t="s">
        <v>79</v>
      </c>
      <c r="AW1204" s="13" t="s">
        <v>27</v>
      </c>
      <c r="AX1204" s="13" t="s">
        <v>70</v>
      </c>
      <c r="AY1204" s="151" t="s">
        <v>148</v>
      </c>
    </row>
    <row r="1205" spans="2:65" s="1" customFormat="1" ht="24" customHeight="1">
      <c r="B1205" s="130"/>
      <c r="C1205" s="157" t="s">
        <v>1940</v>
      </c>
      <c r="D1205" s="157" t="s">
        <v>80</v>
      </c>
      <c r="E1205" s="158" t="s">
        <v>1994</v>
      </c>
      <c r="F1205" s="159" t="s">
        <v>1995</v>
      </c>
      <c r="G1205" s="160" t="s">
        <v>153</v>
      </c>
      <c r="H1205" s="161">
        <v>7.82</v>
      </c>
      <c r="I1205" s="162"/>
      <c r="J1205" s="162">
        <f>ROUND(I1205*H1205,2)</f>
        <v>0</v>
      </c>
      <c r="K1205" s="159" t="s">
        <v>320</v>
      </c>
      <c r="L1205" s="163"/>
      <c r="M1205" s="164" t="s">
        <v>1</v>
      </c>
      <c r="N1205" s="165" t="s">
        <v>35</v>
      </c>
      <c r="O1205" s="139">
        <v>0</v>
      </c>
      <c r="P1205" s="139">
        <f>O1205*H1205</f>
        <v>0</v>
      </c>
      <c r="Q1205" s="139">
        <v>0.0192</v>
      </c>
      <c r="R1205" s="139">
        <f>Q1205*H1205</f>
        <v>0.150144</v>
      </c>
      <c r="S1205" s="139">
        <v>0</v>
      </c>
      <c r="T1205" s="140">
        <f>S1205*H1205</f>
        <v>0</v>
      </c>
      <c r="AR1205" s="141" t="s">
        <v>325</v>
      </c>
      <c r="AT1205" s="141" t="s">
        <v>80</v>
      </c>
      <c r="AU1205" s="141" t="s">
        <v>79</v>
      </c>
      <c r="AY1205" s="15" t="s">
        <v>148</v>
      </c>
      <c r="BE1205" s="142">
        <f>IF(N1205="základní",J1205,0)</f>
        <v>0</v>
      </c>
      <c r="BF1205" s="142">
        <f>IF(N1205="snížená",J1205,0)</f>
        <v>0</v>
      </c>
      <c r="BG1205" s="142">
        <f>IF(N1205="zákl. přenesená",J1205,0)</f>
        <v>0</v>
      </c>
      <c r="BH1205" s="142">
        <f>IF(N1205="sníž. přenesená",J1205,0)</f>
        <v>0</v>
      </c>
      <c r="BI1205" s="142">
        <f>IF(N1205="nulová",J1205,0)</f>
        <v>0</v>
      </c>
      <c r="BJ1205" s="15" t="s">
        <v>77</v>
      </c>
      <c r="BK1205" s="142">
        <f>ROUND(I1205*H1205,2)</f>
        <v>0</v>
      </c>
      <c r="BL1205" s="15" t="s">
        <v>231</v>
      </c>
      <c r="BM1205" s="141" t="s">
        <v>2829</v>
      </c>
    </row>
    <row r="1206" spans="2:51" s="13" customFormat="1" ht="20.4">
      <c r="B1206" s="150"/>
      <c r="D1206" s="144" t="s">
        <v>157</v>
      </c>
      <c r="E1206" s="151" t="s">
        <v>1</v>
      </c>
      <c r="F1206" s="152" t="s">
        <v>2830</v>
      </c>
      <c r="H1206" s="153">
        <v>0.667</v>
      </c>
      <c r="L1206" s="150"/>
      <c r="M1206" s="154"/>
      <c r="N1206" s="155"/>
      <c r="O1206" s="155"/>
      <c r="P1206" s="155"/>
      <c r="Q1206" s="155"/>
      <c r="R1206" s="155"/>
      <c r="S1206" s="155"/>
      <c r="T1206" s="156"/>
      <c r="AT1206" s="151" t="s">
        <v>157</v>
      </c>
      <c r="AU1206" s="151" t="s">
        <v>79</v>
      </c>
      <c r="AV1206" s="13" t="s">
        <v>79</v>
      </c>
      <c r="AW1206" s="13" t="s">
        <v>27</v>
      </c>
      <c r="AX1206" s="13" t="s">
        <v>70</v>
      </c>
      <c r="AY1206" s="151" t="s">
        <v>148</v>
      </c>
    </row>
    <row r="1207" spans="2:51" s="13" customFormat="1" ht="12">
      <c r="B1207" s="150"/>
      <c r="D1207" s="144" t="s">
        <v>157</v>
      </c>
      <c r="E1207" s="151" t="s">
        <v>1</v>
      </c>
      <c r="F1207" s="152" t="s">
        <v>2831</v>
      </c>
      <c r="H1207" s="153">
        <v>6.133</v>
      </c>
      <c r="L1207" s="150"/>
      <c r="M1207" s="154"/>
      <c r="N1207" s="155"/>
      <c r="O1207" s="155"/>
      <c r="P1207" s="155"/>
      <c r="Q1207" s="155"/>
      <c r="R1207" s="155"/>
      <c r="S1207" s="155"/>
      <c r="T1207" s="156"/>
      <c r="AT1207" s="151" t="s">
        <v>157</v>
      </c>
      <c r="AU1207" s="151" t="s">
        <v>79</v>
      </c>
      <c r="AV1207" s="13" t="s">
        <v>79</v>
      </c>
      <c r="AW1207" s="13" t="s">
        <v>27</v>
      </c>
      <c r="AX1207" s="13" t="s">
        <v>70</v>
      </c>
      <c r="AY1207" s="151" t="s">
        <v>148</v>
      </c>
    </row>
    <row r="1208" spans="2:51" s="13" customFormat="1" ht="12">
      <c r="B1208" s="150"/>
      <c r="D1208" s="144" t="s">
        <v>157</v>
      </c>
      <c r="F1208" s="152" t="s">
        <v>2832</v>
      </c>
      <c r="H1208" s="153">
        <v>7.82</v>
      </c>
      <c r="L1208" s="150"/>
      <c r="M1208" s="154"/>
      <c r="N1208" s="155"/>
      <c r="O1208" s="155"/>
      <c r="P1208" s="155"/>
      <c r="Q1208" s="155"/>
      <c r="R1208" s="155"/>
      <c r="S1208" s="155"/>
      <c r="T1208" s="156"/>
      <c r="AT1208" s="151" t="s">
        <v>157</v>
      </c>
      <c r="AU1208" s="151" t="s">
        <v>79</v>
      </c>
      <c r="AV1208" s="13" t="s">
        <v>79</v>
      </c>
      <c r="AW1208" s="13" t="s">
        <v>3</v>
      </c>
      <c r="AX1208" s="13" t="s">
        <v>77</v>
      </c>
      <c r="AY1208" s="151" t="s">
        <v>148</v>
      </c>
    </row>
    <row r="1209" spans="2:65" s="1" customFormat="1" ht="16.5" customHeight="1">
      <c r="B1209" s="130"/>
      <c r="C1209" s="131" t="s">
        <v>1944</v>
      </c>
      <c r="D1209" s="131" t="s">
        <v>150</v>
      </c>
      <c r="E1209" s="132" t="s">
        <v>2001</v>
      </c>
      <c r="F1209" s="133" t="s">
        <v>2002</v>
      </c>
      <c r="G1209" s="134" t="s">
        <v>153</v>
      </c>
      <c r="H1209" s="135">
        <v>6.689</v>
      </c>
      <c r="I1209" s="136"/>
      <c r="J1209" s="136">
        <f>ROUND(I1209*H1209,2)</f>
        <v>0</v>
      </c>
      <c r="K1209" s="133" t="s">
        <v>320</v>
      </c>
      <c r="L1209" s="27"/>
      <c r="M1209" s="137" t="s">
        <v>1</v>
      </c>
      <c r="N1209" s="138" t="s">
        <v>35</v>
      </c>
      <c r="O1209" s="139">
        <v>0.044</v>
      </c>
      <c r="P1209" s="139">
        <f>O1209*H1209</f>
        <v>0.29431599999999997</v>
      </c>
      <c r="Q1209" s="139">
        <v>0.0003</v>
      </c>
      <c r="R1209" s="139">
        <f>Q1209*H1209</f>
        <v>0.0020066999999999997</v>
      </c>
      <c r="S1209" s="139">
        <v>0</v>
      </c>
      <c r="T1209" s="140">
        <f>S1209*H1209</f>
        <v>0</v>
      </c>
      <c r="AR1209" s="141" t="s">
        <v>231</v>
      </c>
      <c r="AT1209" s="141" t="s">
        <v>150</v>
      </c>
      <c r="AU1209" s="141" t="s">
        <v>79</v>
      </c>
      <c r="AY1209" s="15" t="s">
        <v>148</v>
      </c>
      <c r="BE1209" s="142">
        <f>IF(N1209="základní",J1209,0)</f>
        <v>0</v>
      </c>
      <c r="BF1209" s="142">
        <f>IF(N1209="snížená",J1209,0)</f>
        <v>0</v>
      </c>
      <c r="BG1209" s="142">
        <f>IF(N1209="zákl. přenesená",J1209,0)</f>
        <v>0</v>
      </c>
      <c r="BH1209" s="142">
        <f>IF(N1209="sníž. přenesená",J1209,0)</f>
        <v>0</v>
      </c>
      <c r="BI1209" s="142">
        <f>IF(N1209="nulová",J1209,0)</f>
        <v>0</v>
      </c>
      <c r="BJ1209" s="15" t="s">
        <v>77</v>
      </c>
      <c r="BK1209" s="142">
        <f>ROUND(I1209*H1209,2)</f>
        <v>0</v>
      </c>
      <c r="BL1209" s="15" t="s">
        <v>231</v>
      </c>
      <c r="BM1209" s="141" t="s">
        <v>2833</v>
      </c>
    </row>
    <row r="1210" spans="2:51" s="13" customFormat="1" ht="12">
      <c r="B1210" s="150"/>
      <c r="D1210" s="144" t="s">
        <v>157</v>
      </c>
      <c r="E1210" s="151" t="s">
        <v>1</v>
      </c>
      <c r="F1210" s="152" t="s">
        <v>2834</v>
      </c>
      <c r="H1210" s="153">
        <v>0.556</v>
      </c>
      <c r="L1210" s="150"/>
      <c r="M1210" s="154"/>
      <c r="N1210" s="155"/>
      <c r="O1210" s="155"/>
      <c r="P1210" s="155"/>
      <c r="Q1210" s="155"/>
      <c r="R1210" s="155"/>
      <c r="S1210" s="155"/>
      <c r="T1210" s="156"/>
      <c r="AT1210" s="151" t="s">
        <v>157</v>
      </c>
      <c r="AU1210" s="151" t="s">
        <v>79</v>
      </c>
      <c r="AV1210" s="13" t="s">
        <v>79</v>
      </c>
      <c r="AW1210" s="13" t="s">
        <v>27</v>
      </c>
      <c r="AX1210" s="13" t="s">
        <v>70</v>
      </c>
      <c r="AY1210" s="151" t="s">
        <v>148</v>
      </c>
    </row>
    <row r="1211" spans="2:51" s="13" customFormat="1" ht="12">
      <c r="B1211" s="150"/>
      <c r="D1211" s="144" t="s">
        <v>157</v>
      </c>
      <c r="E1211" s="151" t="s">
        <v>1</v>
      </c>
      <c r="F1211" s="152" t="s">
        <v>2831</v>
      </c>
      <c r="H1211" s="153">
        <v>6.133</v>
      </c>
      <c r="L1211" s="150"/>
      <c r="M1211" s="154"/>
      <c r="N1211" s="155"/>
      <c r="O1211" s="155"/>
      <c r="P1211" s="155"/>
      <c r="Q1211" s="155"/>
      <c r="R1211" s="155"/>
      <c r="S1211" s="155"/>
      <c r="T1211" s="156"/>
      <c r="AT1211" s="151" t="s">
        <v>157</v>
      </c>
      <c r="AU1211" s="151" t="s">
        <v>79</v>
      </c>
      <c r="AV1211" s="13" t="s">
        <v>79</v>
      </c>
      <c r="AW1211" s="13" t="s">
        <v>27</v>
      </c>
      <c r="AX1211" s="13" t="s">
        <v>70</v>
      </c>
      <c r="AY1211" s="151" t="s">
        <v>148</v>
      </c>
    </row>
    <row r="1212" spans="2:65" s="1" customFormat="1" ht="16.5" customHeight="1">
      <c r="B1212" s="130"/>
      <c r="C1212" s="131" t="s">
        <v>1950</v>
      </c>
      <c r="D1212" s="131" t="s">
        <v>150</v>
      </c>
      <c r="E1212" s="132" t="s">
        <v>2006</v>
      </c>
      <c r="F1212" s="133" t="s">
        <v>2007</v>
      </c>
      <c r="G1212" s="134" t="s">
        <v>458</v>
      </c>
      <c r="H1212" s="135">
        <v>8.26</v>
      </c>
      <c r="I1212" s="136"/>
      <c r="J1212" s="136">
        <f>ROUND(I1212*H1212,2)</f>
        <v>0</v>
      </c>
      <c r="K1212" s="133" t="s">
        <v>320</v>
      </c>
      <c r="L1212" s="27"/>
      <c r="M1212" s="137" t="s">
        <v>1</v>
      </c>
      <c r="N1212" s="138" t="s">
        <v>35</v>
      </c>
      <c r="O1212" s="139">
        <v>0.05</v>
      </c>
      <c r="P1212" s="139">
        <f>O1212*H1212</f>
        <v>0.41300000000000003</v>
      </c>
      <c r="Q1212" s="139">
        <v>3E-05</v>
      </c>
      <c r="R1212" s="139">
        <f>Q1212*H1212</f>
        <v>0.0002478</v>
      </c>
      <c r="S1212" s="139">
        <v>0</v>
      </c>
      <c r="T1212" s="140">
        <f>S1212*H1212</f>
        <v>0</v>
      </c>
      <c r="AR1212" s="141" t="s">
        <v>231</v>
      </c>
      <c r="AT1212" s="141" t="s">
        <v>150</v>
      </c>
      <c r="AU1212" s="141" t="s">
        <v>79</v>
      </c>
      <c r="AY1212" s="15" t="s">
        <v>148</v>
      </c>
      <c r="BE1212" s="142">
        <f>IF(N1212="základní",J1212,0)</f>
        <v>0</v>
      </c>
      <c r="BF1212" s="142">
        <f>IF(N1212="snížená",J1212,0)</f>
        <v>0</v>
      </c>
      <c r="BG1212" s="142">
        <f>IF(N1212="zákl. přenesená",J1212,0)</f>
        <v>0</v>
      </c>
      <c r="BH1212" s="142">
        <f>IF(N1212="sníž. přenesená",J1212,0)</f>
        <v>0</v>
      </c>
      <c r="BI1212" s="142">
        <f>IF(N1212="nulová",J1212,0)</f>
        <v>0</v>
      </c>
      <c r="BJ1212" s="15" t="s">
        <v>77</v>
      </c>
      <c r="BK1212" s="142">
        <f>ROUND(I1212*H1212,2)</f>
        <v>0</v>
      </c>
      <c r="BL1212" s="15" t="s">
        <v>231</v>
      </c>
      <c r="BM1212" s="141" t="s">
        <v>2835</v>
      </c>
    </row>
    <row r="1213" spans="2:51" s="13" customFormat="1" ht="12">
      <c r="B1213" s="150"/>
      <c r="D1213" s="144" t="s">
        <v>157</v>
      </c>
      <c r="E1213" s="151" t="s">
        <v>1</v>
      </c>
      <c r="F1213" s="152" t="s">
        <v>2836</v>
      </c>
      <c r="H1213" s="153">
        <v>8.26</v>
      </c>
      <c r="L1213" s="150"/>
      <c r="M1213" s="154"/>
      <c r="N1213" s="155"/>
      <c r="O1213" s="155"/>
      <c r="P1213" s="155"/>
      <c r="Q1213" s="155"/>
      <c r="R1213" s="155"/>
      <c r="S1213" s="155"/>
      <c r="T1213" s="156"/>
      <c r="AT1213" s="151" t="s">
        <v>157</v>
      </c>
      <c r="AU1213" s="151" t="s">
        <v>79</v>
      </c>
      <c r="AV1213" s="13" t="s">
        <v>79</v>
      </c>
      <c r="AW1213" s="13" t="s">
        <v>27</v>
      </c>
      <c r="AX1213" s="13" t="s">
        <v>70</v>
      </c>
      <c r="AY1213" s="151" t="s">
        <v>148</v>
      </c>
    </row>
    <row r="1214" spans="2:65" s="1" customFormat="1" ht="16.5" customHeight="1">
      <c r="B1214" s="130"/>
      <c r="C1214" s="131" t="s">
        <v>1956</v>
      </c>
      <c r="D1214" s="131" t="s">
        <v>150</v>
      </c>
      <c r="E1214" s="132" t="s">
        <v>2011</v>
      </c>
      <c r="F1214" s="133" t="s">
        <v>2012</v>
      </c>
      <c r="G1214" s="134" t="s">
        <v>458</v>
      </c>
      <c r="H1214" s="135">
        <v>2.7</v>
      </c>
      <c r="I1214" s="136"/>
      <c r="J1214" s="136">
        <f>ROUND(I1214*H1214,2)</f>
        <v>0</v>
      </c>
      <c r="K1214" s="133" t="s">
        <v>320</v>
      </c>
      <c r="L1214" s="27"/>
      <c r="M1214" s="137" t="s">
        <v>1</v>
      </c>
      <c r="N1214" s="138" t="s">
        <v>35</v>
      </c>
      <c r="O1214" s="139">
        <v>0.15</v>
      </c>
      <c r="P1214" s="139">
        <f>O1214*H1214</f>
        <v>0.405</v>
      </c>
      <c r="Q1214" s="139">
        <v>0.00034</v>
      </c>
      <c r="R1214" s="139">
        <f>Q1214*H1214</f>
        <v>0.0009180000000000001</v>
      </c>
      <c r="S1214" s="139">
        <v>0</v>
      </c>
      <c r="T1214" s="140">
        <f>S1214*H1214</f>
        <v>0</v>
      </c>
      <c r="AR1214" s="141" t="s">
        <v>231</v>
      </c>
      <c r="AT1214" s="141" t="s">
        <v>150</v>
      </c>
      <c r="AU1214" s="141" t="s">
        <v>79</v>
      </c>
      <c r="AY1214" s="15" t="s">
        <v>148</v>
      </c>
      <c r="BE1214" s="142">
        <f>IF(N1214="základní",J1214,0)</f>
        <v>0</v>
      </c>
      <c r="BF1214" s="142">
        <f>IF(N1214="snížená",J1214,0)</f>
        <v>0</v>
      </c>
      <c r="BG1214" s="142">
        <f>IF(N1214="zákl. přenesená",J1214,0)</f>
        <v>0</v>
      </c>
      <c r="BH1214" s="142">
        <f>IF(N1214="sníž. přenesená",J1214,0)</f>
        <v>0</v>
      </c>
      <c r="BI1214" s="142">
        <f>IF(N1214="nulová",J1214,0)</f>
        <v>0</v>
      </c>
      <c r="BJ1214" s="15" t="s">
        <v>77</v>
      </c>
      <c r="BK1214" s="142">
        <f>ROUND(I1214*H1214,2)</f>
        <v>0</v>
      </c>
      <c r="BL1214" s="15" t="s">
        <v>231</v>
      </c>
      <c r="BM1214" s="141" t="s">
        <v>2837</v>
      </c>
    </row>
    <row r="1215" spans="2:51" s="13" customFormat="1" ht="12">
      <c r="B1215" s="150"/>
      <c r="D1215" s="144" t="s">
        <v>157</v>
      </c>
      <c r="E1215" s="151" t="s">
        <v>1</v>
      </c>
      <c r="F1215" s="152" t="s">
        <v>2014</v>
      </c>
      <c r="H1215" s="153">
        <v>2.7</v>
      </c>
      <c r="L1215" s="150"/>
      <c r="M1215" s="154"/>
      <c r="N1215" s="155"/>
      <c r="O1215" s="155"/>
      <c r="P1215" s="155"/>
      <c r="Q1215" s="155"/>
      <c r="R1215" s="155"/>
      <c r="S1215" s="155"/>
      <c r="T1215" s="156"/>
      <c r="AT1215" s="151" t="s">
        <v>157</v>
      </c>
      <c r="AU1215" s="151" t="s">
        <v>79</v>
      </c>
      <c r="AV1215" s="13" t="s">
        <v>79</v>
      </c>
      <c r="AW1215" s="13" t="s">
        <v>27</v>
      </c>
      <c r="AX1215" s="13" t="s">
        <v>70</v>
      </c>
      <c r="AY1215" s="151" t="s">
        <v>148</v>
      </c>
    </row>
    <row r="1216" spans="2:65" s="1" customFormat="1" ht="24" customHeight="1">
      <c r="B1216" s="130"/>
      <c r="C1216" s="157" t="s">
        <v>1960</v>
      </c>
      <c r="D1216" s="157" t="s">
        <v>80</v>
      </c>
      <c r="E1216" s="158" t="s">
        <v>2016</v>
      </c>
      <c r="F1216" s="159" t="s">
        <v>2017</v>
      </c>
      <c r="G1216" s="160" t="s">
        <v>458</v>
      </c>
      <c r="H1216" s="161">
        <v>3.046</v>
      </c>
      <c r="I1216" s="162"/>
      <c r="J1216" s="162">
        <f>ROUND(I1216*H1216,2)</f>
        <v>0</v>
      </c>
      <c r="K1216" s="159" t="s">
        <v>320</v>
      </c>
      <c r="L1216" s="163"/>
      <c r="M1216" s="164" t="s">
        <v>1</v>
      </c>
      <c r="N1216" s="165" t="s">
        <v>35</v>
      </c>
      <c r="O1216" s="139">
        <v>0</v>
      </c>
      <c r="P1216" s="139">
        <f>O1216*H1216</f>
        <v>0</v>
      </c>
      <c r="Q1216" s="139">
        <v>3E-05</v>
      </c>
      <c r="R1216" s="139">
        <f>Q1216*H1216</f>
        <v>9.138E-05</v>
      </c>
      <c r="S1216" s="139">
        <v>0</v>
      </c>
      <c r="T1216" s="140">
        <f>S1216*H1216</f>
        <v>0</v>
      </c>
      <c r="AR1216" s="141" t="s">
        <v>325</v>
      </c>
      <c r="AT1216" s="141" t="s">
        <v>80</v>
      </c>
      <c r="AU1216" s="141" t="s">
        <v>79</v>
      </c>
      <c r="AY1216" s="15" t="s">
        <v>148</v>
      </c>
      <c r="BE1216" s="142">
        <f>IF(N1216="základní",J1216,0)</f>
        <v>0</v>
      </c>
      <c r="BF1216" s="142">
        <f>IF(N1216="snížená",J1216,0)</f>
        <v>0</v>
      </c>
      <c r="BG1216" s="142">
        <f>IF(N1216="zákl. přenesená",J1216,0)</f>
        <v>0</v>
      </c>
      <c r="BH1216" s="142">
        <f>IF(N1216="sníž. přenesená",J1216,0)</f>
        <v>0</v>
      </c>
      <c r="BI1216" s="142">
        <f>IF(N1216="nulová",J1216,0)</f>
        <v>0</v>
      </c>
      <c r="BJ1216" s="15" t="s">
        <v>77</v>
      </c>
      <c r="BK1216" s="142">
        <f>ROUND(I1216*H1216,2)</f>
        <v>0</v>
      </c>
      <c r="BL1216" s="15" t="s">
        <v>231</v>
      </c>
      <c r="BM1216" s="141" t="s">
        <v>2838</v>
      </c>
    </row>
    <row r="1217" spans="2:51" s="13" customFormat="1" ht="12">
      <c r="B1217" s="150"/>
      <c r="D1217" s="144" t="s">
        <v>157</v>
      </c>
      <c r="F1217" s="152" t="s">
        <v>2019</v>
      </c>
      <c r="H1217" s="153">
        <v>3.046</v>
      </c>
      <c r="L1217" s="150"/>
      <c r="M1217" s="154"/>
      <c r="N1217" s="155"/>
      <c r="O1217" s="155"/>
      <c r="P1217" s="155"/>
      <c r="Q1217" s="155"/>
      <c r="R1217" s="155"/>
      <c r="S1217" s="155"/>
      <c r="T1217" s="156"/>
      <c r="AT1217" s="151" t="s">
        <v>157</v>
      </c>
      <c r="AU1217" s="151" t="s">
        <v>79</v>
      </c>
      <c r="AV1217" s="13" t="s">
        <v>79</v>
      </c>
      <c r="AW1217" s="13" t="s">
        <v>3</v>
      </c>
      <c r="AX1217" s="13" t="s">
        <v>77</v>
      </c>
      <c r="AY1217" s="151" t="s">
        <v>148</v>
      </c>
    </row>
    <row r="1218" spans="2:65" s="1" customFormat="1" ht="24" customHeight="1">
      <c r="B1218" s="130"/>
      <c r="C1218" s="131" t="s">
        <v>1964</v>
      </c>
      <c r="D1218" s="131" t="s">
        <v>150</v>
      </c>
      <c r="E1218" s="132" t="s">
        <v>2021</v>
      </c>
      <c r="F1218" s="133" t="s">
        <v>2022</v>
      </c>
      <c r="G1218" s="134" t="s">
        <v>203</v>
      </c>
      <c r="H1218" s="135">
        <v>0.179</v>
      </c>
      <c r="I1218" s="136"/>
      <c r="J1218" s="136">
        <f>ROUND(I1218*H1218,2)</f>
        <v>0</v>
      </c>
      <c r="K1218" s="133" t="s">
        <v>320</v>
      </c>
      <c r="L1218" s="27"/>
      <c r="M1218" s="137" t="s">
        <v>1</v>
      </c>
      <c r="N1218" s="138" t="s">
        <v>35</v>
      </c>
      <c r="O1218" s="139">
        <v>1.265</v>
      </c>
      <c r="P1218" s="139">
        <f>O1218*H1218</f>
        <v>0.22643499999999997</v>
      </c>
      <c r="Q1218" s="139">
        <v>0</v>
      </c>
      <c r="R1218" s="139">
        <f>Q1218*H1218</f>
        <v>0</v>
      </c>
      <c r="S1218" s="139">
        <v>0</v>
      </c>
      <c r="T1218" s="140">
        <f>S1218*H1218</f>
        <v>0</v>
      </c>
      <c r="AR1218" s="141" t="s">
        <v>231</v>
      </c>
      <c r="AT1218" s="141" t="s">
        <v>150</v>
      </c>
      <c r="AU1218" s="141" t="s">
        <v>79</v>
      </c>
      <c r="AY1218" s="15" t="s">
        <v>148</v>
      </c>
      <c r="BE1218" s="142">
        <f>IF(N1218="základní",J1218,0)</f>
        <v>0</v>
      </c>
      <c r="BF1218" s="142">
        <f>IF(N1218="snížená",J1218,0)</f>
        <v>0</v>
      </c>
      <c r="BG1218" s="142">
        <f>IF(N1218="zákl. přenesená",J1218,0)</f>
        <v>0</v>
      </c>
      <c r="BH1218" s="142">
        <f>IF(N1218="sníž. přenesená",J1218,0)</f>
        <v>0</v>
      </c>
      <c r="BI1218" s="142">
        <f>IF(N1218="nulová",J1218,0)</f>
        <v>0</v>
      </c>
      <c r="BJ1218" s="15" t="s">
        <v>77</v>
      </c>
      <c r="BK1218" s="142">
        <f>ROUND(I1218*H1218,2)</f>
        <v>0</v>
      </c>
      <c r="BL1218" s="15" t="s">
        <v>231</v>
      </c>
      <c r="BM1218" s="141" t="s">
        <v>2839</v>
      </c>
    </row>
    <row r="1219" spans="2:63" s="11" customFormat="1" ht="22.8" customHeight="1">
      <c r="B1219" s="118"/>
      <c r="D1219" s="119" t="s">
        <v>69</v>
      </c>
      <c r="E1219" s="128" t="s">
        <v>2024</v>
      </c>
      <c r="F1219" s="128" t="s">
        <v>2025</v>
      </c>
      <c r="J1219" s="129">
        <f>BK1219</f>
        <v>0</v>
      </c>
      <c r="L1219" s="118"/>
      <c r="M1219" s="122"/>
      <c r="N1219" s="123"/>
      <c r="O1219" s="123"/>
      <c r="P1219" s="124">
        <f>SUM(P1220:P1235)</f>
        <v>9.580020000000001</v>
      </c>
      <c r="Q1219" s="123"/>
      <c r="R1219" s="124">
        <f>SUM(R1220:R1235)</f>
        <v>0.0109512</v>
      </c>
      <c r="S1219" s="123"/>
      <c r="T1219" s="125">
        <f>SUM(T1220:T1235)</f>
        <v>0</v>
      </c>
      <c r="AR1219" s="119" t="s">
        <v>79</v>
      </c>
      <c r="AT1219" s="126" t="s">
        <v>69</v>
      </c>
      <c r="AU1219" s="126" t="s">
        <v>77</v>
      </c>
      <c r="AY1219" s="119" t="s">
        <v>148</v>
      </c>
      <c r="BK1219" s="127">
        <f>SUM(BK1220:BK1235)</f>
        <v>0</v>
      </c>
    </row>
    <row r="1220" spans="2:65" s="1" customFormat="1" ht="24" customHeight="1">
      <c r="B1220" s="130"/>
      <c r="C1220" s="131" t="s">
        <v>1969</v>
      </c>
      <c r="D1220" s="131" t="s">
        <v>150</v>
      </c>
      <c r="E1220" s="132" t="s">
        <v>2027</v>
      </c>
      <c r="F1220" s="133" t="s">
        <v>2028</v>
      </c>
      <c r="G1220" s="134" t="s">
        <v>153</v>
      </c>
      <c r="H1220" s="135">
        <v>12.5</v>
      </c>
      <c r="I1220" s="136"/>
      <c r="J1220" s="136">
        <f>ROUND(I1220*H1220,2)</f>
        <v>0</v>
      </c>
      <c r="K1220" s="133" t="s">
        <v>154</v>
      </c>
      <c r="L1220" s="27"/>
      <c r="M1220" s="137" t="s">
        <v>1</v>
      </c>
      <c r="N1220" s="138" t="s">
        <v>35</v>
      </c>
      <c r="O1220" s="139">
        <v>0.133</v>
      </c>
      <c r="P1220" s="139">
        <f>O1220*H1220</f>
        <v>1.6625</v>
      </c>
      <c r="Q1220" s="139">
        <v>8E-05</v>
      </c>
      <c r="R1220" s="139">
        <f>Q1220*H1220</f>
        <v>0.001</v>
      </c>
      <c r="S1220" s="139">
        <v>0</v>
      </c>
      <c r="T1220" s="140">
        <f>S1220*H1220</f>
        <v>0</v>
      </c>
      <c r="AR1220" s="141" t="s">
        <v>231</v>
      </c>
      <c r="AT1220" s="141" t="s">
        <v>150</v>
      </c>
      <c r="AU1220" s="141" t="s">
        <v>79</v>
      </c>
      <c r="AY1220" s="15" t="s">
        <v>148</v>
      </c>
      <c r="BE1220" s="142">
        <f>IF(N1220="základní",J1220,0)</f>
        <v>0</v>
      </c>
      <c r="BF1220" s="142">
        <f>IF(N1220="snížená",J1220,0)</f>
        <v>0</v>
      </c>
      <c r="BG1220" s="142">
        <f>IF(N1220="zákl. přenesená",J1220,0)</f>
        <v>0</v>
      </c>
      <c r="BH1220" s="142">
        <f>IF(N1220="sníž. přenesená",J1220,0)</f>
        <v>0</v>
      </c>
      <c r="BI1220" s="142">
        <f>IF(N1220="nulová",J1220,0)</f>
        <v>0</v>
      </c>
      <c r="BJ1220" s="15" t="s">
        <v>77</v>
      </c>
      <c r="BK1220" s="142">
        <f>ROUND(I1220*H1220,2)</f>
        <v>0</v>
      </c>
      <c r="BL1220" s="15" t="s">
        <v>231</v>
      </c>
      <c r="BM1220" s="141" t="s">
        <v>2840</v>
      </c>
    </row>
    <row r="1221" spans="2:51" s="12" customFormat="1" ht="12">
      <c r="B1221" s="143"/>
      <c r="D1221" s="144" t="s">
        <v>157</v>
      </c>
      <c r="E1221" s="145" t="s">
        <v>1</v>
      </c>
      <c r="F1221" s="146" t="s">
        <v>2841</v>
      </c>
      <c r="H1221" s="145" t="s">
        <v>1</v>
      </c>
      <c r="L1221" s="143"/>
      <c r="M1221" s="147"/>
      <c r="N1221" s="148"/>
      <c r="O1221" s="148"/>
      <c r="P1221" s="148"/>
      <c r="Q1221" s="148"/>
      <c r="R1221" s="148"/>
      <c r="S1221" s="148"/>
      <c r="T1221" s="149"/>
      <c r="AT1221" s="145" t="s">
        <v>157</v>
      </c>
      <c r="AU1221" s="145" t="s">
        <v>79</v>
      </c>
      <c r="AV1221" s="12" t="s">
        <v>77</v>
      </c>
      <c r="AW1221" s="12" t="s">
        <v>27</v>
      </c>
      <c r="AX1221" s="12" t="s">
        <v>70</v>
      </c>
      <c r="AY1221" s="145" t="s">
        <v>148</v>
      </c>
    </row>
    <row r="1222" spans="2:51" s="13" customFormat="1" ht="12">
      <c r="B1222" s="150"/>
      <c r="D1222" s="144" t="s">
        <v>157</v>
      </c>
      <c r="E1222" s="151" t="s">
        <v>1</v>
      </c>
      <c r="F1222" s="152" t="s">
        <v>2842</v>
      </c>
      <c r="H1222" s="153">
        <v>7.5</v>
      </c>
      <c r="L1222" s="150"/>
      <c r="M1222" s="154"/>
      <c r="N1222" s="155"/>
      <c r="O1222" s="155"/>
      <c r="P1222" s="155"/>
      <c r="Q1222" s="155"/>
      <c r="R1222" s="155"/>
      <c r="S1222" s="155"/>
      <c r="T1222" s="156"/>
      <c r="AT1222" s="151" t="s">
        <v>157</v>
      </c>
      <c r="AU1222" s="151" t="s">
        <v>79</v>
      </c>
      <c r="AV1222" s="13" t="s">
        <v>79</v>
      </c>
      <c r="AW1222" s="13" t="s">
        <v>27</v>
      </c>
      <c r="AX1222" s="13" t="s">
        <v>70</v>
      </c>
      <c r="AY1222" s="151" t="s">
        <v>148</v>
      </c>
    </row>
    <row r="1223" spans="2:51" s="13" customFormat="1" ht="12">
      <c r="B1223" s="150"/>
      <c r="D1223" s="144" t="s">
        <v>157</v>
      </c>
      <c r="E1223" s="151" t="s">
        <v>1</v>
      </c>
      <c r="F1223" s="152" t="s">
        <v>2843</v>
      </c>
      <c r="H1223" s="153">
        <v>5</v>
      </c>
      <c r="L1223" s="150"/>
      <c r="M1223" s="154"/>
      <c r="N1223" s="155"/>
      <c r="O1223" s="155"/>
      <c r="P1223" s="155"/>
      <c r="Q1223" s="155"/>
      <c r="R1223" s="155"/>
      <c r="S1223" s="155"/>
      <c r="T1223" s="156"/>
      <c r="AT1223" s="151" t="s">
        <v>157</v>
      </c>
      <c r="AU1223" s="151" t="s">
        <v>79</v>
      </c>
      <c r="AV1223" s="13" t="s">
        <v>79</v>
      </c>
      <c r="AW1223" s="13" t="s">
        <v>27</v>
      </c>
      <c r="AX1223" s="13" t="s">
        <v>70</v>
      </c>
      <c r="AY1223" s="151" t="s">
        <v>148</v>
      </c>
    </row>
    <row r="1224" spans="2:65" s="1" customFormat="1" ht="24" customHeight="1">
      <c r="B1224" s="130"/>
      <c r="C1224" s="131" t="s">
        <v>1973</v>
      </c>
      <c r="D1224" s="131" t="s">
        <v>150</v>
      </c>
      <c r="E1224" s="132" t="s">
        <v>2033</v>
      </c>
      <c r="F1224" s="133" t="s">
        <v>2034</v>
      </c>
      <c r="G1224" s="134" t="s">
        <v>153</v>
      </c>
      <c r="H1224" s="135">
        <v>12.5</v>
      </c>
      <c r="I1224" s="136"/>
      <c r="J1224" s="136">
        <f>ROUND(I1224*H1224,2)</f>
        <v>0</v>
      </c>
      <c r="K1224" s="133" t="s">
        <v>154</v>
      </c>
      <c r="L1224" s="27"/>
      <c r="M1224" s="137" t="s">
        <v>1</v>
      </c>
      <c r="N1224" s="138" t="s">
        <v>35</v>
      </c>
      <c r="O1224" s="139">
        <v>0.184</v>
      </c>
      <c r="P1224" s="139">
        <f>O1224*H1224</f>
        <v>2.3</v>
      </c>
      <c r="Q1224" s="139">
        <v>0.00014</v>
      </c>
      <c r="R1224" s="139">
        <f>Q1224*H1224</f>
        <v>0.0017499999999999998</v>
      </c>
      <c r="S1224" s="139">
        <v>0</v>
      </c>
      <c r="T1224" s="140">
        <f>S1224*H1224</f>
        <v>0</v>
      </c>
      <c r="AR1224" s="141" t="s">
        <v>231</v>
      </c>
      <c r="AT1224" s="141" t="s">
        <v>150</v>
      </c>
      <c r="AU1224" s="141" t="s">
        <v>79</v>
      </c>
      <c r="AY1224" s="15" t="s">
        <v>148</v>
      </c>
      <c r="BE1224" s="142">
        <f>IF(N1224="základní",J1224,0)</f>
        <v>0</v>
      </c>
      <c r="BF1224" s="142">
        <f>IF(N1224="snížená",J1224,0)</f>
        <v>0</v>
      </c>
      <c r="BG1224" s="142">
        <f>IF(N1224="zákl. přenesená",J1224,0)</f>
        <v>0</v>
      </c>
      <c r="BH1224" s="142">
        <f>IF(N1224="sníž. přenesená",J1224,0)</f>
        <v>0</v>
      </c>
      <c r="BI1224" s="142">
        <f>IF(N1224="nulová",J1224,0)</f>
        <v>0</v>
      </c>
      <c r="BJ1224" s="15" t="s">
        <v>77</v>
      </c>
      <c r="BK1224" s="142">
        <f>ROUND(I1224*H1224,2)</f>
        <v>0</v>
      </c>
      <c r="BL1224" s="15" t="s">
        <v>231</v>
      </c>
      <c r="BM1224" s="141" t="s">
        <v>2844</v>
      </c>
    </row>
    <row r="1225" spans="2:51" s="12" customFormat="1" ht="12">
      <c r="B1225" s="143"/>
      <c r="D1225" s="144" t="s">
        <v>157</v>
      </c>
      <c r="E1225" s="145" t="s">
        <v>1</v>
      </c>
      <c r="F1225" s="146" t="s">
        <v>2841</v>
      </c>
      <c r="H1225" s="145" t="s">
        <v>1</v>
      </c>
      <c r="L1225" s="143"/>
      <c r="M1225" s="147"/>
      <c r="N1225" s="148"/>
      <c r="O1225" s="148"/>
      <c r="P1225" s="148"/>
      <c r="Q1225" s="148"/>
      <c r="R1225" s="148"/>
      <c r="S1225" s="148"/>
      <c r="T1225" s="149"/>
      <c r="AT1225" s="145" t="s">
        <v>157</v>
      </c>
      <c r="AU1225" s="145" t="s">
        <v>79</v>
      </c>
      <c r="AV1225" s="12" t="s">
        <v>77</v>
      </c>
      <c r="AW1225" s="12" t="s">
        <v>27</v>
      </c>
      <c r="AX1225" s="12" t="s">
        <v>70</v>
      </c>
      <c r="AY1225" s="145" t="s">
        <v>148</v>
      </c>
    </row>
    <row r="1226" spans="2:51" s="13" customFormat="1" ht="12">
      <c r="B1226" s="150"/>
      <c r="D1226" s="144" t="s">
        <v>157</v>
      </c>
      <c r="E1226" s="151" t="s">
        <v>1</v>
      </c>
      <c r="F1226" s="152" t="s">
        <v>2842</v>
      </c>
      <c r="H1226" s="153">
        <v>7.5</v>
      </c>
      <c r="L1226" s="150"/>
      <c r="M1226" s="154"/>
      <c r="N1226" s="155"/>
      <c r="O1226" s="155"/>
      <c r="P1226" s="155"/>
      <c r="Q1226" s="155"/>
      <c r="R1226" s="155"/>
      <c r="S1226" s="155"/>
      <c r="T1226" s="156"/>
      <c r="AT1226" s="151" t="s">
        <v>157</v>
      </c>
      <c r="AU1226" s="151" t="s">
        <v>79</v>
      </c>
      <c r="AV1226" s="13" t="s">
        <v>79</v>
      </c>
      <c r="AW1226" s="13" t="s">
        <v>27</v>
      </c>
      <c r="AX1226" s="13" t="s">
        <v>70</v>
      </c>
      <c r="AY1226" s="151" t="s">
        <v>148</v>
      </c>
    </row>
    <row r="1227" spans="2:51" s="13" customFormat="1" ht="12">
      <c r="B1227" s="150"/>
      <c r="D1227" s="144" t="s">
        <v>157</v>
      </c>
      <c r="E1227" s="151" t="s">
        <v>1</v>
      </c>
      <c r="F1227" s="152" t="s">
        <v>2843</v>
      </c>
      <c r="H1227" s="153">
        <v>5</v>
      </c>
      <c r="L1227" s="150"/>
      <c r="M1227" s="154"/>
      <c r="N1227" s="155"/>
      <c r="O1227" s="155"/>
      <c r="P1227" s="155"/>
      <c r="Q1227" s="155"/>
      <c r="R1227" s="155"/>
      <c r="S1227" s="155"/>
      <c r="T1227" s="156"/>
      <c r="AT1227" s="151" t="s">
        <v>157</v>
      </c>
      <c r="AU1227" s="151" t="s">
        <v>79</v>
      </c>
      <c r="AV1227" s="13" t="s">
        <v>79</v>
      </c>
      <c r="AW1227" s="13" t="s">
        <v>27</v>
      </c>
      <c r="AX1227" s="13" t="s">
        <v>70</v>
      </c>
      <c r="AY1227" s="151" t="s">
        <v>148</v>
      </c>
    </row>
    <row r="1228" spans="2:65" s="1" customFormat="1" ht="24" customHeight="1">
      <c r="B1228" s="130"/>
      <c r="C1228" s="131" t="s">
        <v>1977</v>
      </c>
      <c r="D1228" s="131" t="s">
        <v>150</v>
      </c>
      <c r="E1228" s="132" t="s">
        <v>2037</v>
      </c>
      <c r="F1228" s="133" t="s">
        <v>2038</v>
      </c>
      <c r="G1228" s="134" t="s">
        <v>153</v>
      </c>
      <c r="H1228" s="135">
        <v>12.5</v>
      </c>
      <c r="I1228" s="136"/>
      <c r="J1228" s="136">
        <f>ROUND(I1228*H1228,2)</f>
        <v>0</v>
      </c>
      <c r="K1228" s="133" t="s">
        <v>154</v>
      </c>
      <c r="L1228" s="27"/>
      <c r="M1228" s="137" t="s">
        <v>1</v>
      </c>
      <c r="N1228" s="138" t="s">
        <v>35</v>
      </c>
      <c r="O1228" s="139">
        <v>0.172</v>
      </c>
      <c r="P1228" s="139">
        <f>O1228*H1228</f>
        <v>2.15</v>
      </c>
      <c r="Q1228" s="139">
        <v>0.00014</v>
      </c>
      <c r="R1228" s="139">
        <f>Q1228*H1228</f>
        <v>0.0017499999999999998</v>
      </c>
      <c r="S1228" s="139">
        <v>0</v>
      </c>
      <c r="T1228" s="140">
        <f>S1228*H1228</f>
        <v>0</v>
      </c>
      <c r="AR1228" s="141" t="s">
        <v>231</v>
      </c>
      <c r="AT1228" s="141" t="s">
        <v>150</v>
      </c>
      <c r="AU1228" s="141" t="s">
        <v>79</v>
      </c>
      <c r="AY1228" s="15" t="s">
        <v>148</v>
      </c>
      <c r="BE1228" s="142">
        <f>IF(N1228="základní",J1228,0)</f>
        <v>0</v>
      </c>
      <c r="BF1228" s="142">
        <f>IF(N1228="snížená",J1228,0)</f>
        <v>0</v>
      </c>
      <c r="BG1228" s="142">
        <f>IF(N1228="zákl. přenesená",J1228,0)</f>
        <v>0</v>
      </c>
      <c r="BH1228" s="142">
        <f>IF(N1228="sníž. přenesená",J1228,0)</f>
        <v>0</v>
      </c>
      <c r="BI1228" s="142">
        <f>IF(N1228="nulová",J1228,0)</f>
        <v>0</v>
      </c>
      <c r="BJ1228" s="15" t="s">
        <v>77</v>
      </c>
      <c r="BK1228" s="142">
        <f>ROUND(I1228*H1228,2)</f>
        <v>0</v>
      </c>
      <c r="BL1228" s="15" t="s">
        <v>231</v>
      </c>
      <c r="BM1228" s="141" t="s">
        <v>2845</v>
      </c>
    </row>
    <row r="1229" spans="2:51" s="12" customFormat="1" ht="12">
      <c r="B1229" s="143"/>
      <c r="D1229" s="144" t="s">
        <v>157</v>
      </c>
      <c r="E1229" s="145" t="s">
        <v>1</v>
      </c>
      <c r="F1229" s="146" t="s">
        <v>2841</v>
      </c>
      <c r="H1229" s="145" t="s">
        <v>1</v>
      </c>
      <c r="L1229" s="143"/>
      <c r="M1229" s="147"/>
      <c r="N1229" s="148"/>
      <c r="O1229" s="148"/>
      <c r="P1229" s="148"/>
      <c r="Q1229" s="148"/>
      <c r="R1229" s="148"/>
      <c r="S1229" s="148"/>
      <c r="T1229" s="149"/>
      <c r="AT1229" s="145" t="s">
        <v>157</v>
      </c>
      <c r="AU1229" s="145" t="s">
        <v>79</v>
      </c>
      <c r="AV1229" s="12" t="s">
        <v>77</v>
      </c>
      <c r="AW1229" s="12" t="s">
        <v>27</v>
      </c>
      <c r="AX1229" s="12" t="s">
        <v>70</v>
      </c>
      <c r="AY1229" s="145" t="s">
        <v>148</v>
      </c>
    </row>
    <row r="1230" spans="2:51" s="13" customFormat="1" ht="12">
      <c r="B1230" s="150"/>
      <c r="D1230" s="144" t="s">
        <v>157</v>
      </c>
      <c r="E1230" s="151" t="s">
        <v>1</v>
      </c>
      <c r="F1230" s="152" t="s">
        <v>2842</v>
      </c>
      <c r="H1230" s="153">
        <v>7.5</v>
      </c>
      <c r="L1230" s="150"/>
      <c r="M1230" s="154"/>
      <c r="N1230" s="155"/>
      <c r="O1230" s="155"/>
      <c r="P1230" s="155"/>
      <c r="Q1230" s="155"/>
      <c r="R1230" s="155"/>
      <c r="S1230" s="155"/>
      <c r="T1230" s="156"/>
      <c r="AT1230" s="151" t="s">
        <v>157</v>
      </c>
      <c r="AU1230" s="151" t="s">
        <v>79</v>
      </c>
      <c r="AV1230" s="13" t="s">
        <v>79</v>
      </c>
      <c r="AW1230" s="13" t="s">
        <v>27</v>
      </c>
      <c r="AX1230" s="13" t="s">
        <v>70</v>
      </c>
      <c r="AY1230" s="151" t="s">
        <v>148</v>
      </c>
    </row>
    <row r="1231" spans="2:51" s="13" customFormat="1" ht="12">
      <c r="B1231" s="150"/>
      <c r="D1231" s="144" t="s">
        <v>157</v>
      </c>
      <c r="E1231" s="151" t="s">
        <v>1</v>
      </c>
      <c r="F1231" s="152" t="s">
        <v>2843</v>
      </c>
      <c r="H1231" s="153">
        <v>5</v>
      </c>
      <c r="L1231" s="150"/>
      <c r="M1231" s="154"/>
      <c r="N1231" s="155"/>
      <c r="O1231" s="155"/>
      <c r="P1231" s="155"/>
      <c r="Q1231" s="155"/>
      <c r="R1231" s="155"/>
      <c r="S1231" s="155"/>
      <c r="T1231" s="156"/>
      <c r="AT1231" s="151" t="s">
        <v>157</v>
      </c>
      <c r="AU1231" s="151" t="s">
        <v>79</v>
      </c>
      <c r="AV1231" s="13" t="s">
        <v>79</v>
      </c>
      <c r="AW1231" s="13" t="s">
        <v>27</v>
      </c>
      <c r="AX1231" s="13" t="s">
        <v>70</v>
      </c>
      <c r="AY1231" s="151" t="s">
        <v>148</v>
      </c>
    </row>
    <row r="1232" spans="2:65" s="1" customFormat="1" ht="24" customHeight="1">
      <c r="B1232" s="130"/>
      <c r="C1232" s="131" t="s">
        <v>1983</v>
      </c>
      <c r="D1232" s="131" t="s">
        <v>150</v>
      </c>
      <c r="E1232" s="132" t="s">
        <v>2041</v>
      </c>
      <c r="F1232" s="133" t="s">
        <v>2042</v>
      </c>
      <c r="G1232" s="134" t="s">
        <v>153</v>
      </c>
      <c r="H1232" s="135">
        <v>11.52</v>
      </c>
      <c r="I1232" s="136"/>
      <c r="J1232" s="136">
        <f>ROUND(I1232*H1232,2)</f>
        <v>0</v>
      </c>
      <c r="K1232" s="133" t="s">
        <v>154</v>
      </c>
      <c r="L1232" s="27"/>
      <c r="M1232" s="137" t="s">
        <v>1</v>
      </c>
      <c r="N1232" s="138" t="s">
        <v>35</v>
      </c>
      <c r="O1232" s="139">
        <v>0.09</v>
      </c>
      <c r="P1232" s="139">
        <f>O1232*H1232</f>
        <v>1.0368</v>
      </c>
      <c r="Q1232" s="139">
        <v>0.00023</v>
      </c>
      <c r="R1232" s="139">
        <f>Q1232*H1232</f>
        <v>0.0026496</v>
      </c>
      <c r="S1232" s="139">
        <v>0</v>
      </c>
      <c r="T1232" s="140">
        <f>S1232*H1232</f>
        <v>0</v>
      </c>
      <c r="AR1232" s="141" t="s">
        <v>231</v>
      </c>
      <c r="AT1232" s="141" t="s">
        <v>150</v>
      </c>
      <c r="AU1232" s="141" t="s">
        <v>79</v>
      </c>
      <c r="AY1232" s="15" t="s">
        <v>148</v>
      </c>
      <c r="BE1232" s="142">
        <f>IF(N1232="základní",J1232,0)</f>
        <v>0</v>
      </c>
      <c r="BF1232" s="142">
        <f>IF(N1232="snížená",J1232,0)</f>
        <v>0</v>
      </c>
      <c r="BG1232" s="142">
        <f>IF(N1232="zákl. přenesená",J1232,0)</f>
        <v>0</v>
      </c>
      <c r="BH1232" s="142">
        <f>IF(N1232="sníž. přenesená",J1232,0)</f>
        <v>0</v>
      </c>
      <c r="BI1232" s="142">
        <f>IF(N1232="nulová",J1232,0)</f>
        <v>0</v>
      </c>
      <c r="BJ1232" s="15" t="s">
        <v>77</v>
      </c>
      <c r="BK1232" s="142">
        <f>ROUND(I1232*H1232,2)</f>
        <v>0</v>
      </c>
      <c r="BL1232" s="15" t="s">
        <v>231</v>
      </c>
      <c r="BM1232" s="141" t="s">
        <v>2846</v>
      </c>
    </row>
    <row r="1233" spans="2:51" s="13" customFormat="1" ht="12">
      <c r="B1233" s="150"/>
      <c r="D1233" s="144" t="s">
        <v>157</v>
      </c>
      <c r="E1233" s="151" t="s">
        <v>1</v>
      </c>
      <c r="F1233" s="152" t="s">
        <v>2598</v>
      </c>
      <c r="H1233" s="153">
        <v>11.52</v>
      </c>
      <c r="L1233" s="150"/>
      <c r="M1233" s="154"/>
      <c r="N1233" s="155"/>
      <c r="O1233" s="155"/>
      <c r="P1233" s="155"/>
      <c r="Q1233" s="155"/>
      <c r="R1233" s="155"/>
      <c r="S1233" s="155"/>
      <c r="T1233" s="156"/>
      <c r="AT1233" s="151" t="s">
        <v>157</v>
      </c>
      <c r="AU1233" s="151" t="s">
        <v>79</v>
      </c>
      <c r="AV1233" s="13" t="s">
        <v>79</v>
      </c>
      <c r="AW1233" s="13" t="s">
        <v>27</v>
      </c>
      <c r="AX1233" s="13" t="s">
        <v>70</v>
      </c>
      <c r="AY1233" s="151" t="s">
        <v>148</v>
      </c>
    </row>
    <row r="1234" spans="2:65" s="1" customFormat="1" ht="24" customHeight="1">
      <c r="B1234" s="130"/>
      <c r="C1234" s="131" t="s">
        <v>1988</v>
      </c>
      <c r="D1234" s="131" t="s">
        <v>150</v>
      </c>
      <c r="E1234" s="132" t="s">
        <v>2045</v>
      </c>
      <c r="F1234" s="133" t="s">
        <v>2046</v>
      </c>
      <c r="G1234" s="134" t="s">
        <v>153</v>
      </c>
      <c r="H1234" s="135">
        <v>11.52</v>
      </c>
      <c r="I1234" s="136"/>
      <c r="J1234" s="136">
        <f>ROUND(I1234*H1234,2)</f>
        <v>0</v>
      </c>
      <c r="K1234" s="133" t="s">
        <v>154</v>
      </c>
      <c r="L1234" s="27"/>
      <c r="M1234" s="137" t="s">
        <v>1</v>
      </c>
      <c r="N1234" s="138" t="s">
        <v>35</v>
      </c>
      <c r="O1234" s="139">
        <v>0.211</v>
      </c>
      <c r="P1234" s="139">
        <f>O1234*H1234</f>
        <v>2.43072</v>
      </c>
      <c r="Q1234" s="139">
        <v>0.00033</v>
      </c>
      <c r="R1234" s="139">
        <f>Q1234*H1234</f>
        <v>0.0038016</v>
      </c>
      <c r="S1234" s="139">
        <v>0</v>
      </c>
      <c r="T1234" s="140">
        <f>S1234*H1234</f>
        <v>0</v>
      </c>
      <c r="AR1234" s="141" t="s">
        <v>231</v>
      </c>
      <c r="AT1234" s="141" t="s">
        <v>150</v>
      </c>
      <c r="AU1234" s="141" t="s">
        <v>79</v>
      </c>
      <c r="AY1234" s="15" t="s">
        <v>148</v>
      </c>
      <c r="BE1234" s="142">
        <f>IF(N1234="základní",J1234,0)</f>
        <v>0</v>
      </c>
      <c r="BF1234" s="142">
        <f>IF(N1234="snížená",J1234,0)</f>
        <v>0</v>
      </c>
      <c r="BG1234" s="142">
        <f>IF(N1234="zákl. přenesená",J1234,0)</f>
        <v>0</v>
      </c>
      <c r="BH1234" s="142">
        <f>IF(N1234="sníž. přenesená",J1234,0)</f>
        <v>0</v>
      </c>
      <c r="BI1234" s="142">
        <f>IF(N1234="nulová",J1234,0)</f>
        <v>0</v>
      </c>
      <c r="BJ1234" s="15" t="s">
        <v>77</v>
      </c>
      <c r="BK1234" s="142">
        <f>ROUND(I1234*H1234,2)</f>
        <v>0</v>
      </c>
      <c r="BL1234" s="15" t="s">
        <v>231</v>
      </c>
      <c r="BM1234" s="141" t="s">
        <v>2847</v>
      </c>
    </row>
    <row r="1235" spans="2:51" s="13" customFormat="1" ht="12">
      <c r="B1235" s="150"/>
      <c r="D1235" s="144" t="s">
        <v>157</v>
      </c>
      <c r="E1235" s="151" t="s">
        <v>1</v>
      </c>
      <c r="F1235" s="152" t="s">
        <v>2598</v>
      </c>
      <c r="H1235" s="153">
        <v>11.52</v>
      </c>
      <c r="L1235" s="150"/>
      <c r="M1235" s="154"/>
      <c r="N1235" s="155"/>
      <c r="O1235" s="155"/>
      <c r="P1235" s="155"/>
      <c r="Q1235" s="155"/>
      <c r="R1235" s="155"/>
      <c r="S1235" s="155"/>
      <c r="T1235" s="156"/>
      <c r="AT1235" s="151" t="s">
        <v>157</v>
      </c>
      <c r="AU1235" s="151" t="s">
        <v>79</v>
      </c>
      <c r="AV1235" s="13" t="s">
        <v>79</v>
      </c>
      <c r="AW1235" s="13" t="s">
        <v>27</v>
      </c>
      <c r="AX1235" s="13" t="s">
        <v>70</v>
      </c>
      <c r="AY1235" s="151" t="s">
        <v>148</v>
      </c>
    </row>
    <row r="1236" spans="2:63" s="11" customFormat="1" ht="22.8" customHeight="1">
      <c r="B1236" s="118"/>
      <c r="D1236" s="119" t="s">
        <v>69</v>
      </c>
      <c r="E1236" s="128" t="s">
        <v>2048</v>
      </c>
      <c r="F1236" s="128" t="s">
        <v>2049</v>
      </c>
      <c r="J1236" s="129">
        <f>BK1236</f>
        <v>0</v>
      </c>
      <c r="L1236" s="118"/>
      <c r="M1236" s="122"/>
      <c r="N1236" s="123"/>
      <c r="O1236" s="123"/>
      <c r="P1236" s="124">
        <f>SUM(P1237:P1240)</f>
        <v>116.4</v>
      </c>
      <c r="Q1236" s="123"/>
      <c r="R1236" s="124">
        <f>SUM(R1237:R1240)</f>
        <v>0.588</v>
      </c>
      <c r="S1236" s="123"/>
      <c r="T1236" s="125">
        <f>SUM(T1237:T1240)</f>
        <v>0</v>
      </c>
      <c r="AR1236" s="119" t="s">
        <v>79</v>
      </c>
      <c r="AT1236" s="126" t="s">
        <v>69</v>
      </c>
      <c r="AU1236" s="126" t="s">
        <v>77</v>
      </c>
      <c r="AY1236" s="119" t="s">
        <v>148</v>
      </c>
      <c r="BK1236" s="127">
        <f>SUM(BK1237:BK1240)</f>
        <v>0</v>
      </c>
    </row>
    <row r="1237" spans="2:65" s="1" customFormat="1" ht="24" customHeight="1">
      <c r="B1237" s="130"/>
      <c r="C1237" s="131" t="s">
        <v>1993</v>
      </c>
      <c r="D1237" s="131" t="s">
        <v>150</v>
      </c>
      <c r="E1237" s="132" t="s">
        <v>2051</v>
      </c>
      <c r="F1237" s="133" t="s">
        <v>2052</v>
      </c>
      <c r="G1237" s="134" t="s">
        <v>153</v>
      </c>
      <c r="H1237" s="135">
        <v>1200</v>
      </c>
      <c r="I1237" s="136"/>
      <c r="J1237" s="136">
        <f>ROUND(I1237*H1237,2)</f>
        <v>0</v>
      </c>
      <c r="K1237" s="133" t="s">
        <v>320</v>
      </c>
      <c r="L1237" s="27"/>
      <c r="M1237" s="137" t="s">
        <v>1</v>
      </c>
      <c r="N1237" s="138" t="s">
        <v>35</v>
      </c>
      <c r="O1237" s="139">
        <v>0.033</v>
      </c>
      <c r="P1237" s="139">
        <f>O1237*H1237</f>
        <v>39.6</v>
      </c>
      <c r="Q1237" s="139">
        <v>0.0002</v>
      </c>
      <c r="R1237" s="139">
        <f>Q1237*H1237</f>
        <v>0.24000000000000002</v>
      </c>
      <c r="S1237" s="139">
        <v>0</v>
      </c>
      <c r="T1237" s="140">
        <f>S1237*H1237</f>
        <v>0</v>
      </c>
      <c r="AR1237" s="141" t="s">
        <v>231</v>
      </c>
      <c r="AT1237" s="141" t="s">
        <v>150</v>
      </c>
      <c r="AU1237" s="141" t="s">
        <v>79</v>
      </c>
      <c r="AY1237" s="15" t="s">
        <v>148</v>
      </c>
      <c r="BE1237" s="142">
        <f>IF(N1237="základní",J1237,0)</f>
        <v>0</v>
      </c>
      <c r="BF1237" s="142">
        <f>IF(N1237="snížená",J1237,0)</f>
        <v>0</v>
      </c>
      <c r="BG1237" s="142">
        <f>IF(N1237="zákl. přenesená",J1237,0)</f>
        <v>0</v>
      </c>
      <c r="BH1237" s="142">
        <f>IF(N1237="sníž. přenesená",J1237,0)</f>
        <v>0</v>
      </c>
      <c r="BI1237" s="142">
        <f>IF(N1237="nulová",J1237,0)</f>
        <v>0</v>
      </c>
      <c r="BJ1237" s="15" t="s">
        <v>77</v>
      </c>
      <c r="BK1237" s="142">
        <f>ROUND(I1237*H1237,2)</f>
        <v>0</v>
      </c>
      <c r="BL1237" s="15" t="s">
        <v>231</v>
      </c>
      <c r="BM1237" s="141" t="s">
        <v>2848</v>
      </c>
    </row>
    <row r="1238" spans="2:51" s="13" customFormat="1" ht="12">
      <c r="B1238" s="150"/>
      <c r="D1238" s="144" t="s">
        <v>157</v>
      </c>
      <c r="E1238" s="151" t="s">
        <v>1</v>
      </c>
      <c r="F1238" s="152" t="s">
        <v>2849</v>
      </c>
      <c r="H1238" s="153">
        <v>1200</v>
      </c>
      <c r="L1238" s="150"/>
      <c r="M1238" s="154"/>
      <c r="N1238" s="155"/>
      <c r="O1238" s="155"/>
      <c r="P1238" s="155"/>
      <c r="Q1238" s="155"/>
      <c r="R1238" s="155"/>
      <c r="S1238" s="155"/>
      <c r="T1238" s="156"/>
      <c r="AT1238" s="151" t="s">
        <v>157</v>
      </c>
      <c r="AU1238" s="151" t="s">
        <v>79</v>
      </c>
      <c r="AV1238" s="13" t="s">
        <v>79</v>
      </c>
      <c r="AW1238" s="13" t="s">
        <v>27</v>
      </c>
      <c r="AX1238" s="13" t="s">
        <v>70</v>
      </c>
      <c r="AY1238" s="151" t="s">
        <v>148</v>
      </c>
    </row>
    <row r="1239" spans="2:65" s="1" customFormat="1" ht="24" customHeight="1">
      <c r="B1239" s="130"/>
      <c r="C1239" s="131" t="s">
        <v>2000</v>
      </c>
      <c r="D1239" s="131" t="s">
        <v>150</v>
      </c>
      <c r="E1239" s="132" t="s">
        <v>2056</v>
      </c>
      <c r="F1239" s="133" t="s">
        <v>2057</v>
      </c>
      <c r="G1239" s="134" t="s">
        <v>153</v>
      </c>
      <c r="H1239" s="135">
        <v>1200</v>
      </c>
      <c r="I1239" s="136"/>
      <c r="J1239" s="136">
        <f>ROUND(I1239*H1239,2)</f>
        <v>0</v>
      </c>
      <c r="K1239" s="133" t="s">
        <v>320</v>
      </c>
      <c r="L1239" s="27"/>
      <c r="M1239" s="137" t="s">
        <v>1</v>
      </c>
      <c r="N1239" s="138" t="s">
        <v>35</v>
      </c>
      <c r="O1239" s="139">
        <v>0.064</v>
      </c>
      <c r="P1239" s="139">
        <f>O1239*H1239</f>
        <v>76.8</v>
      </c>
      <c r="Q1239" s="139">
        <v>0.00029</v>
      </c>
      <c r="R1239" s="139">
        <f>Q1239*H1239</f>
        <v>0.348</v>
      </c>
      <c r="S1239" s="139">
        <v>0</v>
      </c>
      <c r="T1239" s="140">
        <f>S1239*H1239</f>
        <v>0</v>
      </c>
      <c r="AR1239" s="141" t="s">
        <v>231</v>
      </c>
      <c r="AT1239" s="141" t="s">
        <v>150</v>
      </c>
      <c r="AU1239" s="141" t="s">
        <v>79</v>
      </c>
      <c r="AY1239" s="15" t="s">
        <v>148</v>
      </c>
      <c r="BE1239" s="142">
        <f>IF(N1239="základní",J1239,0)</f>
        <v>0</v>
      </c>
      <c r="BF1239" s="142">
        <f>IF(N1239="snížená",J1239,0)</f>
        <v>0</v>
      </c>
      <c r="BG1239" s="142">
        <f>IF(N1239="zákl. přenesená",J1239,0)</f>
        <v>0</v>
      </c>
      <c r="BH1239" s="142">
        <f>IF(N1239="sníž. přenesená",J1239,0)</f>
        <v>0</v>
      </c>
      <c r="BI1239" s="142">
        <f>IF(N1239="nulová",J1239,0)</f>
        <v>0</v>
      </c>
      <c r="BJ1239" s="15" t="s">
        <v>77</v>
      </c>
      <c r="BK1239" s="142">
        <f>ROUND(I1239*H1239,2)</f>
        <v>0</v>
      </c>
      <c r="BL1239" s="15" t="s">
        <v>231</v>
      </c>
      <c r="BM1239" s="141" t="s">
        <v>2850</v>
      </c>
    </row>
    <row r="1240" spans="2:51" s="13" customFormat="1" ht="12">
      <c r="B1240" s="150"/>
      <c r="D1240" s="144" t="s">
        <v>157</v>
      </c>
      <c r="E1240" s="151" t="s">
        <v>1</v>
      </c>
      <c r="F1240" s="152" t="s">
        <v>2849</v>
      </c>
      <c r="H1240" s="153">
        <v>1200</v>
      </c>
      <c r="L1240" s="150"/>
      <c r="M1240" s="154"/>
      <c r="N1240" s="155"/>
      <c r="O1240" s="155"/>
      <c r="P1240" s="155"/>
      <c r="Q1240" s="155"/>
      <c r="R1240" s="155"/>
      <c r="S1240" s="155"/>
      <c r="T1240" s="156"/>
      <c r="AT1240" s="151" t="s">
        <v>157</v>
      </c>
      <c r="AU1240" s="151" t="s">
        <v>79</v>
      </c>
      <c r="AV1240" s="13" t="s">
        <v>79</v>
      </c>
      <c r="AW1240" s="13" t="s">
        <v>27</v>
      </c>
      <c r="AX1240" s="13" t="s">
        <v>70</v>
      </c>
      <c r="AY1240" s="151" t="s">
        <v>148</v>
      </c>
    </row>
    <row r="1241" spans="2:63" s="11" customFormat="1" ht="25.95" customHeight="1">
      <c r="B1241" s="118"/>
      <c r="D1241" s="119" t="s">
        <v>69</v>
      </c>
      <c r="E1241" s="120" t="s">
        <v>2059</v>
      </c>
      <c r="F1241" s="120" t="s">
        <v>2060</v>
      </c>
      <c r="J1241" s="121">
        <f>BK1241</f>
        <v>0</v>
      </c>
      <c r="L1241" s="118"/>
      <c r="M1241" s="122"/>
      <c r="N1241" s="123"/>
      <c r="O1241" s="123"/>
      <c r="P1241" s="124">
        <f>SUM(P1242:P1245)</f>
        <v>42</v>
      </c>
      <c r="Q1241" s="123"/>
      <c r="R1241" s="124">
        <f>SUM(R1242:R1245)</f>
        <v>0</v>
      </c>
      <c r="S1241" s="123"/>
      <c r="T1241" s="125">
        <f>SUM(T1242:T1245)</f>
        <v>0</v>
      </c>
      <c r="AR1241" s="119" t="s">
        <v>155</v>
      </c>
      <c r="AT1241" s="126" t="s">
        <v>69</v>
      </c>
      <c r="AU1241" s="126" t="s">
        <v>70</v>
      </c>
      <c r="AY1241" s="119" t="s">
        <v>148</v>
      </c>
      <c r="BK1241" s="127">
        <f>SUM(BK1242:BK1245)</f>
        <v>0</v>
      </c>
    </row>
    <row r="1242" spans="2:65" s="1" customFormat="1" ht="16.5" customHeight="1">
      <c r="B1242" s="130"/>
      <c r="C1242" s="282" t="s">
        <v>2005</v>
      </c>
      <c r="D1242" s="282" t="s">
        <v>150</v>
      </c>
      <c r="E1242" s="283" t="s">
        <v>2062</v>
      </c>
      <c r="F1242" s="284" t="s">
        <v>2063</v>
      </c>
      <c r="G1242" s="285" t="s">
        <v>2064</v>
      </c>
      <c r="H1242" s="286">
        <v>35</v>
      </c>
      <c r="I1242" s="287"/>
      <c r="J1242" s="287">
        <f>ROUND(I1242*H1242,2)</f>
        <v>0</v>
      </c>
      <c r="K1242" s="133" t="s">
        <v>320</v>
      </c>
      <c r="L1242" s="27"/>
      <c r="M1242" s="137" t="s">
        <v>1</v>
      </c>
      <c r="N1242" s="138" t="s">
        <v>35</v>
      </c>
      <c r="O1242" s="139">
        <v>1</v>
      </c>
      <c r="P1242" s="139">
        <f>O1242*H1242</f>
        <v>35</v>
      </c>
      <c r="Q1242" s="139">
        <v>0</v>
      </c>
      <c r="R1242" s="139">
        <f>Q1242*H1242</f>
        <v>0</v>
      </c>
      <c r="S1242" s="139">
        <v>0</v>
      </c>
      <c r="T1242" s="140">
        <f>S1242*H1242</f>
        <v>0</v>
      </c>
      <c r="AR1242" s="141" t="s">
        <v>2065</v>
      </c>
      <c r="AT1242" s="141" t="s">
        <v>150</v>
      </c>
      <c r="AU1242" s="141" t="s">
        <v>77</v>
      </c>
      <c r="AY1242" s="15" t="s">
        <v>148</v>
      </c>
      <c r="BE1242" s="142">
        <f>IF(N1242="základní",J1242,0)</f>
        <v>0</v>
      </c>
      <c r="BF1242" s="142">
        <f>IF(N1242="snížená",J1242,0)</f>
        <v>0</v>
      </c>
      <c r="BG1242" s="142">
        <f>IF(N1242="zákl. přenesená",J1242,0)</f>
        <v>0</v>
      </c>
      <c r="BH1242" s="142">
        <f>IF(N1242="sníž. přenesená",J1242,0)</f>
        <v>0</v>
      </c>
      <c r="BI1242" s="142">
        <f>IF(N1242="nulová",J1242,0)</f>
        <v>0</v>
      </c>
      <c r="BJ1242" s="15" t="s">
        <v>77</v>
      </c>
      <c r="BK1242" s="142">
        <f>ROUND(I1242*H1242,2)</f>
        <v>0</v>
      </c>
      <c r="BL1242" s="15" t="s">
        <v>2065</v>
      </c>
      <c r="BM1242" s="141" t="s">
        <v>2851</v>
      </c>
    </row>
    <row r="1243" spans="2:51" s="13" customFormat="1" ht="12">
      <c r="B1243" s="150"/>
      <c r="D1243" s="144" t="s">
        <v>157</v>
      </c>
      <c r="E1243" s="151" t="s">
        <v>1</v>
      </c>
      <c r="F1243" s="152" t="s">
        <v>2852</v>
      </c>
      <c r="H1243" s="153">
        <v>35</v>
      </c>
      <c r="L1243" s="150"/>
      <c r="M1243" s="154"/>
      <c r="N1243" s="155"/>
      <c r="O1243" s="155"/>
      <c r="P1243" s="155"/>
      <c r="Q1243" s="155"/>
      <c r="R1243" s="155"/>
      <c r="S1243" s="155"/>
      <c r="T1243" s="156"/>
      <c r="AT1243" s="151" t="s">
        <v>157</v>
      </c>
      <c r="AU1243" s="151" t="s">
        <v>77</v>
      </c>
      <c r="AV1243" s="13" t="s">
        <v>79</v>
      </c>
      <c r="AW1243" s="13" t="s">
        <v>27</v>
      </c>
      <c r="AX1243" s="13" t="s">
        <v>70</v>
      </c>
      <c r="AY1243" s="151" t="s">
        <v>148</v>
      </c>
    </row>
    <row r="1244" spans="2:65" s="1" customFormat="1" ht="16.5" customHeight="1">
      <c r="B1244" s="130"/>
      <c r="C1244" s="294" t="s">
        <v>2010</v>
      </c>
      <c r="D1244" s="294" t="s">
        <v>150</v>
      </c>
      <c r="E1244" s="295" t="s">
        <v>2069</v>
      </c>
      <c r="F1244" s="296" t="s">
        <v>2070</v>
      </c>
      <c r="G1244" s="297" t="s">
        <v>2064</v>
      </c>
      <c r="H1244" s="298">
        <v>7</v>
      </c>
      <c r="I1244" s="299"/>
      <c r="J1244" s="299">
        <f>ROUND(I1244*H1244,2)</f>
        <v>0</v>
      </c>
      <c r="K1244" s="133" t="s">
        <v>320</v>
      </c>
      <c r="L1244" s="27"/>
      <c r="M1244" s="137" t="s">
        <v>1</v>
      </c>
      <c r="N1244" s="138" t="s">
        <v>35</v>
      </c>
      <c r="O1244" s="139">
        <v>1</v>
      </c>
      <c r="P1244" s="139">
        <f>O1244*H1244</f>
        <v>7</v>
      </c>
      <c r="Q1244" s="139">
        <v>0</v>
      </c>
      <c r="R1244" s="139">
        <f>Q1244*H1244</f>
        <v>0</v>
      </c>
      <c r="S1244" s="139">
        <v>0</v>
      </c>
      <c r="T1244" s="140">
        <f>S1244*H1244</f>
        <v>0</v>
      </c>
      <c r="AR1244" s="141" t="s">
        <v>2065</v>
      </c>
      <c r="AT1244" s="141" t="s">
        <v>150</v>
      </c>
      <c r="AU1244" s="141" t="s">
        <v>77</v>
      </c>
      <c r="AY1244" s="15" t="s">
        <v>148</v>
      </c>
      <c r="BE1244" s="142">
        <f>IF(N1244="základní",J1244,0)</f>
        <v>0</v>
      </c>
      <c r="BF1244" s="142">
        <f>IF(N1244="snížená",J1244,0)</f>
        <v>0</v>
      </c>
      <c r="BG1244" s="142">
        <f>IF(N1244="zákl. přenesená",J1244,0)</f>
        <v>0</v>
      </c>
      <c r="BH1244" s="142">
        <f>IF(N1244="sníž. přenesená",J1244,0)</f>
        <v>0</v>
      </c>
      <c r="BI1244" s="142">
        <f>IF(N1244="nulová",J1244,0)</f>
        <v>0</v>
      </c>
      <c r="BJ1244" s="15" t="s">
        <v>77</v>
      </c>
      <c r="BK1244" s="142">
        <f>ROUND(I1244*H1244,2)</f>
        <v>0</v>
      </c>
      <c r="BL1244" s="15" t="s">
        <v>2065</v>
      </c>
      <c r="BM1244" s="141" t="s">
        <v>2853</v>
      </c>
    </row>
    <row r="1245" spans="2:51" s="13" customFormat="1" ht="12">
      <c r="B1245" s="150"/>
      <c r="D1245" s="144" t="s">
        <v>157</v>
      </c>
      <c r="E1245" s="151" t="s">
        <v>1</v>
      </c>
      <c r="F1245" s="152" t="s">
        <v>2854</v>
      </c>
      <c r="H1245" s="153">
        <v>7</v>
      </c>
      <c r="L1245" s="150"/>
      <c r="M1245" s="154"/>
      <c r="N1245" s="155"/>
      <c r="O1245" s="155"/>
      <c r="P1245" s="155"/>
      <c r="Q1245" s="155"/>
      <c r="R1245" s="155"/>
      <c r="S1245" s="155"/>
      <c r="T1245" s="156"/>
      <c r="AT1245" s="151" t="s">
        <v>157</v>
      </c>
      <c r="AU1245" s="151" t="s">
        <v>77</v>
      </c>
      <c r="AV1245" s="13" t="s">
        <v>79</v>
      </c>
      <c r="AW1245" s="13" t="s">
        <v>27</v>
      </c>
      <c r="AX1245" s="13" t="s">
        <v>70</v>
      </c>
      <c r="AY1245" s="151" t="s">
        <v>148</v>
      </c>
    </row>
    <row r="1246" spans="2:63" s="11" customFormat="1" ht="25.95" customHeight="1">
      <c r="B1246" s="118"/>
      <c r="D1246" s="119" t="s">
        <v>69</v>
      </c>
      <c r="E1246" s="120" t="s">
        <v>2073</v>
      </c>
      <c r="F1246" s="120" t="s">
        <v>2074</v>
      </c>
      <c r="J1246" s="121">
        <f>BK1246</f>
        <v>0</v>
      </c>
      <c r="L1246" s="118"/>
      <c r="M1246" s="122"/>
      <c r="N1246" s="123"/>
      <c r="O1246" s="123"/>
      <c r="P1246" s="124">
        <f>P1247+P1250+P1252+P1255+P1257</f>
        <v>0</v>
      </c>
      <c r="Q1246" s="123"/>
      <c r="R1246" s="124">
        <f>R1247+R1250+R1252+R1255+R1257</f>
        <v>0</v>
      </c>
      <c r="S1246" s="123"/>
      <c r="T1246" s="125">
        <f>T1247+T1250+T1252+T1255+T1257</f>
        <v>0</v>
      </c>
      <c r="AR1246" s="119" t="s">
        <v>175</v>
      </c>
      <c r="AT1246" s="126" t="s">
        <v>69</v>
      </c>
      <c r="AU1246" s="126" t="s">
        <v>70</v>
      </c>
      <c r="AY1246" s="119" t="s">
        <v>148</v>
      </c>
      <c r="BK1246" s="127">
        <f>BK1247+BK1250+BK1252+BK1255+BK1257</f>
        <v>0</v>
      </c>
    </row>
    <row r="1247" spans="2:63" s="11" customFormat="1" ht="22.8" customHeight="1">
      <c r="B1247" s="118"/>
      <c r="D1247" s="119" t="s">
        <v>69</v>
      </c>
      <c r="E1247" s="128" t="s">
        <v>2075</v>
      </c>
      <c r="F1247" s="128" t="s">
        <v>2076</v>
      </c>
      <c r="J1247" s="129">
        <f>BK1247</f>
        <v>0</v>
      </c>
      <c r="L1247" s="118"/>
      <c r="M1247" s="122"/>
      <c r="N1247" s="123"/>
      <c r="O1247" s="123"/>
      <c r="P1247" s="124">
        <f>SUM(P1248:P1249)</f>
        <v>0</v>
      </c>
      <c r="Q1247" s="123"/>
      <c r="R1247" s="124">
        <f>SUM(R1248:R1249)</f>
        <v>0</v>
      </c>
      <c r="S1247" s="123"/>
      <c r="T1247" s="125">
        <f>SUM(T1248:T1249)</f>
        <v>0</v>
      </c>
      <c r="AR1247" s="119" t="s">
        <v>175</v>
      </c>
      <c r="AT1247" s="126" t="s">
        <v>69</v>
      </c>
      <c r="AU1247" s="126" t="s">
        <v>77</v>
      </c>
      <c r="AY1247" s="119" t="s">
        <v>148</v>
      </c>
      <c r="BK1247" s="127">
        <f>SUM(BK1248:BK1249)</f>
        <v>0</v>
      </c>
    </row>
    <row r="1248" spans="2:65" s="1" customFormat="1" ht="16.5" customHeight="1">
      <c r="B1248" s="130"/>
      <c r="C1248" s="294" t="s">
        <v>2015</v>
      </c>
      <c r="D1248" s="294" t="s">
        <v>150</v>
      </c>
      <c r="E1248" s="295" t="s">
        <v>2078</v>
      </c>
      <c r="F1248" s="296" t="s">
        <v>2079</v>
      </c>
      <c r="G1248" s="297" t="s">
        <v>2080</v>
      </c>
      <c r="H1248" s="298">
        <v>1</v>
      </c>
      <c r="I1248" s="299"/>
      <c r="J1248" s="299">
        <f>ROUND(I1248*H1248,2)</f>
        <v>0</v>
      </c>
      <c r="K1248" s="133" t="s">
        <v>320</v>
      </c>
      <c r="L1248" s="27"/>
      <c r="M1248" s="137" t="s">
        <v>1</v>
      </c>
      <c r="N1248" s="138" t="s">
        <v>35</v>
      </c>
      <c r="O1248" s="139">
        <v>0</v>
      </c>
      <c r="P1248" s="139">
        <f>O1248*H1248</f>
        <v>0</v>
      </c>
      <c r="Q1248" s="139">
        <v>0</v>
      </c>
      <c r="R1248" s="139">
        <f>Q1248*H1248</f>
        <v>0</v>
      </c>
      <c r="S1248" s="139">
        <v>0</v>
      </c>
      <c r="T1248" s="140">
        <f>S1248*H1248</f>
        <v>0</v>
      </c>
      <c r="AR1248" s="141" t="s">
        <v>2081</v>
      </c>
      <c r="AT1248" s="141" t="s">
        <v>150</v>
      </c>
      <c r="AU1248" s="141" t="s">
        <v>79</v>
      </c>
      <c r="AY1248" s="15" t="s">
        <v>148</v>
      </c>
      <c r="BE1248" s="142">
        <f>IF(N1248="základní",J1248,0)</f>
        <v>0</v>
      </c>
      <c r="BF1248" s="142">
        <f>IF(N1248="snížená",J1248,0)</f>
        <v>0</v>
      </c>
      <c r="BG1248" s="142">
        <f>IF(N1248="zákl. přenesená",J1248,0)</f>
        <v>0</v>
      </c>
      <c r="BH1248" s="142">
        <f>IF(N1248="sníž. přenesená",J1248,0)</f>
        <v>0</v>
      </c>
      <c r="BI1248" s="142">
        <f>IF(N1248="nulová",J1248,0)</f>
        <v>0</v>
      </c>
      <c r="BJ1248" s="15" t="s">
        <v>77</v>
      </c>
      <c r="BK1248" s="142">
        <f>ROUND(I1248*H1248,2)</f>
        <v>0</v>
      </c>
      <c r="BL1248" s="15" t="s">
        <v>2081</v>
      </c>
      <c r="BM1248" s="141" t="s">
        <v>2855</v>
      </c>
    </row>
    <row r="1249" spans="2:65" s="1" customFormat="1" ht="16.5" customHeight="1">
      <c r="B1249" s="130"/>
      <c r="C1249" s="294" t="s">
        <v>2020</v>
      </c>
      <c r="D1249" s="294" t="s">
        <v>150</v>
      </c>
      <c r="E1249" s="295" t="s">
        <v>2084</v>
      </c>
      <c r="F1249" s="296" t="s">
        <v>2085</v>
      </c>
      <c r="G1249" s="297" t="s">
        <v>2080</v>
      </c>
      <c r="H1249" s="298">
        <v>1</v>
      </c>
      <c r="I1249" s="299"/>
      <c r="J1249" s="299">
        <f>ROUND(I1249*H1249,2)</f>
        <v>0</v>
      </c>
      <c r="K1249" s="133" t="s">
        <v>320</v>
      </c>
      <c r="L1249" s="27"/>
      <c r="M1249" s="137" t="s">
        <v>1</v>
      </c>
      <c r="N1249" s="138" t="s">
        <v>35</v>
      </c>
      <c r="O1249" s="139">
        <v>0</v>
      </c>
      <c r="P1249" s="139">
        <f>O1249*H1249</f>
        <v>0</v>
      </c>
      <c r="Q1249" s="139">
        <v>0</v>
      </c>
      <c r="R1249" s="139">
        <f>Q1249*H1249</f>
        <v>0</v>
      </c>
      <c r="S1249" s="139">
        <v>0</v>
      </c>
      <c r="T1249" s="140">
        <f>S1249*H1249</f>
        <v>0</v>
      </c>
      <c r="AR1249" s="141" t="s">
        <v>2081</v>
      </c>
      <c r="AT1249" s="141" t="s">
        <v>150</v>
      </c>
      <c r="AU1249" s="141" t="s">
        <v>79</v>
      </c>
      <c r="AY1249" s="15" t="s">
        <v>148</v>
      </c>
      <c r="BE1249" s="142">
        <f>IF(N1249="základní",J1249,0)</f>
        <v>0</v>
      </c>
      <c r="BF1249" s="142">
        <f>IF(N1249="snížená",J1249,0)</f>
        <v>0</v>
      </c>
      <c r="BG1249" s="142">
        <f>IF(N1249="zákl. přenesená",J1249,0)</f>
        <v>0</v>
      </c>
      <c r="BH1249" s="142">
        <f>IF(N1249="sníž. přenesená",J1249,0)</f>
        <v>0</v>
      </c>
      <c r="BI1249" s="142">
        <f>IF(N1249="nulová",J1249,0)</f>
        <v>0</v>
      </c>
      <c r="BJ1249" s="15" t="s">
        <v>77</v>
      </c>
      <c r="BK1249" s="142">
        <f>ROUND(I1249*H1249,2)</f>
        <v>0</v>
      </c>
      <c r="BL1249" s="15" t="s">
        <v>2081</v>
      </c>
      <c r="BM1249" s="141" t="s">
        <v>2856</v>
      </c>
    </row>
    <row r="1250" spans="2:63" s="11" customFormat="1" ht="22.8" customHeight="1">
      <c r="B1250" s="118"/>
      <c r="D1250" s="119" t="s">
        <v>69</v>
      </c>
      <c r="E1250" s="128" t="s">
        <v>2087</v>
      </c>
      <c r="F1250" s="128" t="s">
        <v>2088</v>
      </c>
      <c r="J1250" s="129">
        <f>BK1250</f>
        <v>0</v>
      </c>
      <c r="L1250" s="118"/>
      <c r="M1250" s="122"/>
      <c r="N1250" s="123"/>
      <c r="O1250" s="123"/>
      <c r="P1250" s="124">
        <f>P1251</f>
        <v>0</v>
      </c>
      <c r="Q1250" s="123"/>
      <c r="R1250" s="124">
        <f>R1251</f>
        <v>0</v>
      </c>
      <c r="S1250" s="123"/>
      <c r="T1250" s="125">
        <f>T1251</f>
        <v>0</v>
      </c>
      <c r="AR1250" s="119" t="s">
        <v>175</v>
      </c>
      <c r="AT1250" s="126" t="s">
        <v>69</v>
      </c>
      <c r="AU1250" s="126" t="s">
        <v>77</v>
      </c>
      <c r="AY1250" s="119" t="s">
        <v>148</v>
      </c>
      <c r="BK1250" s="127">
        <f>BK1251</f>
        <v>0</v>
      </c>
    </row>
    <row r="1251" spans="2:65" s="1" customFormat="1" ht="16.5" customHeight="1">
      <c r="B1251" s="130"/>
      <c r="C1251" s="282" t="s">
        <v>2026</v>
      </c>
      <c r="D1251" s="282" t="s">
        <v>150</v>
      </c>
      <c r="E1251" s="283" t="s">
        <v>2090</v>
      </c>
      <c r="F1251" s="284" t="s">
        <v>2088</v>
      </c>
      <c r="G1251" s="285" t="s">
        <v>2080</v>
      </c>
      <c r="H1251" s="286">
        <v>1</v>
      </c>
      <c r="I1251" s="287"/>
      <c r="J1251" s="287">
        <f>ROUND(I1251*H1251,2)</f>
        <v>0</v>
      </c>
      <c r="K1251" s="133" t="s">
        <v>320</v>
      </c>
      <c r="L1251" s="27"/>
      <c r="M1251" s="137" t="s">
        <v>1</v>
      </c>
      <c r="N1251" s="138" t="s">
        <v>35</v>
      </c>
      <c r="O1251" s="139">
        <v>0</v>
      </c>
      <c r="P1251" s="139">
        <f>O1251*H1251</f>
        <v>0</v>
      </c>
      <c r="Q1251" s="139">
        <v>0</v>
      </c>
      <c r="R1251" s="139">
        <f>Q1251*H1251</f>
        <v>0</v>
      </c>
      <c r="S1251" s="139">
        <v>0</v>
      </c>
      <c r="T1251" s="140">
        <f>S1251*H1251</f>
        <v>0</v>
      </c>
      <c r="AR1251" s="141" t="s">
        <v>2081</v>
      </c>
      <c r="AT1251" s="141" t="s">
        <v>150</v>
      </c>
      <c r="AU1251" s="141" t="s">
        <v>79</v>
      </c>
      <c r="AY1251" s="15" t="s">
        <v>148</v>
      </c>
      <c r="BE1251" s="142">
        <f>IF(N1251="základní",J1251,0)</f>
        <v>0</v>
      </c>
      <c r="BF1251" s="142">
        <f>IF(N1251="snížená",J1251,0)</f>
        <v>0</v>
      </c>
      <c r="BG1251" s="142">
        <f>IF(N1251="zákl. přenesená",J1251,0)</f>
        <v>0</v>
      </c>
      <c r="BH1251" s="142">
        <f>IF(N1251="sníž. přenesená",J1251,0)</f>
        <v>0</v>
      </c>
      <c r="BI1251" s="142">
        <f>IF(N1251="nulová",J1251,0)</f>
        <v>0</v>
      </c>
      <c r="BJ1251" s="15" t="s">
        <v>77</v>
      </c>
      <c r="BK1251" s="142">
        <f>ROUND(I1251*H1251,2)</f>
        <v>0</v>
      </c>
      <c r="BL1251" s="15" t="s">
        <v>2081</v>
      </c>
      <c r="BM1251" s="141" t="s">
        <v>2857</v>
      </c>
    </row>
    <row r="1252" spans="2:63" s="11" customFormat="1" ht="22.8" customHeight="1">
      <c r="B1252" s="118"/>
      <c r="D1252" s="119" t="s">
        <v>69</v>
      </c>
      <c r="E1252" s="128" t="s">
        <v>2092</v>
      </c>
      <c r="F1252" s="128" t="s">
        <v>2093</v>
      </c>
      <c r="J1252" s="129">
        <f>BK1252</f>
        <v>0</v>
      </c>
      <c r="L1252" s="118"/>
      <c r="M1252" s="122"/>
      <c r="N1252" s="123"/>
      <c r="O1252" s="123"/>
      <c r="P1252" s="124">
        <f>SUM(P1253:P1254)</f>
        <v>0</v>
      </c>
      <c r="Q1252" s="123"/>
      <c r="R1252" s="124">
        <f>SUM(R1253:R1254)</f>
        <v>0</v>
      </c>
      <c r="S1252" s="123"/>
      <c r="T1252" s="125">
        <f>SUM(T1253:T1254)</f>
        <v>0</v>
      </c>
      <c r="AR1252" s="119" t="s">
        <v>175</v>
      </c>
      <c r="AT1252" s="126" t="s">
        <v>69</v>
      </c>
      <c r="AU1252" s="126" t="s">
        <v>77</v>
      </c>
      <c r="AY1252" s="119" t="s">
        <v>148</v>
      </c>
      <c r="BK1252" s="127">
        <f>SUM(BK1253:BK1254)</f>
        <v>0</v>
      </c>
    </row>
    <row r="1253" spans="2:65" s="1" customFormat="1" ht="16.5" customHeight="1">
      <c r="B1253" s="130"/>
      <c r="C1253" s="294" t="s">
        <v>2032</v>
      </c>
      <c r="D1253" s="294" t="s">
        <v>150</v>
      </c>
      <c r="E1253" s="295" t="s">
        <v>2095</v>
      </c>
      <c r="F1253" s="296" t="s">
        <v>2096</v>
      </c>
      <c r="G1253" s="297" t="s">
        <v>2080</v>
      </c>
      <c r="H1253" s="298">
        <v>1</v>
      </c>
      <c r="I1253" s="299"/>
      <c r="J1253" s="299">
        <f>ROUND(I1253*H1253,2)</f>
        <v>0</v>
      </c>
      <c r="K1253" s="133" t="s">
        <v>320</v>
      </c>
      <c r="L1253" s="27"/>
      <c r="M1253" s="137" t="s">
        <v>1</v>
      </c>
      <c r="N1253" s="138" t="s">
        <v>35</v>
      </c>
      <c r="O1253" s="139">
        <v>0</v>
      </c>
      <c r="P1253" s="139">
        <f>O1253*H1253</f>
        <v>0</v>
      </c>
      <c r="Q1253" s="139">
        <v>0</v>
      </c>
      <c r="R1253" s="139">
        <f>Q1253*H1253</f>
        <v>0</v>
      </c>
      <c r="S1253" s="139">
        <v>0</v>
      </c>
      <c r="T1253" s="140">
        <f>S1253*H1253</f>
        <v>0</v>
      </c>
      <c r="AR1253" s="141" t="s">
        <v>2081</v>
      </c>
      <c r="AT1253" s="141" t="s">
        <v>150</v>
      </c>
      <c r="AU1253" s="141" t="s">
        <v>79</v>
      </c>
      <c r="AY1253" s="15" t="s">
        <v>148</v>
      </c>
      <c r="BE1253" s="142">
        <f>IF(N1253="základní",J1253,0)</f>
        <v>0</v>
      </c>
      <c r="BF1253" s="142">
        <f>IF(N1253="snížená",J1253,0)</f>
        <v>0</v>
      </c>
      <c r="BG1253" s="142">
        <f>IF(N1253="zákl. přenesená",J1253,0)</f>
        <v>0</v>
      </c>
      <c r="BH1253" s="142">
        <f>IF(N1253="sníž. přenesená",J1253,0)</f>
        <v>0</v>
      </c>
      <c r="BI1253" s="142">
        <f>IF(N1253="nulová",J1253,0)</f>
        <v>0</v>
      </c>
      <c r="BJ1253" s="15" t="s">
        <v>77</v>
      </c>
      <c r="BK1253" s="142">
        <f>ROUND(I1253*H1253,2)</f>
        <v>0</v>
      </c>
      <c r="BL1253" s="15" t="s">
        <v>2081</v>
      </c>
      <c r="BM1253" s="141" t="s">
        <v>2858</v>
      </c>
    </row>
    <row r="1254" spans="2:65" s="1" customFormat="1" ht="16.5" customHeight="1">
      <c r="B1254" s="130"/>
      <c r="C1254" s="294" t="s">
        <v>2036</v>
      </c>
      <c r="D1254" s="294" t="s">
        <v>150</v>
      </c>
      <c r="E1254" s="295" t="s">
        <v>2099</v>
      </c>
      <c r="F1254" s="296" t="s">
        <v>2100</v>
      </c>
      <c r="G1254" s="297" t="s">
        <v>2080</v>
      </c>
      <c r="H1254" s="298">
        <v>1</v>
      </c>
      <c r="I1254" s="299"/>
      <c r="J1254" s="299">
        <f>ROUND(I1254*H1254,2)</f>
        <v>0</v>
      </c>
      <c r="K1254" s="133" t="s">
        <v>320</v>
      </c>
      <c r="L1254" s="27"/>
      <c r="M1254" s="137" t="s">
        <v>1</v>
      </c>
      <c r="N1254" s="138" t="s">
        <v>35</v>
      </c>
      <c r="O1254" s="139">
        <v>0</v>
      </c>
      <c r="P1254" s="139">
        <f>O1254*H1254</f>
        <v>0</v>
      </c>
      <c r="Q1254" s="139">
        <v>0</v>
      </c>
      <c r="R1254" s="139">
        <f>Q1254*H1254</f>
        <v>0</v>
      </c>
      <c r="S1254" s="139">
        <v>0</v>
      </c>
      <c r="T1254" s="140">
        <f>S1254*H1254</f>
        <v>0</v>
      </c>
      <c r="AR1254" s="141" t="s">
        <v>2081</v>
      </c>
      <c r="AT1254" s="141" t="s">
        <v>150</v>
      </c>
      <c r="AU1254" s="141" t="s">
        <v>79</v>
      </c>
      <c r="AY1254" s="15" t="s">
        <v>148</v>
      </c>
      <c r="BE1254" s="142">
        <f>IF(N1254="základní",J1254,0)</f>
        <v>0</v>
      </c>
      <c r="BF1254" s="142">
        <f>IF(N1254="snížená",J1254,0)</f>
        <v>0</v>
      </c>
      <c r="BG1254" s="142">
        <f>IF(N1254="zákl. přenesená",J1254,0)</f>
        <v>0</v>
      </c>
      <c r="BH1254" s="142">
        <f>IF(N1254="sníž. přenesená",J1254,0)</f>
        <v>0</v>
      </c>
      <c r="BI1254" s="142">
        <f>IF(N1254="nulová",J1254,0)</f>
        <v>0</v>
      </c>
      <c r="BJ1254" s="15" t="s">
        <v>77</v>
      </c>
      <c r="BK1254" s="142">
        <f>ROUND(I1254*H1254,2)</f>
        <v>0</v>
      </c>
      <c r="BL1254" s="15" t="s">
        <v>2081</v>
      </c>
      <c r="BM1254" s="141" t="s">
        <v>2859</v>
      </c>
    </row>
    <row r="1255" spans="2:63" s="11" customFormat="1" ht="22.8" customHeight="1">
      <c r="B1255" s="118"/>
      <c r="D1255" s="119" t="s">
        <v>69</v>
      </c>
      <c r="E1255" s="128" t="s">
        <v>2102</v>
      </c>
      <c r="F1255" s="128" t="s">
        <v>2103</v>
      </c>
      <c r="J1255" s="129">
        <f>BK1255</f>
        <v>0</v>
      </c>
      <c r="L1255" s="118"/>
      <c r="M1255" s="122"/>
      <c r="N1255" s="123"/>
      <c r="O1255" s="123"/>
      <c r="P1255" s="124">
        <f>P1256</f>
        <v>0</v>
      </c>
      <c r="Q1255" s="123"/>
      <c r="R1255" s="124">
        <f>R1256</f>
        <v>0</v>
      </c>
      <c r="S1255" s="123"/>
      <c r="T1255" s="125">
        <f>T1256</f>
        <v>0</v>
      </c>
      <c r="AR1255" s="119" t="s">
        <v>175</v>
      </c>
      <c r="AT1255" s="126" t="s">
        <v>69</v>
      </c>
      <c r="AU1255" s="126" t="s">
        <v>77</v>
      </c>
      <c r="AY1255" s="119" t="s">
        <v>148</v>
      </c>
      <c r="BK1255" s="127">
        <f>BK1256</f>
        <v>0</v>
      </c>
    </row>
    <row r="1256" spans="2:65" s="1" customFormat="1" ht="24" customHeight="1">
      <c r="B1256" s="130"/>
      <c r="C1256" s="282" t="s">
        <v>2040</v>
      </c>
      <c r="D1256" s="282" t="s">
        <v>150</v>
      </c>
      <c r="E1256" s="283" t="s">
        <v>2105</v>
      </c>
      <c r="F1256" s="284" t="s">
        <v>2106</v>
      </c>
      <c r="G1256" s="285" t="s">
        <v>2080</v>
      </c>
      <c r="H1256" s="286">
        <v>1</v>
      </c>
      <c r="I1256" s="287"/>
      <c r="J1256" s="287">
        <f>ROUND(I1256*H1256,2)</f>
        <v>0</v>
      </c>
      <c r="K1256" s="133" t="s">
        <v>1</v>
      </c>
      <c r="L1256" s="27"/>
      <c r="M1256" s="137" t="s">
        <v>1</v>
      </c>
      <c r="N1256" s="138" t="s">
        <v>35</v>
      </c>
      <c r="O1256" s="139">
        <v>0</v>
      </c>
      <c r="P1256" s="139">
        <f>O1256*H1256</f>
        <v>0</v>
      </c>
      <c r="Q1256" s="139">
        <v>0</v>
      </c>
      <c r="R1256" s="139">
        <f>Q1256*H1256</f>
        <v>0</v>
      </c>
      <c r="S1256" s="139">
        <v>0</v>
      </c>
      <c r="T1256" s="140">
        <f>S1256*H1256</f>
        <v>0</v>
      </c>
      <c r="AR1256" s="141" t="s">
        <v>2081</v>
      </c>
      <c r="AT1256" s="141" t="s">
        <v>150</v>
      </c>
      <c r="AU1256" s="141" t="s">
        <v>79</v>
      </c>
      <c r="AY1256" s="15" t="s">
        <v>148</v>
      </c>
      <c r="BE1256" s="142">
        <f>IF(N1256="základní",J1256,0)</f>
        <v>0</v>
      </c>
      <c r="BF1256" s="142">
        <f>IF(N1256="snížená",J1256,0)</f>
        <v>0</v>
      </c>
      <c r="BG1256" s="142">
        <f>IF(N1256="zákl. přenesená",J1256,0)</f>
        <v>0</v>
      </c>
      <c r="BH1256" s="142">
        <f>IF(N1256="sníž. přenesená",J1256,0)</f>
        <v>0</v>
      </c>
      <c r="BI1256" s="142">
        <f>IF(N1256="nulová",J1256,0)</f>
        <v>0</v>
      </c>
      <c r="BJ1256" s="15" t="s">
        <v>77</v>
      </c>
      <c r="BK1256" s="142">
        <f>ROUND(I1256*H1256,2)</f>
        <v>0</v>
      </c>
      <c r="BL1256" s="15" t="s">
        <v>2081</v>
      </c>
      <c r="BM1256" s="141" t="s">
        <v>2860</v>
      </c>
    </row>
    <row r="1257" spans="2:63" s="11" customFormat="1" ht="22.8" customHeight="1">
      <c r="B1257" s="118"/>
      <c r="D1257" s="119" t="s">
        <v>69</v>
      </c>
      <c r="E1257" s="128" t="s">
        <v>2108</v>
      </c>
      <c r="F1257" s="128" t="s">
        <v>2109</v>
      </c>
      <c r="J1257" s="129">
        <f>BK1257</f>
        <v>0</v>
      </c>
      <c r="L1257" s="118"/>
      <c r="M1257" s="122"/>
      <c r="N1257" s="123"/>
      <c r="O1257" s="123"/>
      <c r="P1257" s="124">
        <f>P1258</f>
        <v>0</v>
      </c>
      <c r="Q1257" s="123"/>
      <c r="R1257" s="124">
        <f>R1258</f>
        <v>0</v>
      </c>
      <c r="S1257" s="123"/>
      <c r="T1257" s="125">
        <f>T1258</f>
        <v>0</v>
      </c>
      <c r="AR1257" s="119" t="s">
        <v>175</v>
      </c>
      <c r="AT1257" s="126" t="s">
        <v>69</v>
      </c>
      <c r="AU1257" s="126" t="s">
        <v>77</v>
      </c>
      <c r="AY1257" s="119" t="s">
        <v>148</v>
      </c>
      <c r="BK1257" s="127">
        <f>BK1258</f>
        <v>0</v>
      </c>
    </row>
    <row r="1258" spans="2:65" s="1" customFormat="1" ht="16.5" customHeight="1">
      <c r="B1258" s="130"/>
      <c r="C1258" s="282" t="s">
        <v>2044</v>
      </c>
      <c r="D1258" s="282" t="s">
        <v>150</v>
      </c>
      <c r="E1258" s="283" t="s">
        <v>2111</v>
      </c>
      <c r="F1258" s="284" t="s">
        <v>2112</v>
      </c>
      <c r="G1258" s="285" t="s">
        <v>2080</v>
      </c>
      <c r="H1258" s="286">
        <v>1</v>
      </c>
      <c r="I1258" s="287"/>
      <c r="J1258" s="287">
        <f>ROUND(I1258*H1258,2)</f>
        <v>0</v>
      </c>
      <c r="K1258" s="133" t="s">
        <v>320</v>
      </c>
      <c r="L1258" s="27"/>
      <c r="M1258" s="168" t="s">
        <v>1</v>
      </c>
      <c r="N1258" s="169" t="s">
        <v>35</v>
      </c>
      <c r="O1258" s="170">
        <v>0</v>
      </c>
      <c r="P1258" s="170">
        <f>O1258*H1258</f>
        <v>0</v>
      </c>
      <c r="Q1258" s="170">
        <v>0</v>
      </c>
      <c r="R1258" s="170">
        <f>Q1258*H1258</f>
        <v>0</v>
      </c>
      <c r="S1258" s="170">
        <v>0</v>
      </c>
      <c r="T1258" s="171">
        <f>S1258*H1258</f>
        <v>0</v>
      </c>
      <c r="AR1258" s="141" t="s">
        <v>2081</v>
      </c>
      <c r="AT1258" s="141" t="s">
        <v>150</v>
      </c>
      <c r="AU1258" s="141" t="s">
        <v>79</v>
      </c>
      <c r="AY1258" s="15" t="s">
        <v>148</v>
      </c>
      <c r="BE1258" s="142">
        <f>IF(N1258="základní",J1258,0)</f>
        <v>0</v>
      </c>
      <c r="BF1258" s="142">
        <f>IF(N1258="snížená",J1258,0)</f>
        <v>0</v>
      </c>
      <c r="BG1258" s="142">
        <f>IF(N1258="zákl. přenesená",J1258,0)</f>
        <v>0</v>
      </c>
      <c r="BH1258" s="142">
        <f>IF(N1258="sníž. přenesená",J1258,0)</f>
        <v>0</v>
      </c>
      <c r="BI1258" s="142">
        <f>IF(N1258="nulová",J1258,0)</f>
        <v>0</v>
      </c>
      <c r="BJ1258" s="15" t="s">
        <v>77</v>
      </c>
      <c r="BK1258" s="142">
        <f>ROUND(I1258*H1258,2)</f>
        <v>0</v>
      </c>
      <c r="BL1258" s="15" t="s">
        <v>2081</v>
      </c>
      <c r="BM1258" s="141" t="s">
        <v>2861</v>
      </c>
    </row>
    <row r="1259" spans="2:12" s="1" customFormat="1" ht="6.9" customHeight="1">
      <c r="B1259" s="39"/>
      <c r="C1259" s="40"/>
      <c r="D1259" s="40"/>
      <c r="E1259" s="40"/>
      <c r="F1259" s="40"/>
      <c r="G1259" s="40"/>
      <c r="H1259" s="40"/>
      <c r="I1259" s="40"/>
      <c r="J1259" s="40"/>
      <c r="K1259" s="40"/>
      <c r="L1259" s="27"/>
    </row>
  </sheetData>
  <autoFilter ref="C149:K1258"/>
  <mergeCells count="9">
    <mergeCell ref="E87:H87"/>
    <mergeCell ref="E140:H140"/>
    <mergeCell ref="E142:H14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16"/>
  <sheetViews>
    <sheetView showGridLines="0" workbookViewId="0" topLeftCell="A606">
      <selection activeCell="A616" sqref="A616:XFD623"/>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83"/>
    </row>
    <row r="2" spans="12:46" ht="36.9" customHeight="1">
      <c r="L2" s="355" t="s">
        <v>5</v>
      </c>
      <c r="M2" s="353"/>
      <c r="N2" s="353"/>
      <c r="O2" s="353"/>
      <c r="P2" s="353"/>
      <c r="Q2" s="353"/>
      <c r="R2" s="353"/>
      <c r="S2" s="353"/>
      <c r="T2" s="353"/>
      <c r="U2" s="353"/>
      <c r="V2" s="353"/>
      <c r="AT2" s="15" t="s">
        <v>85</v>
      </c>
    </row>
    <row r="3" spans="2:46" ht="6.9" customHeight="1">
      <c r="B3" s="16"/>
      <c r="C3" s="17"/>
      <c r="D3" s="17"/>
      <c r="E3" s="17"/>
      <c r="F3" s="17"/>
      <c r="G3" s="17"/>
      <c r="H3" s="17"/>
      <c r="I3" s="17"/>
      <c r="J3" s="17"/>
      <c r="K3" s="17"/>
      <c r="L3" s="18"/>
      <c r="AT3" s="15" t="s">
        <v>79</v>
      </c>
    </row>
    <row r="4" spans="2:46" ht="24.9" customHeight="1">
      <c r="B4" s="18"/>
      <c r="D4" s="19" t="s">
        <v>89</v>
      </c>
      <c r="L4" s="18"/>
      <c r="M4" s="84" t="s">
        <v>10</v>
      </c>
      <c r="AT4" s="15" t="s">
        <v>3</v>
      </c>
    </row>
    <row r="5" spans="2:12" ht="6.9" customHeight="1">
      <c r="B5" s="18"/>
      <c r="L5" s="18"/>
    </row>
    <row r="6" spans="2:12" ht="12" customHeight="1">
      <c r="B6" s="18"/>
      <c r="D6" s="24" t="s">
        <v>14</v>
      </c>
      <c r="L6" s="18"/>
    </row>
    <row r="7" spans="2:12" ht="16.5" customHeight="1">
      <c r="B7" s="18"/>
      <c r="E7" s="374" t="str">
        <f>'Rekapitulace stavby'!K6</f>
        <v>Stavební úpravy (zateplení)  BD v Milíně, blok D, M, X, Z - II. etapa</v>
      </c>
      <c r="F7" s="375"/>
      <c r="G7" s="375"/>
      <c r="H7" s="375"/>
      <c r="L7" s="18"/>
    </row>
    <row r="8" spans="2:12" s="1" customFormat="1" ht="12" customHeight="1">
      <c r="B8" s="27"/>
      <c r="D8" s="24" t="s">
        <v>90</v>
      </c>
      <c r="L8" s="27"/>
    </row>
    <row r="9" spans="2:12" s="1" customFormat="1" ht="36.9" customHeight="1">
      <c r="B9" s="27"/>
      <c r="E9" s="368" t="s">
        <v>2862</v>
      </c>
      <c r="F9" s="373"/>
      <c r="G9" s="373"/>
      <c r="H9" s="373"/>
      <c r="L9" s="27"/>
    </row>
    <row r="10" spans="2:12" s="1" customFormat="1" ht="12">
      <c r="B10" s="27"/>
      <c r="L10" s="27"/>
    </row>
    <row r="11" spans="2:12" s="1" customFormat="1" ht="12" customHeight="1">
      <c r="B11" s="27"/>
      <c r="D11" s="24" t="s">
        <v>16</v>
      </c>
      <c r="F11" s="22" t="s">
        <v>1</v>
      </c>
      <c r="I11" s="24" t="s">
        <v>17</v>
      </c>
      <c r="J11" s="22" t="s">
        <v>1</v>
      </c>
      <c r="L11" s="27"/>
    </row>
    <row r="12" spans="2:12" s="1" customFormat="1" ht="12" customHeight="1">
      <c r="B12" s="27"/>
      <c r="D12" s="24" t="s">
        <v>18</v>
      </c>
      <c r="F12" s="22" t="s">
        <v>19</v>
      </c>
      <c r="I12" s="24" t="s">
        <v>20</v>
      </c>
      <c r="J12" s="47" t="str">
        <f>'Rekapitulace stavby'!AN8</f>
        <v>28. 4. 2019</v>
      </c>
      <c r="L12" s="27"/>
    </row>
    <row r="13" spans="2:12" s="1" customFormat="1" ht="10.8" customHeight="1">
      <c r="B13" s="27"/>
      <c r="L13" s="27"/>
    </row>
    <row r="14" spans="2:12" s="1" customFormat="1" ht="12" customHeight="1">
      <c r="B14" s="27"/>
      <c r="D14" s="24" t="s">
        <v>22</v>
      </c>
      <c r="I14" s="24" t="s">
        <v>23</v>
      </c>
      <c r="J14" s="22" t="str">
        <f>IF('Rekapitulace stavby'!AN10="","",'Rekapitulace stavby'!AN10)</f>
        <v/>
      </c>
      <c r="L14" s="27"/>
    </row>
    <row r="15" spans="2:12" s="1" customFormat="1" ht="18" customHeight="1">
      <c r="B15" s="27"/>
      <c r="E15" s="22" t="str">
        <f>IF('Rekapitulace stavby'!E11="","",'Rekapitulace stavby'!E11)</f>
        <v xml:space="preserve"> </v>
      </c>
      <c r="I15" s="24" t="s">
        <v>24</v>
      </c>
      <c r="J15" s="22" t="str">
        <f>IF('Rekapitulace stavby'!AN11="","",'Rekapitulace stavby'!AN11)</f>
        <v/>
      </c>
      <c r="L15" s="27"/>
    </row>
    <row r="16" spans="2:12"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ROUND(J150,2)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ROUND((SUM(BE150:BE1315)),2)</f>
        <v>0</v>
      </c>
      <c r="I33" s="89">
        <v>0.21</v>
      </c>
      <c r="J33" s="88">
        <f>ROUND(((SUM(BE150:BE1315))*I33),2)</f>
        <v>0</v>
      </c>
      <c r="L33" s="27"/>
    </row>
    <row r="34" spans="2:12" s="1" customFormat="1" ht="14.4" customHeight="1">
      <c r="B34" s="27"/>
      <c r="E34" s="24" t="s">
        <v>36</v>
      </c>
      <c r="F34" s="88">
        <f>ROUND((SUM(BF150:BF1315)),2)</f>
        <v>0</v>
      </c>
      <c r="I34" s="89">
        <v>0.15</v>
      </c>
      <c r="J34" s="88">
        <f>ROUND(((SUM(BF150:BF1315))*I34),2)</f>
        <v>0</v>
      </c>
      <c r="L34" s="27"/>
    </row>
    <row r="35" spans="2:12" s="1" customFormat="1" ht="14.4" customHeight="1" hidden="1">
      <c r="B35" s="27"/>
      <c r="E35" s="24" t="s">
        <v>37</v>
      </c>
      <c r="F35" s="88">
        <f>ROUND((SUM(BG150:BG1315)),2)</f>
        <v>0</v>
      </c>
      <c r="I35" s="89">
        <v>0.21</v>
      </c>
      <c r="J35" s="88">
        <f>0</f>
        <v>0</v>
      </c>
      <c r="L35" s="27"/>
    </row>
    <row r="36" spans="2:12" s="1" customFormat="1" ht="14.4" customHeight="1" hidden="1">
      <c r="B36" s="27"/>
      <c r="E36" s="24" t="s">
        <v>38</v>
      </c>
      <c r="F36" s="88">
        <f>ROUND((SUM(BH150:BH1315)),2)</f>
        <v>0</v>
      </c>
      <c r="I36" s="89">
        <v>0.15</v>
      </c>
      <c r="J36" s="88">
        <f>0</f>
        <v>0</v>
      </c>
      <c r="L36" s="27"/>
    </row>
    <row r="37" spans="2:12" s="1" customFormat="1" ht="14.4" customHeight="1" hidden="1">
      <c r="B37" s="27"/>
      <c r="E37" s="24" t="s">
        <v>39</v>
      </c>
      <c r="F37" s="88">
        <f>ROUND((SUM(BI150:BI1315)),2)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45</v>
      </c>
      <c r="E61" s="29"/>
      <c r="F61" s="96" t="s">
        <v>46</v>
      </c>
      <c r="G61" s="38" t="s">
        <v>45</v>
      </c>
      <c r="H61" s="29"/>
      <c r="I61" s="29"/>
      <c r="J61" s="97" t="s">
        <v>46</v>
      </c>
      <c r="K61" s="29"/>
      <c r="L61" s="27"/>
    </row>
    <row r="62" spans="2:12" ht="12">
      <c r="B62" s="18"/>
      <c r="L62" s="18"/>
    </row>
    <row r="63" spans="2:12" ht="12">
      <c r="B63" s="18"/>
      <c r="L63" s="18"/>
    </row>
    <row r="64" spans="2:12" ht="12">
      <c r="B64" s="18"/>
      <c r="L64" s="18"/>
    </row>
    <row r="65" spans="2:12" s="1" customFormat="1" ht="13.2">
      <c r="B65" s="27"/>
      <c r="D65" s="36" t="s">
        <v>47</v>
      </c>
      <c r="E65" s="37"/>
      <c r="F65" s="37"/>
      <c r="G65" s="36" t="s">
        <v>48</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12" s="1" customFormat="1" ht="6.9" customHeight="1" hidden="1">
      <c r="B81" s="41"/>
      <c r="C81" s="42"/>
      <c r="D81" s="42"/>
      <c r="E81" s="42"/>
      <c r="F81" s="42"/>
      <c r="G81" s="42"/>
      <c r="H81" s="42"/>
      <c r="I81" s="42"/>
      <c r="J81" s="42"/>
      <c r="K81" s="42"/>
      <c r="L81" s="27"/>
    </row>
    <row r="82" spans="2:12" s="1" customFormat="1" ht="24.9" customHeight="1" hidden="1">
      <c r="B82" s="27"/>
      <c r="C82" s="19" t="s">
        <v>92</v>
      </c>
      <c r="L82" s="27"/>
    </row>
    <row r="83" spans="2:12" s="1" customFormat="1" ht="6.9" customHeight="1" hidden="1">
      <c r="B83" s="27"/>
      <c r="L83" s="27"/>
    </row>
    <row r="84" spans="2:12" s="1" customFormat="1" ht="12" customHeight="1" hidden="1">
      <c r="B84" s="27"/>
      <c r="C84" s="24" t="s">
        <v>14</v>
      </c>
      <c r="L84" s="27"/>
    </row>
    <row r="85" spans="2:12" s="1" customFormat="1" ht="16.5" customHeight="1" hidden="1">
      <c r="B85" s="27"/>
      <c r="E85" s="374" t="str">
        <f>E7</f>
        <v>Stavební úpravy (zateplení)  BD v Milíně, blok D, M, X, Z - II. etapa</v>
      </c>
      <c r="F85" s="375"/>
      <c r="G85" s="375"/>
      <c r="H85" s="375"/>
      <c r="L85" s="27"/>
    </row>
    <row r="86" spans="2:12" s="1" customFormat="1" ht="12" customHeight="1" hidden="1">
      <c r="B86" s="27"/>
      <c r="C86" s="24" t="s">
        <v>90</v>
      </c>
      <c r="L86" s="27"/>
    </row>
    <row r="87" spans="2:12" s="1" customFormat="1" ht="16.5" customHeight="1" hidden="1">
      <c r="B87" s="27"/>
      <c r="E87" s="368" t="str">
        <f>E9</f>
        <v>X - Blok X, Mírová č.p. 252 - 255 - architektonicko-stavební část</v>
      </c>
      <c r="F87" s="373"/>
      <c r="G87" s="373"/>
      <c r="H87" s="373"/>
      <c r="L87" s="27"/>
    </row>
    <row r="88" spans="2:12" s="1" customFormat="1" ht="6.9" customHeight="1" hidden="1">
      <c r="B88" s="27"/>
      <c r="L88" s="27"/>
    </row>
    <row r="89" spans="2:12" s="1" customFormat="1" ht="12" customHeight="1" hidden="1">
      <c r="B89" s="27"/>
      <c r="C89" s="24" t="s">
        <v>18</v>
      </c>
      <c r="F89" s="22" t="str">
        <f>F12</f>
        <v xml:space="preserve"> </v>
      </c>
      <c r="I89" s="24" t="s">
        <v>20</v>
      </c>
      <c r="J89" s="47" t="str">
        <f>IF(J12="","",J12)</f>
        <v>28. 4. 2019</v>
      </c>
      <c r="L89" s="27"/>
    </row>
    <row r="90" spans="2:12" s="1" customFormat="1" ht="6.9" customHeight="1" hidden="1">
      <c r="B90" s="27"/>
      <c r="L90" s="27"/>
    </row>
    <row r="91" spans="2:12" s="1" customFormat="1" ht="15.15" customHeight="1" hidden="1">
      <c r="B91" s="27"/>
      <c r="C91" s="24" t="s">
        <v>22</v>
      </c>
      <c r="F91" s="22" t="str">
        <f>E15</f>
        <v xml:space="preserve"> </v>
      </c>
      <c r="I91" s="24" t="s">
        <v>26</v>
      </c>
      <c r="J91" s="25" t="str">
        <f>E21</f>
        <v xml:space="preserve"> </v>
      </c>
      <c r="L91" s="27"/>
    </row>
    <row r="92" spans="2:12" s="1" customFormat="1" ht="15.15" customHeight="1" hidden="1">
      <c r="B92" s="27"/>
      <c r="C92" s="24" t="s">
        <v>25</v>
      </c>
      <c r="F92" s="22" t="str">
        <f>IF(E18="","",E18)</f>
        <v xml:space="preserve"> </v>
      </c>
      <c r="I92" s="24" t="s">
        <v>28</v>
      </c>
      <c r="J92" s="25" t="str">
        <f>E24</f>
        <v xml:space="preserve"> </v>
      </c>
      <c r="L92" s="27"/>
    </row>
    <row r="93" spans="2:12" s="1" customFormat="1" ht="10.35" customHeight="1" hidden="1">
      <c r="B93" s="27"/>
      <c r="L93" s="27"/>
    </row>
    <row r="94" spans="2:12" s="1" customFormat="1" ht="29.25" customHeight="1" hidden="1">
      <c r="B94" s="27"/>
      <c r="C94" s="98" t="s">
        <v>93</v>
      </c>
      <c r="D94" s="90"/>
      <c r="E94" s="90"/>
      <c r="F94" s="90"/>
      <c r="G94" s="90"/>
      <c r="H94" s="90"/>
      <c r="I94" s="90"/>
      <c r="J94" s="99" t="s">
        <v>94</v>
      </c>
      <c r="K94" s="90"/>
      <c r="L94" s="27"/>
    </row>
    <row r="95" spans="2:12" s="1" customFormat="1" ht="10.35" customHeight="1" hidden="1">
      <c r="B95" s="27"/>
      <c r="L95" s="27"/>
    </row>
    <row r="96" spans="2:47" s="1" customFormat="1" ht="22.8" customHeight="1" hidden="1">
      <c r="B96" s="27"/>
      <c r="C96" s="100" t="s">
        <v>95</v>
      </c>
      <c r="J96" s="61">
        <f>J150</f>
        <v>0</v>
      </c>
      <c r="L96" s="27"/>
      <c r="AU96" s="15" t="s">
        <v>96</v>
      </c>
    </row>
    <row r="97" spans="2:12" s="8" customFormat="1" ht="24.9" customHeight="1" hidden="1">
      <c r="B97" s="101"/>
      <c r="D97" s="102" t="s">
        <v>97</v>
      </c>
      <c r="E97" s="103"/>
      <c r="F97" s="103"/>
      <c r="G97" s="103"/>
      <c r="H97" s="103"/>
      <c r="I97" s="103"/>
      <c r="J97" s="104">
        <f>J151</f>
        <v>0</v>
      </c>
      <c r="L97" s="101"/>
    </row>
    <row r="98" spans="2:12" s="9" customFormat="1" ht="19.95" customHeight="1" hidden="1">
      <c r="B98" s="105"/>
      <c r="D98" s="106" t="s">
        <v>98</v>
      </c>
      <c r="E98" s="107"/>
      <c r="F98" s="107"/>
      <c r="G98" s="107"/>
      <c r="H98" s="107"/>
      <c r="I98" s="107"/>
      <c r="J98" s="108">
        <f>J152</f>
        <v>0</v>
      </c>
      <c r="L98" s="105"/>
    </row>
    <row r="99" spans="2:12" s="9" customFormat="1" ht="19.95" customHeight="1" hidden="1">
      <c r="B99" s="105"/>
      <c r="D99" s="106" t="s">
        <v>100</v>
      </c>
      <c r="E99" s="107"/>
      <c r="F99" s="107"/>
      <c r="G99" s="107"/>
      <c r="H99" s="107"/>
      <c r="I99" s="107"/>
      <c r="J99" s="108">
        <f>J207</f>
        <v>0</v>
      </c>
      <c r="L99" s="105"/>
    </row>
    <row r="100" spans="2:12" s="9" customFormat="1" ht="19.95" customHeight="1" hidden="1">
      <c r="B100" s="105"/>
      <c r="D100" s="106" t="s">
        <v>101</v>
      </c>
      <c r="E100" s="107"/>
      <c r="F100" s="107"/>
      <c r="G100" s="107"/>
      <c r="H100" s="107"/>
      <c r="I100" s="107"/>
      <c r="J100" s="108">
        <f>J212</f>
        <v>0</v>
      </c>
      <c r="L100" s="105"/>
    </row>
    <row r="101" spans="2:12" s="9" customFormat="1" ht="19.95" customHeight="1" hidden="1">
      <c r="B101" s="105"/>
      <c r="D101" s="106" t="s">
        <v>102</v>
      </c>
      <c r="E101" s="107"/>
      <c r="F101" s="107"/>
      <c r="G101" s="107"/>
      <c r="H101" s="107"/>
      <c r="I101" s="107"/>
      <c r="J101" s="108">
        <f>J222</f>
        <v>0</v>
      </c>
      <c r="L101" s="105"/>
    </row>
    <row r="102" spans="2:12" s="9" customFormat="1" ht="19.95" customHeight="1" hidden="1">
      <c r="B102" s="105"/>
      <c r="D102" s="106" t="s">
        <v>103</v>
      </c>
      <c r="E102" s="107"/>
      <c r="F102" s="107"/>
      <c r="G102" s="107"/>
      <c r="H102" s="107"/>
      <c r="I102" s="107"/>
      <c r="J102" s="108">
        <f>J274</f>
        <v>0</v>
      </c>
      <c r="L102" s="105"/>
    </row>
    <row r="103" spans="2:12" s="9" customFormat="1" ht="19.95" customHeight="1" hidden="1">
      <c r="B103" s="105"/>
      <c r="D103" s="106" t="s">
        <v>104</v>
      </c>
      <c r="E103" s="107"/>
      <c r="F103" s="107"/>
      <c r="G103" s="107"/>
      <c r="H103" s="107"/>
      <c r="I103" s="107"/>
      <c r="J103" s="108">
        <f>J546</f>
        <v>0</v>
      </c>
      <c r="L103" s="105"/>
    </row>
    <row r="104" spans="2:12" s="9" customFormat="1" ht="19.95" customHeight="1" hidden="1">
      <c r="B104" s="105"/>
      <c r="D104" s="106" t="s">
        <v>105</v>
      </c>
      <c r="E104" s="107"/>
      <c r="F104" s="107"/>
      <c r="G104" s="107"/>
      <c r="H104" s="107"/>
      <c r="I104" s="107"/>
      <c r="J104" s="108">
        <f>J584</f>
        <v>0</v>
      </c>
      <c r="L104" s="105"/>
    </row>
    <row r="105" spans="2:12" s="9" customFormat="1" ht="19.95" customHeight="1" hidden="1">
      <c r="B105" s="105"/>
      <c r="D105" s="106" t="s">
        <v>106</v>
      </c>
      <c r="E105" s="107"/>
      <c r="F105" s="107"/>
      <c r="G105" s="107"/>
      <c r="H105" s="107"/>
      <c r="I105" s="107"/>
      <c r="J105" s="108">
        <f>J596</f>
        <v>0</v>
      </c>
      <c r="L105" s="105"/>
    </row>
    <row r="106" spans="2:12" s="9" customFormat="1" ht="19.95" customHeight="1" hidden="1">
      <c r="B106" s="105"/>
      <c r="D106" s="106" t="s">
        <v>107</v>
      </c>
      <c r="E106" s="107"/>
      <c r="F106" s="107"/>
      <c r="G106" s="107"/>
      <c r="H106" s="107"/>
      <c r="I106" s="107"/>
      <c r="J106" s="108">
        <f>J616</f>
        <v>0</v>
      </c>
      <c r="L106" s="105"/>
    </row>
    <row r="107" spans="2:12" s="9" customFormat="1" ht="19.95" customHeight="1" hidden="1">
      <c r="B107" s="105"/>
      <c r="D107" s="106" t="s">
        <v>108</v>
      </c>
      <c r="E107" s="107"/>
      <c r="F107" s="107"/>
      <c r="G107" s="107"/>
      <c r="H107" s="107"/>
      <c r="I107" s="107"/>
      <c r="J107" s="108">
        <f>J645</f>
        <v>0</v>
      </c>
      <c r="L107" s="105"/>
    </row>
    <row r="108" spans="2:12" s="9" customFormat="1" ht="19.95" customHeight="1" hidden="1">
      <c r="B108" s="105"/>
      <c r="D108" s="106" t="s">
        <v>109</v>
      </c>
      <c r="E108" s="107"/>
      <c r="F108" s="107"/>
      <c r="G108" s="107"/>
      <c r="H108" s="107"/>
      <c r="I108" s="107"/>
      <c r="J108" s="108">
        <f>J684</f>
        <v>0</v>
      </c>
      <c r="L108" s="105"/>
    </row>
    <row r="109" spans="2:12" s="9" customFormat="1" ht="19.95" customHeight="1" hidden="1">
      <c r="B109" s="105"/>
      <c r="D109" s="106" t="s">
        <v>110</v>
      </c>
      <c r="E109" s="107"/>
      <c r="F109" s="107"/>
      <c r="G109" s="107"/>
      <c r="H109" s="107"/>
      <c r="I109" s="107"/>
      <c r="J109" s="108">
        <f>J698</f>
        <v>0</v>
      </c>
      <c r="L109" s="105"/>
    </row>
    <row r="110" spans="2:12" s="8" customFormat="1" ht="24.9" customHeight="1" hidden="1">
      <c r="B110" s="101"/>
      <c r="D110" s="102" t="s">
        <v>111</v>
      </c>
      <c r="E110" s="103"/>
      <c r="F110" s="103"/>
      <c r="G110" s="103"/>
      <c r="H110" s="103"/>
      <c r="I110" s="103"/>
      <c r="J110" s="104">
        <f>J700</f>
        <v>0</v>
      </c>
      <c r="L110" s="101"/>
    </row>
    <row r="111" spans="2:12" s="9" customFormat="1" ht="19.95" customHeight="1" hidden="1">
      <c r="B111" s="105"/>
      <c r="D111" s="106" t="s">
        <v>112</v>
      </c>
      <c r="E111" s="107"/>
      <c r="F111" s="107"/>
      <c r="G111" s="107"/>
      <c r="H111" s="107"/>
      <c r="I111" s="107"/>
      <c r="J111" s="108">
        <f>J701</f>
        <v>0</v>
      </c>
      <c r="L111" s="105"/>
    </row>
    <row r="112" spans="2:12" s="9" customFormat="1" ht="19.95" customHeight="1" hidden="1">
      <c r="B112" s="105"/>
      <c r="D112" s="106" t="s">
        <v>114</v>
      </c>
      <c r="E112" s="107"/>
      <c r="F112" s="107"/>
      <c r="G112" s="107"/>
      <c r="H112" s="107"/>
      <c r="I112" s="107"/>
      <c r="J112" s="108">
        <f>J737</f>
        <v>0</v>
      </c>
      <c r="L112" s="105"/>
    </row>
    <row r="113" spans="2:12" s="9" customFormat="1" ht="19.95" customHeight="1" hidden="1">
      <c r="B113" s="105"/>
      <c r="D113" s="106" t="s">
        <v>115</v>
      </c>
      <c r="E113" s="107"/>
      <c r="F113" s="107"/>
      <c r="G113" s="107"/>
      <c r="H113" s="107"/>
      <c r="I113" s="107"/>
      <c r="J113" s="108">
        <f>J772</f>
        <v>0</v>
      </c>
      <c r="L113" s="105"/>
    </row>
    <row r="114" spans="2:12" s="9" customFormat="1" ht="19.95" customHeight="1" hidden="1">
      <c r="B114" s="105"/>
      <c r="D114" s="106" t="s">
        <v>116</v>
      </c>
      <c r="E114" s="107"/>
      <c r="F114" s="107"/>
      <c r="G114" s="107"/>
      <c r="H114" s="107"/>
      <c r="I114" s="107"/>
      <c r="J114" s="108">
        <f>J807</f>
        <v>0</v>
      </c>
      <c r="L114" s="105"/>
    </row>
    <row r="115" spans="2:12" s="9" customFormat="1" ht="19.95" customHeight="1" hidden="1">
      <c r="B115" s="105"/>
      <c r="D115" s="106" t="s">
        <v>117</v>
      </c>
      <c r="E115" s="107"/>
      <c r="F115" s="107"/>
      <c r="G115" s="107"/>
      <c r="H115" s="107"/>
      <c r="I115" s="107"/>
      <c r="J115" s="108">
        <f>J816</f>
        <v>0</v>
      </c>
      <c r="L115" s="105"/>
    </row>
    <row r="116" spans="2:12" s="9" customFormat="1" ht="19.95" customHeight="1" hidden="1">
      <c r="B116" s="105"/>
      <c r="D116" s="106" t="s">
        <v>118</v>
      </c>
      <c r="E116" s="107"/>
      <c r="F116" s="107"/>
      <c r="G116" s="107"/>
      <c r="H116" s="107"/>
      <c r="I116" s="107"/>
      <c r="J116" s="108">
        <f>J884</f>
        <v>0</v>
      </c>
      <c r="L116" s="105"/>
    </row>
    <row r="117" spans="2:12" s="9" customFormat="1" ht="19.95" customHeight="1" hidden="1">
      <c r="B117" s="105"/>
      <c r="D117" s="106" t="s">
        <v>119</v>
      </c>
      <c r="E117" s="107"/>
      <c r="F117" s="107"/>
      <c r="G117" s="107"/>
      <c r="H117" s="107"/>
      <c r="I117" s="107"/>
      <c r="J117" s="108">
        <f>J926</f>
        <v>0</v>
      </c>
      <c r="L117" s="105"/>
    </row>
    <row r="118" spans="2:12" s="9" customFormat="1" ht="19.95" customHeight="1" hidden="1">
      <c r="B118" s="105"/>
      <c r="D118" s="106" t="s">
        <v>120</v>
      </c>
      <c r="E118" s="107"/>
      <c r="F118" s="107"/>
      <c r="G118" s="107"/>
      <c r="H118" s="107"/>
      <c r="I118" s="107"/>
      <c r="J118" s="108">
        <f>J998</f>
        <v>0</v>
      </c>
      <c r="L118" s="105"/>
    </row>
    <row r="119" spans="2:12" s="9" customFormat="1" ht="19.95" customHeight="1" hidden="1">
      <c r="B119" s="105"/>
      <c r="D119" s="106" t="s">
        <v>121</v>
      </c>
      <c r="E119" s="107"/>
      <c r="F119" s="107"/>
      <c r="G119" s="107"/>
      <c r="H119" s="107"/>
      <c r="I119" s="107"/>
      <c r="J119" s="108">
        <f>J1043</f>
        <v>0</v>
      </c>
      <c r="L119" s="105"/>
    </row>
    <row r="120" spans="2:12" s="9" customFormat="1" ht="19.95" customHeight="1" hidden="1">
      <c r="B120" s="105"/>
      <c r="D120" s="106" t="s">
        <v>122</v>
      </c>
      <c r="E120" s="107"/>
      <c r="F120" s="107"/>
      <c r="G120" s="107"/>
      <c r="H120" s="107"/>
      <c r="I120" s="107"/>
      <c r="J120" s="108">
        <f>J1235</f>
        <v>0</v>
      </c>
      <c r="L120" s="105"/>
    </row>
    <row r="121" spans="2:12" s="9" customFormat="1" ht="19.95" customHeight="1" hidden="1">
      <c r="B121" s="105"/>
      <c r="D121" s="106" t="s">
        <v>123</v>
      </c>
      <c r="E121" s="107"/>
      <c r="F121" s="107"/>
      <c r="G121" s="107"/>
      <c r="H121" s="107"/>
      <c r="I121" s="107"/>
      <c r="J121" s="108">
        <f>J1257</f>
        <v>0</v>
      </c>
      <c r="L121" s="105"/>
    </row>
    <row r="122" spans="2:12" s="9" customFormat="1" ht="19.95" customHeight="1" hidden="1">
      <c r="B122" s="105"/>
      <c r="D122" s="106" t="s">
        <v>124</v>
      </c>
      <c r="E122" s="107"/>
      <c r="F122" s="107"/>
      <c r="G122" s="107"/>
      <c r="H122" s="107"/>
      <c r="I122" s="107"/>
      <c r="J122" s="108">
        <f>J1276</f>
        <v>0</v>
      </c>
      <c r="L122" s="105"/>
    </row>
    <row r="123" spans="2:12" s="9" customFormat="1" ht="19.95" customHeight="1" hidden="1">
      <c r="B123" s="105"/>
      <c r="D123" s="106" t="s">
        <v>125</v>
      </c>
      <c r="E123" s="107"/>
      <c r="F123" s="107"/>
      <c r="G123" s="107"/>
      <c r="H123" s="107"/>
      <c r="I123" s="107"/>
      <c r="J123" s="108">
        <f>J1293</f>
        <v>0</v>
      </c>
      <c r="L123" s="105"/>
    </row>
    <row r="124" spans="2:12" s="8" customFormat="1" ht="24.9" customHeight="1" hidden="1">
      <c r="B124" s="101"/>
      <c r="D124" s="102" t="s">
        <v>126</v>
      </c>
      <c r="E124" s="103"/>
      <c r="F124" s="103"/>
      <c r="G124" s="103"/>
      <c r="H124" s="103"/>
      <c r="I124" s="103"/>
      <c r="J124" s="104">
        <f>J1298</f>
        <v>0</v>
      </c>
      <c r="L124" s="101"/>
    </row>
    <row r="125" spans="2:12" s="8" customFormat="1" ht="24.9" customHeight="1" hidden="1">
      <c r="B125" s="101"/>
      <c r="D125" s="102" t="s">
        <v>127</v>
      </c>
      <c r="E125" s="103"/>
      <c r="F125" s="103"/>
      <c r="G125" s="103"/>
      <c r="H125" s="103"/>
      <c r="I125" s="103"/>
      <c r="J125" s="104">
        <f>J1303</f>
        <v>0</v>
      </c>
      <c r="L125" s="101"/>
    </row>
    <row r="126" spans="2:12" s="9" customFormat="1" ht="19.95" customHeight="1" hidden="1">
      <c r="B126" s="105"/>
      <c r="D126" s="106" t="s">
        <v>128</v>
      </c>
      <c r="E126" s="107"/>
      <c r="F126" s="107"/>
      <c r="G126" s="107"/>
      <c r="H126" s="107"/>
      <c r="I126" s="107"/>
      <c r="J126" s="108">
        <f>J1304</f>
        <v>0</v>
      </c>
      <c r="L126" s="105"/>
    </row>
    <row r="127" spans="2:12" s="9" customFormat="1" ht="19.95" customHeight="1" hidden="1">
      <c r="B127" s="105"/>
      <c r="D127" s="106" t="s">
        <v>129</v>
      </c>
      <c r="E127" s="107"/>
      <c r="F127" s="107"/>
      <c r="G127" s="107"/>
      <c r="H127" s="107"/>
      <c r="I127" s="107"/>
      <c r="J127" s="108">
        <f>J1307</f>
        <v>0</v>
      </c>
      <c r="L127" s="105"/>
    </row>
    <row r="128" spans="2:12" s="9" customFormat="1" ht="19.95" customHeight="1" hidden="1">
      <c r="B128" s="105"/>
      <c r="D128" s="106" t="s">
        <v>130</v>
      </c>
      <c r="E128" s="107"/>
      <c r="F128" s="107"/>
      <c r="G128" s="107"/>
      <c r="H128" s="107"/>
      <c r="I128" s="107"/>
      <c r="J128" s="108">
        <f>J1309</f>
        <v>0</v>
      </c>
      <c r="L128" s="105"/>
    </row>
    <row r="129" spans="2:12" s="9" customFormat="1" ht="19.95" customHeight="1" hidden="1">
      <c r="B129" s="105"/>
      <c r="D129" s="106" t="s">
        <v>131</v>
      </c>
      <c r="E129" s="107"/>
      <c r="F129" s="107"/>
      <c r="G129" s="107"/>
      <c r="H129" s="107"/>
      <c r="I129" s="107"/>
      <c r="J129" s="108">
        <f>J1312</f>
        <v>0</v>
      </c>
      <c r="L129" s="105"/>
    </row>
    <row r="130" spans="2:12" s="9" customFormat="1" ht="19.95" customHeight="1" hidden="1">
      <c r="B130" s="105"/>
      <c r="D130" s="106" t="s">
        <v>132</v>
      </c>
      <c r="E130" s="107"/>
      <c r="F130" s="107"/>
      <c r="G130" s="107"/>
      <c r="H130" s="107"/>
      <c r="I130" s="107"/>
      <c r="J130" s="108">
        <f>J1314</f>
        <v>0</v>
      </c>
      <c r="L130" s="105"/>
    </row>
    <row r="131" spans="2:12" s="1" customFormat="1" ht="21.75" customHeight="1" hidden="1">
      <c r="B131" s="27"/>
      <c r="L131" s="27"/>
    </row>
    <row r="132" spans="2:12" s="1" customFormat="1" ht="6.9" customHeight="1" hidden="1">
      <c r="B132" s="39"/>
      <c r="C132" s="40"/>
      <c r="D132" s="40"/>
      <c r="E132" s="40"/>
      <c r="F132" s="40"/>
      <c r="G132" s="40"/>
      <c r="H132" s="40"/>
      <c r="I132" s="40"/>
      <c r="J132" s="40"/>
      <c r="K132" s="40"/>
      <c r="L132" s="27"/>
    </row>
    <row r="133" ht="12" hidden="1"/>
    <row r="134" ht="12" hidden="1"/>
    <row r="135" ht="12" hidden="1"/>
    <row r="136" spans="2:12" s="1" customFormat="1" ht="6.9" customHeight="1">
      <c r="B136" s="41"/>
      <c r="C136" s="42"/>
      <c r="D136" s="42"/>
      <c r="E136" s="42"/>
      <c r="F136" s="42"/>
      <c r="G136" s="42"/>
      <c r="H136" s="42"/>
      <c r="I136" s="42"/>
      <c r="J136" s="42"/>
      <c r="K136" s="42"/>
      <c r="L136" s="27"/>
    </row>
    <row r="137" spans="2:12" s="1" customFormat="1" ht="24.9" customHeight="1">
      <c r="B137" s="27"/>
      <c r="C137" s="19" t="s">
        <v>133</v>
      </c>
      <c r="L137" s="27"/>
    </row>
    <row r="138" spans="2:12" s="1" customFormat="1" ht="6.9" customHeight="1">
      <c r="B138" s="27"/>
      <c r="L138" s="27"/>
    </row>
    <row r="139" spans="2:12" s="1" customFormat="1" ht="12" customHeight="1">
      <c r="B139" s="27"/>
      <c r="C139" s="24" t="s">
        <v>14</v>
      </c>
      <c r="L139" s="27"/>
    </row>
    <row r="140" spans="2:12" s="1" customFormat="1" ht="16.5" customHeight="1">
      <c r="B140" s="27"/>
      <c r="E140" s="374" t="str">
        <f>E7</f>
        <v>Stavební úpravy (zateplení)  BD v Milíně, blok D, M, X, Z - II. etapa</v>
      </c>
      <c r="F140" s="375"/>
      <c r="G140" s="375"/>
      <c r="H140" s="375"/>
      <c r="L140" s="27"/>
    </row>
    <row r="141" spans="2:12" s="1" customFormat="1" ht="12" customHeight="1">
      <c r="B141" s="27"/>
      <c r="C141" s="24" t="s">
        <v>90</v>
      </c>
      <c r="L141" s="27"/>
    </row>
    <row r="142" spans="2:12" s="1" customFormat="1" ht="16.5" customHeight="1">
      <c r="B142" s="27"/>
      <c r="E142" s="368" t="str">
        <f>E9</f>
        <v>X - Blok X, Mírová č.p. 252 - 255 - architektonicko-stavební část</v>
      </c>
      <c r="F142" s="373"/>
      <c r="G142" s="373"/>
      <c r="H142" s="373"/>
      <c r="L142" s="27"/>
    </row>
    <row r="143" spans="2:12" s="1" customFormat="1" ht="6.9" customHeight="1">
      <c r="B143" s="27"/>
      <c r="L143" s="27"/>
    </row>
    <row r="144" spans="2:12" s="1" customFormat="1" ht="12" customHeight="1">
      <c r="B144" s="27"/>
      <c r="C144" s="24" t="s">
        <v>18</v>
      </c>
      <c r="F144" s="22" t="str">
        <f>F12</f>
        <v xml:space="preserve"> </v>
      </c>
      <c r="I144" s="24" t="s">
        <v>20</v>
      </c>
      <c r="J144" s="47" t="str">
        <f>IF(J12="","",J12)</f>
        <v>28. 4. 2019</v>
      </c>
      <c r="L144" s="27"/>
    </row>
    <row r="145" spans="2:12" s="1" customFormat="1" ht="6.9" customHeight="1">
      <c r="B145" s="27"/>
      <c r="L145" s="27"/>
    </row>
    <row r="146" spans="2:12" s="1" customFormat="1" ht="15.15" customHeight="1">
      <c r="B146" s="27"/>
      <c r="C146" s="24" t="s">
        <v>22</v>
      </c>
      <c r="F146" s="22" t="str">
        <f>E15</f>
        <v xml:space="preserve"> </v>
      </c>
      <c r="I146" s="24" t="s">
        <v>26</v>
      </c>
      <c r="J146" s="25" t="str">
        <f>E21</f>
        <v xml:space="preserve"> </v>
      </c>
      <c r="L146" s="27"/>
    </row>
    <row r="147" spans="2:12" s="1" customFormat="1" ht="15.15" customHeight="1">
      <c r="B147" s="27"/>
      <c r="C147" s="24" t="s">
        <v>25</v>
      </c>
      <c r="F147" s="22" t="str">
        <f>IF(E18="","",E18)</f>
        <v xml:space="preserve"> </v>
      </c>
      <c r="I147" s="24" t="s">
        <v>28</v>
      </c>
      <c r="J147" s="25" t="str">
        <f>E24</f>
        <v xml:space="preserve"> </v>
      </c>
      <c r="L147" s="27"/>
    </row>
    <row r="148" spans="2:12" s="1" customFormat="1" ht="10.35" customHeight="1">
      <c r="B148" s="27"/>
      <c r="L148" s="27"/>
    </row>
    <row r="149" spans="2:20" s="10" customFormat="1" ht="29.25" customHeight="1">
      <c r="B149" s="109"/>
      <c r="C149" s="110" t="s">
        <v>134</v>
      </c>
      <c r="D149" s="111" t="s">
        <v>55</v>
      </c>
      <c r="E149" s="111" t="s">
        <v>51</v>
      </c>
      <c r="F149" s="111" t="s">
        <v>52</v>
      </c>
      <c r="G149" s="111" t="s">
        <v>135</v>
      </c>
      <c r="H149" s="111" t="s">
        <v>136</v>
      </c>
      <c r="I149" s="111" t="s">
        <v>137</v>
      </c>
      <c r="J149" s="112" t="s">
        <v>94</v>
      </c>
      <c r="K149" s="113" t="s">
        <v>138</v>
      </c>
      <c r="L149" s="109"/>
      <c r="M149" s="54" t="s">
        <v>1</v>
      </c>
      <c r="N149" s="55" t="s">
        <v>34</v>
      </c>
      <c r="O149" s="55" t="s">
        <v>139</v>
      </c>
      <c r="P149" s="55" t="s">
        <v>140</v>
      </c>
      <c r="Q149" s="55" t="s">
        <v>141</v>
      </c>
      <c r="R149" s="55" t="s">
        <v>142</v>
      </c>
      <c r="S149" s="55" t="s">
        <v>143</v>
      </c>
      <c r="T149" s="56" t="s">
        <v>144</v>
      </c>
    </row>
    <row r="150" spans="2:63" s="1" customFormat="1" ht="22.8" customHeight="1">
      <c r="B150" s="27"/>
      <c r="C150" s="59" t="s">
        <v>145</v>
      </c>
      <c r="J150" s="114">
        <f>BK150</f>
        <v>0</v>
      </c>
      <c r="L150" s="27"/>
      <c r="M150" s="57"/>
      <c r="N150" s="48"/>
      <c r="O150" s="48"/>
      <c r="P150" s="115">
        <f>P151+P700+P1298+P1303</f>
        <v>13350.171464</v>
      </c>
      <c r="Q150" s="48"/>
      <c r="R150" s="115">
        <f>R151+R700+R1298+R1303</f>
        <v>229.654247835</v>
      </c>
      <c r="S150" s="48"/>
      <c r="T150" s="116">
        <f>T151+T700+T1298+T1303</f>
        <v>223.44270080000004</v>
      </c>
      <c r="AT150" s="15" t="s">
        <v>69</v>
      </c>
      <c r="AU150" s="15" t="s">
        <v>96</v>
      </c>
      <c r="BK150" s="117">
        <f>BK151+BK700+BK1298+BK1303</f>
        <v>0</v>
      </c>
    </row>
    <row r="151" spans="2:63" s="11" customFormat="1" ht="25.95" customHeight="1">
      <c r="B151" s="118"/>
      <c r="D151" s="119" t="s">
        <v>69</v>
      </c>
      <c r="E151" s="120" t="s">
        <v>146</v>
      </c>
      <c r="F151" s="120" t="s">
        <v>147</v>
      </c>
      <c r="J151" s="121">
        <f>BK151</f>
        <v>0</v>
      </c>
      <c r="L151" s="118"/>
      <c r="M151" s="122"/>
      <c r="N151" s="123"/>
      <c r="O151" s="123"/>
      <c r="P151" s="124">
        <f>P152+P207+P212+P222+P274+P546+P584+P596+P616+P645+P684+P698</f>
        <v>8059.109902</v>
      </c>
      <c r="Q151" s="123"/>
      <c r="R151" s="124">
        <f>R152+R207+R212+R222+R274+R546+R584+R596+R616+R645+R684+R698</f>
        <v>190.30706460000002</v>
      </c>
      <c r="S151" s="123"/>
      <c r="T151" s="125">
        <f>T152+T207+T212+T222+T274+T546+T584+T596+T616+T645+T684+T698</f>
        <v>201.58389500000004</v>
      </c>
      <c r="AR151" s="119" t="s">
        <v>77</v>
      </c>
      <c r="AT151" s="126" t="s">
        <v>69</v>
      </c>
      <c r="AU151" s="126" t="s">
        <v>70</v>
      </c>
      <c r="AY151" s="119" t="s">
        <v>148</v>
      </c>
      <c r="BK151" s="127">
        <f>BK152+BK207+BK212+BK222+BK274+BK546+BK584+BK596+BK616+BK645+BK684+BK698</f>
        <v>0</v>
      </c>
    </row>
    <row r="152" spans="2:63" s="11" customFormat="1" ht="22.8" customHeight="1">
      <c r="B152" s="118"/>
      <c r="D152" s="119" t="s">
        <v>69</v>
      </c>
      <c r="E152" s="128" t="s">
        <v>77</v>
      </c>
      <c r="F152" s="128" t="s">
        <v>149</v>
      </c>
      <c r="J152" s="129">
        <f>BK152</f>
        <v>0</v>
      </c>
      <c r="L152" s="118"/>
      <c r="M152" s="122"/>
      <c r="N152" s="123"/>
      <c r="O152" s="123"/>
      <c r="P152" s="124">
        <f>SUM(P153:P206)</f>
        <v>560.2269400000001</v>
      </c>
      <c r="Q152" s="123"/>
      <c r="R152" s="124">
        <f>SUM(R153:R206)</f>
        <v>0.599097</v>
      </c>
      <c r="S152" s="123"/>
      <c r="T152" s="125">
        <f>SUM(T153:T206)</f>
        <v>44.67716</v>
      </c>
      <c r="AR152" s="119" t="s">
        <v>77</v>
      </c>
      <c r="AT152" s="126" t="s">
        <v>69</v>
      </c>
      <c r="AU152" s="126" t="s">
        <v>77</v>
      </c>
      <c r="AY152" s="119" t="s">
        <v>148</v>
      </c>
      <c r="BK152" s="127">
        <f>SUM(BK153:BK206)</f>
        <v>0</v>
      </c>
    </row>
    <row r="153" spans="2:65" s="1" customFormat="1" ht="24" customHeight="1">
      <c r="B153" s="130"/>
      <c r="C153" s="131" t="s">
        <v>77</v>
      </c>
      <c r="D153" s="131" t="s">
        <v>150</v>
      </c>
      <c r="E153" s="132" t="s">
        <v>2115</v>
      </c>
      <c r="F153" s="133" t="s">
        <v>2116</v>
      </c>
      <c r="G153" s="134" t="s">
        <v>153</v>
      </c>
      <c r="H153" s="135">
        <v>37.66</v>
      </c>
      <c r="I153" s="136"/>
      <c r="J153" s="136">
        <f>ROUND(I153*H153,2)</f>
        <v>0</v>
      </c>
      <c r="K153" s="133" t="s">
        <v>320</v>
      </c>
      <c r="L153" s="27"/>
      <c r="M153" s="137" t="s">
        <v>1</v>
      </c>
      <c r="N153" s="138" t="s">
        <v>35</v>
      </c>
      <c r="O153" s="139">
        <v>1.303</v>
      </c>
      <c r="P153" s="139">
        <f>O153*H153</f>
        <v>49.07097999999999</v>
      </c>
      <c r="Q153" s="139">
        <v>0</v>
      </c>
      <c r="R153" s="139">
        <f>Q153*H153</f>
        <v>0</v>
      </c>
      <c r="S153" s="139">
        <v>0.235</v>
      </c>
      <c r="T153" s="140">
        <f>S153*H153</f>
        <v>8.8501</v>
      </c>
      <c r="AR153" s="141" t="s">
        <v>155</v>
      </c>
      <c r="AT153" s="141" t="s">
        <v>150</v>
      </c>
      <c r="AU153" s="141" t="s">
        <v>79</v>
      </c>
      <c r="AY153" s="15" t="s">
        <v>148</v>
      </c>
      <c r="BE153" s="142">
        <f>IF(N153="základní",J153,0)</f>
        <v>0</v>
      </c>
      <c r="BF153" s="142">
        <f>IF(N153="snížená",J153,0)</f>
        <v>0</v>
      </c>
      <c r="BG153" s="142">
        <f>IF(N153="zákl. přenesená",J153,0)</f>
        <v>0</v>
      </c>
      <c r="BH153" s="142">
        <f>IF(N153="sníž. přenesená",J153,0)</f>
        <v>0</v>
      </c>
      <c r="BI153" s="142">
        <f>IF(N153="nulová",J153,0)</f>
        <v>0</v>
      </c>
      <c r="BJ153" s="15" t="s">
        <v>77</v>
      </c>
      <c r="BK153" s="142">
        <f>ROUND(I153*H153,2)</f>
        <v>0</v>
      </c>
      <c r="BL153" s="15" t="s">
        <v>155</v>
      </c>
      <c r="BM153" s="141" t="s">
        <v>2863</v>
      </c>
    </row>
    <row r="154" spans="2:51" s="12" customFormat="1" ht="12">
      <c r="B154" s="143"/>
      <c r="D154" s="144" t="s">
        <v>157</v>
      </c>
      <c r="E154" s="145" t="s">
        <v>1</v>
      </c>
      <c r="F154" s="146" t="s">
        <v>244</v>
      </c>
      <c r="H154" s="145" t="s">
        <v>1</v>
      </c>
      <c r="L154" s="143"/>
      <c r="M154" s="147"/>
      <c r="N154" s="148"/>
      <c r="O154" s="148"/>
      <c r="P154" s="148"/>
      <c r="Q154" s="148"/>
      <c r="R154" s="148"/>
      <c r="S154" s="148"/>
      <c r="T154" s="149"/>
      <c r="AT154" s="145" t="s">
        <v>157</v>
      </c>
      <c r="AU154" s="145" t="s">
        <v>79</v>
      </c>
      <c r="AV154" s="12" t="s">
        <v>77</v>
      </c>
      <c r="AW154" s="12" t="s">
        <v>27</v>
      </c>
      <c r="AX154" s="12" t="s">
        <v>70</v>
      </c>
      <c r="AY154" s="145" t="s">
        <v>148</v>
      </c>
    </row>
    <row r="155" spans="2:51" s="13" customFormat="1" ht="12">
      <c r="B155" s="150"/>
      <c r="D155" s="144" t="s">
        <v>157</v>
      </c>
      <c r="E155" s="151" t="s">
        <v>1</v>
      </c>
      <c r="F155" s="152" t="s">
        <v>2864</v>
      </c>
      <c r="H155" s="153">
        <v>37.66</v>
      </c>
      <c r="L155" s="150"/>
      <c r="M155" s="154"/>
      <c r="N155" s="155"/>
      <c r="O155" s="155"/>
      <c r="P155" s="155"/>
      <c r="Q155" s="155"/>
      <c r="R155" s="155"/>
      <c r="S155" s="155"/>
      <c r="T155" s="156"/>
      <c r="AT155" s="151" t="s">
        <v>157</v>
      </c>
      <c r="AU155" s="151" t="s">
        <v>79</v>
      </c>
      <c r="AV155" s="13" t="s">
        <v>79</v>
      </c>
      <c r="AW155" s="13" t="s">
        <v>27</v>
      </c>
      <c r="AX155" s="13" t="s">
        <v>70</v>
      </c>
      <c r="AY155" s="151" t="s">
        <v>148</v>
      </c>
    </row>
    <row r="156" spans="2:65" s="1" customFormat="1" ht="24" customHeight="1">
      <c r="B156" s="130"/>
      <c r="C156" s="131" t="s">
        <v>79</v>
      </c>
      <c r="D156" s="131" t="s">
        <v>150</v>
      </c>
      <c r="E156" s="132" t="s">
        <v>151</v>
      </c>
      <c r="F156" s="133" t="s">
        <v>152</v>
      </c>
      <c r="G156" s="134" t="s">
        <v>153</v>
      </c>
      <c r="H156" s="135">
        <v>73.62</v>
      </c>
      <c r="I156" s="136"/>
      <c r="J156" s="136">
        <f>ROUND(I156*H156,2)</f>
        <v>0</v>
      </c>
      <c r="K156" s="133" t="s">
        <v>154</v>
      </c>
      <c r="L156" s="27"/>
      <c r="M156" s="137" t="s">
        <v>1</v>
      </c>
      <c r="N156" s="138" t="s">
        <v>35</v>
      </c>
      <c r="O156" s="139">
        <v>2.537</v>
      </c>
      <c r="P156" s="139">
        <f>O156*H156</f>
        <v>186.77394</v>
      </c>
      <c r="Q156" s="139">
        <v>0</v>
      </c>
      <c r="R156" s="139">
        <f>Q156*H156</f>
        <v>0</v>
      </c>
      <c r="S156" s="139">
        <v>0.325</v>
      </c>
      <c r="T156" s="140">
        <f>S156*H156</f>
        <v>23.9265</v>
      </c>
      <c r="AR156" s="141" t="s">
        <v>155</v>
      </c>
      <c r="AT156" s="141" t="s">
        <v>150</v>
      </c>
      <c r="AU156" s="141" t="s">
        <v>79</v>
      </c>
      <c r="AY156" s="15" t="s">
        <v>148</v>
      </c>
      <c r="BE156" s="142">
        <f>IF(N156="základní",J156,0)</f>
        <v>0</v>
      </c>
      <c r="BF156" s="142">
        <f>IF(N156="snížená",J156,0)</f>
        <v>0</v>
      </c>
      <c r="BG156" s="142">
        <f>IF(N156="zákl. přenesená",J156,0)</f>
        <v>0</v>
      </c>
      <c r="BH156" s="142">
        <f>IF(N156="sníž. přenesená",J156,0)</f>
        <v>0</v>
      </c>
      <c r="BI156" s="142">
        <f>IF(N156="nulová",J156,0)</f>
        <v>0</v>
      </c>
      <c r="BJ156" s="15" t="s">
        <v>77</v>
      </c>
      <c r="BK156" s="142">
        <f>ROUND(I156*H156,2)</f>
        <v>0</v>
      </c>
      <c r="BL156" s="15" t="s">
        <v>155</v>
      </c>
      <c r="BM156" s="141" t="s">
        <v>2865</v>
      </c>
    </row>
    <row r="157" spans="2:51" s="12" customFormat="1" ht="12">
      <c r="B157" s="143"/>
      <c r="D157" s="144" t="s">
        <v>157</v>
      </c>
      <c r="E157" s="145" t="s">
        <v>1</v>
      </c>
      <c r="F157" s="146" t="s">
        <v>244</v>
      </c>
      <c r="H157" s="145" t="s">
        <v>1</v>
      </c>
      <c r="L157" s="143"/>
      <c r="M157" s="147"/>
      <c r="N157" s="148"/>
      <c r="O157" s="148"/>
      <c r="P157" s="148"/>
      <c r="Q157" s="148"/>
      <c r="R157" s="148"/>
      <c r="S157" s="148"/>
      <c r="T157" s="149"/>
      <c r="AT157" s="145" t="s">
        <v>157</v>
      </c>
      <c r="AU157" s="145" t="s">
        <v>79</v>
      </c>
      <c r="AV157" s="12" t="s">
        <v>77</v>
      </c>
      <c r="AW157" s="12" t="s">
        <v>27</v>
      </c>
      <c r="AX157" s="12" t="s">
        <v>70</v>
      </c>
      <c r="AY157" s="145" t="s">
        <v>148</v>
      </c>
    </row>
    <row r="158" spans="2:51" s="13" customFormat="1" ht="20.4">
      <c r="B158" s="150"/>
      <c r="D158" s="144" t="s">
        <v>157</v>
      </c>
      <c r="E158" s="151" t="s">
        <v>1</v>
      </c>
      <c r="F158" s="152" t="s">
        <v>2866</v>
      </c>
      <c r="H158" s="153">
        <v>73.62</v>
      </c>
      <c r="L158" s="150"/>
      <c r="M158" s="154"/>
      <c r="N158" s="155"/>
      <c r="O158" s="155"/>
      <c r="P158" s="155"/>
      <c r="Q158" s="155"/>
      <c r="R158" s="155"/>
      <c r="S158" s="155"/>
      <c r="T158" s="156"/>
      <c r="AT158" s="151" t="s">
        <v>157</v>
      </c>
      <c r="AU158" s="151" t="s">
        <v>79</v>
      </c>
      <c r="AV158" s="13" t="s">
        <v>79</v>
      </c>
      <c r="AW158" s="13" t="s">
        <v>27</v>
      </c>
      <c r="AX158" s="13" t="s">
        <v>70</v>
      </c>
      <c r="AY158" s="151" t="s">
        <v>148</v>
      </c>
    </row>
    <row r="159" spans="2:65" s="1" customFormat="1" ht="24" customHeight="1">
      <c r="B159" s="130"/>
      <c r="C159" s="131" t="s">
        <v>167</v>
      </c>
      <c r="D159" s="131" t="s">
        <v>150</v>
      </c>
      <c r="E159" s="132" t="s">
        <v>2121</v>
      </c>
      <c r="F159" s="133" t="s">
        <v>2122</v>
      </c>
      <c r="G159" s="134" t="s">
        <v>153</v>
      </c>
      <c r="H159" s="135">
        <v>37.66</v>
      </c>
      <c r="I159" s="136"/>
      <c r="J159" s="136">
        <f>ROUND(I159*H159,2)</f>
        <v>0</v>
      </c>
      <c r="K159" s="133" t="s">
        <v>320</v>
      </c>
      <c r="L159" s="27"/>
      <c r="M159" s="137" t="s">
        <v>1</v>
      </c>
      <c r="N159" s="138" t="s">
        <v>35</v>
      </c>
      <c r="O159" s="139">
        <v>1.314</v>
      </c>
      <c r="P159" s="139">
        <f>O159*H159</f>
        <v>49.48524</v>
      </c>
      <c r="Q159" s="139">
        <v>0</v>
      </c>
      <c r="R159" s="139">
        <f>Q159*H159</f>
        <v>0</v>
      </c>
      <c r="S159" s="139">
        <v>0.316</v>
      </c>
      <c r="T159" s="140">
        <f>S159*H159</f>
        <v>11.900559999999999</v>
      </c>
      <c r="AR159" s="141" t="s">
        <v>155</v>
      </c>
      <c r="AT159" s="141" t="s">
        <v>150</v>
      </c>
      <c r="AU159" s="141" t="s">
        <v>79</v>
      </c>
      <c r="AY159" s="15" t="s">
        <v>148</v>
      </c>
      <c r="BE159" s="142">
        <f>IF(N159="základní",J159,0)</f>
        <v>0</v>
      </c>
      <c r="BF159" s="142">
        <f>IF(N159="snížená",J159,0)</f>
        <v>0</v>
      </c>
      <c r="BG159" s="142">
        <f>IF(N159="zákl. přenesená",J159,0)</f>
        <v>0</v>
      </c>
      <c r="BH159" s="142">
        <f>IF(N159="sníž. přenesená",J159,0)</f>
        <v>0</v>
      </c>
      <c r="BI159" s="142">
        <f>IF(N159="nulová",J159,0)</f>
        <v>0</v>
      </c>
      <c r="BJ159" s="15" t="s">
        <v>77</v>
      </c>
      <c r="BK159" s="142">
        <f>ROUND(I159*H159,2)</f>
        <v>0</v>
      </c>
      <c r="BL159" s="15" t="s">
        <v>155</v>
      </c>
      <c r="BM159" s="141" t="s">
        <v>2867</v>
      </c>
    </row>
    <row r="160" spans="2:51" s="12" customFormat="1" ht="12">
      <c r="B160" s="143"/>
      <c r="D160" s="144" t="s">
        <v>157</v>
      </c>
      <c r="E160" s="145" t="s">
        <v>1</v>
      </c>
      <c r="F160" s="146" t="s">
        <v>244</v>
      </c>
      <c r="H160" s="145" t="s">
        <v>1</v>
      </c>
      <c r="L160" s="143"/>
      <c r="M160" s="147"/>
      <c r="N160" s="148"/>
      <c r="O160" s="148"/>
      <c r="P160" s="148"/>
      <c r="Q160" s="148"/>
      <c r="R160" s="148"/>
      <c r="S160" s="148"/>
      <c r="T160" s="149"/>
      <c r="AT160" s="145" t="s">
        <v>157</v>
      </c>
      <c r="AU160" s="145" t="s">
        <v>79</v>
      </c>
      <c r="AV160" s="12" t="s">
        <v>77</v>
      </c>
      <c r="AW160" s="12" t="s">
        <v>27</v>
      </c>
      <c r="AX160" s="12" t="s">
        <v>70</v>
      </c>
      <c r="AY160" s="145" t="s">
        <v>148</v>
      </c>
    </row>
    <row r="161" spans="2:51" s="13" customFormat="1" ht="12">
      <c r="B161" s="150"/>
      <c r="D161" s="144" t="s">
        <v>157</v>
      </c>
      <c r="E161" s="151" t="s">
        <v>1</v>
      </c>
      <c r="F161" s="152" t="s">
        <v>2864</v>
      </c>
      <c r="H161" s="153">
        <v>37.66</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 customFormat="1" ht="24" customHeight="1">
      <c r="B162" s="130"/>
      <c r="C162" s="131" t="s">
        <v>155</v>
      </c>
      <c r="D162" s="131" t="s">
        <v>150</v>
      </c>
      <c r="E162" s="132" t="s">
        <v>160</v>
      </c>
      <c r="F162" s="133" t="s">
        <v>161</v>
      </c>
      <c r="G162" s="134" t="s">
        <v>162</v>
      </c>
      <c r="H162" s="135">
        <v>47.95</v>
      </c>
      <c r="I162" s="136"/>
      <c r="J162" s="136">
        <f>ROUND(I162*H162,2)</f>
        <v>0</v>
      </c>
      <c r="K162" s="133" t="s">
        <v>154</v>
      </c>
      <c r="L162" s="27"/>
      <c r="M162" s="137" t="s">
        <v>1</v>
      </c>
      <c r="N162" s="138" t="s">
        <v>35</v>
      </c>
      <c r="O162" s="139">
        <v>2.32</v>
      </c>
      <c r="P162" s="139">
        <f>O162*H162</f>
        <v>111.244</v>
      </c>
      <c r="Q162" s="139">
        <v>0</v>
      </c>
      <c r="R162" s="139">
        <f>Q162*H162</f>
        <v>0</v>
      </c>
      <c r="S162" s="139">
        <v>0</v>
      </c>
      <c r="T162" s="140">
        <f>S162*H162</f>
        <v>0</v>
      </c>
      <c r="AR162" s="141" t="s">
        <v>155</v>
      </c>
      <c r="AT162" s="141" t="s">
        <v>150</v>
      </c>
      <c r="AU162" s="141" t="s">
        <v>79</v>
      </c>
      <c r="AY162" s="15" t="s">
        <v>148</v>
      </c>
      <c r="BE162" s="142">
        <f>IF(N162="základní",J162,0)</f>
        <v>0</v>
      </c>
      <c r="BF162" s="142">
        <f>IF(N162="snížená",J162,0)</f>
        <v>0</v>
      </c>
      <c r="BG162" s="142">
        <f>IF(N162="zákl. přenesená",J162,0)</f>
        <v>0</v>
      </c>
      <c r="BH162" s="142">
        <f>IF(N162="sníž. přenesená",J162,0)</f>
        <v>0</v>
      </c>
      <c r="BI162" s="142">
        <f>IF(N162="nulová",J162,0)</f>
        <v>0</v>
      </c>
      <c r="BJ162" s="15" t="s">
        <v>77</v>
      </c>
      <c r="BK162" s="142">
        <f>ROUND(I162*H162,2)</f>
        <v>0</v>
      </c>
      <c r="BL162" s="15" t="s">
        <v>155</v>
      </c>
      <c r="BM162" s="141" t="s">
        <v>2868</v>
      </c>
    </row>
    <row r="163" spans="2:51" s="12" customFormat="1" ht="12">
      <c r="B163" s="143"/>
      <c r="D163" s="144" t="s">
        <v>157</v>
      </c>
      <c r="E163" s="145" t="s">
        <v>1</v>
      </c>
      <c r="F163" s="146" t="s">
        <v>158</v>
      </c>
      <c r="H163" s="145" t="s">
        <v>1</v>
      </c>
      <c r="L163" s="143"/>
      <c r="M163" s="147"/>
      <c r="N163" s="148"/>
      <c r="O163" s="148"/>
      <c r="P163" s="148"/>
      <c r="Q163" s="148"/>
      <c r="R163" s="148"/>
      <c r="S163" s="148"/>
      <c r="T163" s="149"/>
      <c r="AT163" s="145" t="s">
        <v>157</v>
      </c>
      <c r="AU163" s="145" t="s">
        <v>79</v>
      </c>
      <c r="AV163" s="12" t="s">
        <v>77</v>
      </c>
      <c r="AW163" s="12" t="s">
        <v>27</v>
      </c>
      <c r="AX163" s="12" t="s">
        <v>70</v>
      </c>
      <c r="AY163" s="145" t="s">
        <v>148</v>
      </c>
    </row>
    <row r="164" spans="2:51" s="13" customFormat="1" ht="30.6">
      <c r="B164" s="150"/>
      <c r="D164" s="144" t="s">
        <v>157</v>
      </c>
      <c r="E164" s="151" t="s">
        <v>1</v>
      </c>
      <c r="F164" s="152" t="s">
        <v>2869</v>
      </c>
      <c r="H164" s="153">
        <v>52.95</v>
      </c>
      <c r="L164" s="150"/>
      <c r="M164" s="154"/>
      <c r="N164" s="155"/>
      <c r="O164" s="155"/>
      <c r="P164" s="155"/>
      <c r="Q164" s="155"/>
      <c r="R164" s="155"/>
      <c r="S164" s="155"/>
      <c r="T164" s="156"/>
      <c r="AT164" s="151" t="s">
        <v>157</v>
      </c>
      <c r="AU164" s="151" t="s">
        <v>79</v>
      </c>
      <c r="AV164" s="13" t="s">
        <v>79</v>
      </c>
      <c r="AW164" s="13" t="s">
        <v>27</v>
      </c>
      <c r="AX164" s="13" t="s">
        <v>70</v>
      </c>
      <c r="AY164" s="151" t="s">
        <v>148</v>
      </c>
    </row>
    <row r="165" spans="2:51" s="13" customFormat="1" ht="12">
      <c r="B165" s="150"/>
      <c r="D165" s="144" t="s">
        <v>157</v>
      </c>
      <c r="E165" s="151" t="s">
        <v>1</v>
      </c>
      <c r="F165" s="152" t="s">
        <v>166</v>
      </c>
      <c r="H165" s="153">
        <v>-5</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 customFormat="1" ht="24" customHeight="1">
      <c r="B166" s="130"/>
      <c r="C166" s="131" t="s">
        <v>175</v>
      </c>
      <c r="D166" s="131" t="s">
        <v>150</v>
      </c>
      <c r="E166" s="132" t="s">
        <v>168</v>
      </c>
      <c r="F166" s="133" t="s">
        <v>169</v>
      </c>
      <c r="G166" s="134" t="s">
        <v>162</v>
      </c>
      <c r="H166" s="135">
        <v>47.95</v>
      </c>
      <c r="I166" s="136"/>
      <c r="J166" s="136">
        <f>ROUND(I166*H166,2)</f>
        <v>0</v>
      </c>
      <c r="K166" s="133" t="s">
        <v>154</v>
      </c>
      <c r="L166" s="27"/>
      <c r="M166" s="137" t="s">
        <v>1</v>
      </c>
      <c r="N166" s="138" t="s">
        <v>35</v>
      </c>
      <c r="O166" s="139">
        <v>0.654</v>
      </c>
      <c r="P166" s="139">
        <f>O166*H166</f>
        <v>31.359300000000005</v>
      </c>
      <c r="Q166" s="139">
        <v>0</v>
      </c>
      <c r="R166" s="139">
        <f>Q166*H166</f>
        <v>0</v>
      </c>
      <c r="S166" s="139">
        <v>0</v>
      </c>
      <c r="T166" s="140">
        <f>S166*H166</f>
        <v>0</v>
      </c>
      <c r="AR166" s="141" t="s">
        <v>155</v>
      </c>
      <c r="AT166" s="141" t="s">
        <v>150</v>
      </c>
      <c r="AU166" s="141" t="s">
        <v>79</v>
      </c>
      <c r="AY166" s="15" t="s">
        <v>148</v>
      </c>
      <c r="BE166" s="142">
        <f>IF(N166="základní",J166,0)</f>
        <v>0</v>
      </c>
      <c r="BF166" s="142">
        <f>IF(N166="snížená",J166,0)</f>
        <v>0</v>
      </c>
      <c r="BG166" s="142">
        <f>IF(N166="zákl. přenesená",J166,0)</f>
        <v>0</v>
      </c>
      <c r="BH166" s="142">
        <f>IF(N166="sníž. přenesená",J166,0)</f>
        <v>0</v>
      </c>
      <c r="BI166" s="142">
        <f>IF(N166="nulová",J166,0)</f>
        <v>0</v>
      </c>
      <c r="BJ166" s="15" t="s">
        <v>77</v>
      </c>
      <c r="BK166" s="142">
        <f>ROUND(I166*H166,2)</f>
        <v>0</v>
      </c>
      <c r="BL166" s="15" t="s">
        <v>155</v>
      </c>
      <c r="BM166" s="141" t="s">
        <v>2870</v>
      </c>
    </row>
    <row r="167" spans="2:51" s="12" customFormat="1" ht="12">
      <c r="B167" s="143"/>
      <c r="D167" s="144" t="s">
        <v>157</v>
      </c>
      <c r="E167" s="145" t="s">
        <v>1</v>
      </c>
      <c r="F167" s="146" t="s">
        <v>158</v>
      </c>
      <c r="H167" s="145" t="s">
        <v>1</v>
      </c>
      <c r="L167" s="143"/>
      <c r="M167" s="147"/>
      <c r="N167" s="148"/>
      <c r="O167" s="148"/>
      <c r="P167" s="148"/>
      <c r="Q167" s="148"/>
      <c r="R167" s="148"/>
      <c r="S167" s="148"/>
      <c r="T167" s="149"/>
      <c r="AT167" s="145" t="s">
        <v>157</v>
      </c>
      <c r="AU167" s="145" t="s">
        <v>79</v>
      </c>
      <c r="AV167" s="12" t="s">
        <v>77</v>
      </c>
      <c r="AW167" s="12" t="s">
        <v>27</v>
      </c>
      <c r="AX167" s="12" t="s">
        <v>70</v>
      </c>
      <c r="AY167" s="145" t="s">
        <v>148</v>
      </c>
    </row>
    <row r="168" spans="2:51" s="13" customFormat="1" ht="30.6">
      <c r="B168" s="150"/>
      <c r="D168" s="144" t="s">
        <v>157</v>
      </c>
      <c r="E168" s="151" t="s">
        <v>1</v>
      </c>
      <c r="F168" s="152" t="s">
        <v>2869</v>
      </c>
      <c r="H168" s="153">
        <v>52.95</v>
      </c>
      <c r="L168" s="150"/>
      <c r="M168" s="154"/>
      <c r="N168" s="155"/>
      <c r="O168" s="155"/>
      <c r="P168" s="155"/>
      <c r="Q168" s="155"/>
      <c r="R168" s="155"/>
      <c r="S168" s="155"/>
      <c r="T168" s="156"/>
      <c r="AT168" s="151" t="s">
        <v>157</v>
      </c>
      <c r="AU168" s="151" t="s">
        <v>79</v>
      </c>
      <c r="AV168" s="13" t="s">
        <v>79</v>
      </c>
      <c r="AW168" s="13" t="s">
        <v>27</v>
      </c>
      <c r="AX168" s="13" t="s">
        <v>70</v>
      </c>
      <c r="AY168" s="151" t="s">
        <v>148</v>
      </c>
    </row>
    <row r="169" spans="2:51" s="13" customFormat="1" ht="12">
      <c r="B169" s="150"/>
      <c r="D169" s="144" t="s">
        <v>157</v>
      </c>
      <c r="E169" s="151" t="s">
        <v>1</v>
      </c>
      <c r="F169" s="152" t="s">
        <v>166</v>
      </c>
      <c r="H169" s="153">
        <v>-5</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 customFormat="1" ht="24" customHeight="1">
      <c r="B170" s="130"/>
      <c r="C170" s="131" t="s">
        <v>179</v>
      </c>
      <c r="D170" s="131" t="s">
        <v>150</v>
      </c>
      <c r="E170" s="132" t="s">
        <v>171</v>
      </c>
      <c r="F170" s="133" t="s">
        <v>172</v>
      </c>
      <c r="G170" s="134" t="s">
        <v>162</v>
      </c>
      <c r="H170" s="135">
        <v>5</v>
      </c>
      <c r="I170" s="136"/>
      <c r="J170" s="136">
        <f>ROUND(I170*H170,2)</f>
        <v>0</v>
      </c>
      <c r="K170" s="133" t="s">
        <v>154</v>
      </c>
      <c r="L170" s="27"/>
      <c r="M170" s="137" t="s">
        <v>1</v>
      </c>
      <c r="N170" s="138" t="s">
        <v>35</v>
      </c>
      <c r="O170" s="139">
        <v>2.94</v>
      </c>
      <c r="P170" s="139">
        <f>O170*H170</f>
        <v>14.7</v>
      </c>
      <c r="Q170" s="139">
        <v>0</v>
      </c>
      <c r="R170" s="139">
        <f>Q170*H170</f>
        <v>0</v>
      </c>
      <c r="S170" s="139">
        <v>0</v>
      </c>
      <c r="T170" s="140">
        <f>S170*H170</f>
        <v>0</v>
      </c>
      <c r="AR170" s="141" t="s">
        <v>155</v>
      </c>
      <c r="AT170" s="141" t="s">
        <v>150</v>
      </c>
      <c r="AU170" s="141" t="s">
        <v>79</v>
      </c>
      <c r="AY170" s="15" t="s">
        <v>148</v>
      </c>
      <c r="BE170" s="142">
        <f>IF(N170="základní",J170,0)</f>
        <v>0</v>
      </c>
      <c r="BF170" s="142">
        <f>IF(N170="snížená",J170,0)</f>
        <v>0</v>
      </c>
      <c r="BG170" s="142">
        <f>IF(N170="zákl. přenesená",J170,0)</f>
        <v>0</v>
      </c>
      <c r="BH170" s="142">
        <f>IF(N170="sníž. přenesená",J170,0)</f>
        <v>0</v>
      </c>
      <c r="BI170" s="142">
        <f>IF(N170="nulová",J170,0)</f>
        <v>0</v>
      </c>
      <c r="BJ170" s="15" t="s">
        <v>77</v>
      </c>
      <c r="BK170" s="142">
        <f>ROUND(I170*H170,2)</f>
        <v>0</v>
      </c>
      <c r="BL170" s="15" t="s">
        <v>155</v>
      </c>
      <c r="BM170" s="141" t="s">
        <v>2871</v>
      </c>
    </row>
    <row r="171" spans="2:51" s="13" customFormat="1" ht="12">
      <c r="B171" s="150"/>
      <c r="D171" s="144" t="s">
        <v>157</v>
      </c>
      <c r="E171" s="151" t="s">
        <v>1</v>
      </c>
      <c r="F171" s="152" t="s">
        <v>174</v>
      </c>
      <c r="H171" s="153">
        <v>5</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186</v>
      </c>
      <c r="D172" s="131" t="s">
        <v>150</v>
      </c>
      <c r="E172" s="132" t="s">
        <v>176</v>
      </c>
      <c r="F172" s="133" t="s">
        <v>177</v>
      </c>
      <c r="G172" s="134" t="s">
        <v>162</v>
      </c>
      <c r="H172" s="135">
        <v>5</v>
      </c>
      <c r="I172" s="136"/>
      <c r="J172" s="136">
        <f>ROUND(I172*H172,2)</f>
        <v>0</v>
      </c>
      <c r="K172" s="133" t="s">
        <v>154</v>
      </c>
      <c r="L172" s="27"/>
      <c r="M172" s="137" t="s">
        <v>1</v>
      </c>
      <c r="N172" s="138" t="s">
        <v>35</v>
      </c>
      <c r="O172" s="139">
        <v>0.8</v>
      </c>
      <c r="P172" s="139">
        <f>O172*H172</f>
        <v>4</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2872</v>
      </c>
    </row>
    <row r="173" spans="2:51" s="13" customFormat="1" ht="12">
      <c r="B173" s="150"/>
      <c r="D173" s="144" t="s">
        <v>157</v>
      </c>
      <c r="E173" s="151" t="s">
        <v>1</v>
      </c>
      <c r="F173" s="152" t="s">
        <v>174</v>
      </c>
      <c r="H173" s="153">
        <v>5</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65" s="1" customFormat="1" ht="24" customHeight="1">
      <c r="B174" s="130"/>
      <c r="C174" s="131" t="s">
        <v>192</v>
      </c>
      <c r="D174" s="131" t="s">
        <v>150</v>
      </c>
      <c r="E174" s="132" t="s">
        <v>180</v>
      </c>
      <c r="F174" s="133" t="s">
        <v>181</v>
      </c>
      <c r="G174" s="134" t="s">
        <v>162</v>
      </c>
      <c r="H174" s="135">
        <v>8.825</v>
      </c>
      <c r="I174" s="136"/>
      <c r="J174" s="136">
        <f>ROUND(I174*H174,2)</f>
        <v>0</v>
      </c>
      <c r="K174" s="133" t="s">
        <v>154</v>
      </c>
      <c r="L174" s="27"/>
      <c r="M174" s="137" t="s">
        <v>1</v>
      </c>
      <c r="N174" s="138" t="s">
        <v>35</v>
      </c>
      <c r="O174" s="139">
        <v>0.083</v>
      </c>
      <c r="P174" s="139">
        <f>O174*H174</f>
        <v>0.732475</v>
      </c>
      <c r="Q174" s="139">
        <v>0</v>
      </c>
      <c r="R174" s="139">
        <f>Q174*H174</f>
        <v>0</v>
      </c>
      <c r="S174" s="139">
        <v>0</v>
      </c>
      <c r="T174" s="140">
        <f>S174*H174</f>
        <v>0</v>
      </c>
      <c r="AR174" s="141" t="s">
        <v>155</v>
      </c>
      <c r="AT174" s="141" t="s">
        <v>150</v>
      </c>
      <c r="AU174" s="141" t="s">
        <v>79</v>
      </c>
      <c r="AY174" s="15" t="s">
        <v>148</v>
      </c>
      <c r="BE174" s="142">
        <f>IF(N174="základní",J174,0)</f>
        <v>0</v>
      </c>
      <c r="BF174" s="142">
        <f>IF(N174="snížená",J174,0)</f>
        <v>0</v>
      </c>
      <c r="BG174" s="142">
        <f>IF(N174="zákl. přenesená",J174,0)</f>
        <v>0</v>
      </c>
      <c r="BH174" s="142">
        <f>IF(N174="sníž. přenesená",J174,0)</f>
        <v>0</v>
      </c>
      <c r="BI174" s="142">
        <f>IF(N174="nulová",J174,0)</f>
        <v>0</v>
      </c>
      <c r="BJ174" s="15" t="s">
        <v>77</v>
      </c>
      <c r="BK174" s="142">
        <f>ROUND(I174*H174,2)</f>
        <v>0</v>
      </c>
      <c r="BL174" s="15" t="s">
        <v>155</v>
      </c>
      <c r="BM174" s="141" t="s">
        <v>2873</v>
      </c>
    </row>
    <row r="175" spans="2:51" s="13" customFormat="1" ht="12">
      <c r="B175" s="150"/>
      <c r="D175" s="144" t="s">
        <v>157</v>
      </c>
      <c r="E175" s="151" t="s">
        <v>1</v>
      </c>
      <c r="F175" s="152" t="s">
        <v>2874</v>
      </c>
      <c r="H175" s="153">
        <v>47.95</v>
      </c>
      <c r="L175" s="150"/>
      <c r="M175" s="154"/>
      <c r="N175" s="155"/>
      <c r="O175" s="155"/>
      <c r="P175" s="155"/>
      <c r="Q175" s="155"/>
      <c r="R175" s="155"/>
      <c r="S175" s="155"/>
      <c r="T175" s="156"/>
      <c r="AT175" s="151" t="s">
        <v>157</v>
      </c>
      <c r="AU175" s="151" t="s">
        <v>79</v>
      </c>
      <c r="AV175" s="13" t="s">
        <v>79</v>
      </c>
      <c r="AW175" s="13" t="s">
        <v>27</v>
      </c>
      <c r="AX175" s="13" t="s">
        <v>70</v>
      </c>
      <c r="AY175" s="151" t="s">
        <v>148</v>
      </c>
    </row>
    <row r="176" spans="2:51" s="13" customFormat="1" ht="12">
      <c r="B176" s="150"/>
      <c r="D176" s="144" t="s">
        <v>157</v>
      </c>
      <c r="E176" s="151" t="s">
        <v>1</v>
      </c>
      <c r="F176" s="152" t="s">
        <v>184</v>
      </c>
      <c r="H176" s="153">
        <v>5</v>
      </c>
      <c r="L176" s="150"/>
      <c r="M176" s="154"/>
      <c r="N176" s="155"/>
      <c r="O176" s="155"/>
      <c r="P176" s="155"/>
      <c r="Q176" s="155"/>
      <c r="R176" s="155"/>
      <c r="S176" s="155"/>
      <c r="T176" s="156"/>
      <c r="AT176" s="151" t="s">
        <v>157</v>
      </c>
      <c r="AU176" s="151" t="s">
        <v>79</v>
      </c>
      <c r="AV176" s="13" t="s">
        <v>79</v>
      </c>
      <c r="AW176" s="13" t="s">
        <v>27</v>
      </c>
      <c r="AX176" s="13" t="s">
        <v>70</v>
      </c>
      <c r="AY176" s="151" t="s">
        <v>148</v>
      </c>
    </row>
    <row r="177" spans="2:51" s="13" customFormat="1" ht="12">
      <c r="B177" s="150"/>
      <c r="D177" s="144" t="s">
        <v>157</v>
      </c>
      <c r="E177" s="151" t="s">
        <v>1</v>
      </c>
      <c r="F177" s="152" t="s">
        <v>2875</v>
      </c>
      <c r="H177" s="153">
        <v>-44.125</v>
      </c>
      <c r="L177" s="150"/>
      <c r="M177" s="154"/>
      <c r="N177" s="155"/>
      <c r="O177" s="155"/>
      <c r="P177" s="155"/>
      <c r="Q177" s="155"/>
      <c r="R177" s="155"/>
      <c r="S177" s="155"/>
      <c r="T177" s="156"/>
      <c r="AT177" s="151" t="s">
        <v>157</v>
      </c>
      <c r="AU177" s="151" t="s">
        <v>79</v>
      </c>
      <c r="AV177" s="13" t="s">
        <v>79</v>
      </c>
      <c r="AW177" s="13" t="s">
        <v>27</v>
      </c>
      <c r="AX177" s="13" t="s">
        <v>70</v>
      </c>
      <c r="AY177" s="151" t="s">
        <v>148</v>
      </c>
    </row>
    <row r="178" spans="2:65" s="1" customFormat="1" ht="24" customHeight="1">
      <c r="B178" s="130"/>
      <c r="C178" s="131" t="s">
        <v>196</v>
      </c>
      <c r="D178" s="131" t="s">
        <v>150</v>
      </c>
      <c r="E178" s="132" t="s">
        <v>187</v>
      </c>
      <c r="F178" s="133" t="s">
        <v>188</v>
      </c>
      <c r="G178" s="134" t="s">
        <v>162</v>
      </c>
      <c r="H178" s="135">
        <v>17.65</v>
      </c>
      <c r="I178" s="136"/>
      <c r="J178" s="136">
        <f>ROUND(I178*H178,2)</f>
        <v>0</v>
      </c>
      <c r="K178" s="133" t="s">
        <v>154</v>
      </c>
      <c r="L178" s="27"/>
      <c r="M178" s="137" t="s">
        <v>1</v>
      </c>
      <c r="N178" s="138" t="s">
        <v>35</v>
      </c>
      <c r="O178" s="139">
        <v>0.004</v>
      </c>
      <c r="P178" s="139">
        <f>O178*H178</f>
        <v>0.0706</v>
      </c>
      <c r="Q178" s="139">
        <v>0</v>
      </c>
      <c r="R178" s="139">
        <f>Q178*H178</f>
        <v>0</v>
      </c>
      <c r="S178" s="139">
        <v>0</v>
      </c>
      <c r="T178" s="140">
        <f>S178*H178</f>
        <v>0</v>
      </c>
      <c r="AR178" s="141" t="s">
        <v>155</v>
      </c>
      <c r="AT178" s="141" t="s">
        <v>150</v>
      </c>
      <c r="AU178" s="141" t="s">
        <v>79</v>
      </c>
      <c r="AY178" s="15" t="s">
        <v>148</v>
      </c>
      <c r="BE178" s="142">
        <f>IF(N178="základní",J178,0)</f>
        <v>0</v>
      </c>
      <c r="BF178" s="142">
        <f>IF(N178="snížená",J178,0)</f>
        <v>0</v>
      </c>
      <c r="BG178" s="142">
        <f>IF(N178="zákl. přenesená",J178,0)</f>
        <v>0</v>
      </c>
      <c r="BH178" s="142">
        <f>IF(N178="sníž. přenesená",J178,0)</f>
        <v>0</v>
      </c>
      <c r="BI178" s="142">
        <f>IF(N178="nulová",J178,0)</f>
        <v>0</v>
      </c>
      <c r="BJ178" s="15" t="s">
        <v>77</v>
      </c>
      <c r="BK178" s="142">
        <f>ROUND(I178*H178,2)</f>
        <v>0</v>
      </c>
      <c r="BL178" s="15" t="s">
        <v>155</v>
      </c>
      <c r="BM178" s="141" t="s">
        <v>2876</v>
      </c>
    </row>
    <row r="179" spans="2:51" s="13" customFormat="1" ht="12">
      <c r="B179" s="150"/>
      <c r="D179" s="144" t="s">
        <v>157</v>
      </c>
      <c r="E179" s="151" t="s">
        <v>1</v>
      </c>
      <c r="F179" s="152" t="s">
        <v>2877</v>
      </c>
      <c r="H179" s="153">
        <v>8.825</v>
      </c>
      <c r="L179" s="150"/>
      <c r="M179" s="154"/>
      <c r="N179" s="155"/>
      <c r="O179" s="155"/>
      <c r="P179" s="155"/>
      <c r="Q179" s="155"/>
      <c r="R179" s="155"/>
      <c r="S179" s="155"/>
      <c r="T179" s="156"/>
      <c r="AT179" s="151" t="s">
        <v>157</v>
      </c>
      <c r="AU179" s="151" t="s">
        <v>79</v>
      </c>
      <c r="AV179" s="13" t="s">
        <v>79</v>
      </c>
      <c r="AW179" s="13" t="s">
        <v>27</v>
      </c>
      <c r="AX179" s="13" t="s">
        <v>70</v>
      </c>
      <c r="AY179" s="151" t="s">
        <v>148</v>
      </c>
    </row>
    <row r="180" spans="2:51" s="13" customFormat="1" ht="12">
      <c r="B180" s="150"/>
      <c r="D180" s="144" t="s">
        <v>157</v>
      </c>
      <c r="F180" s="152" t="s">
        <v>2878</v>
      </c>
      <c r="H180" s="153">
        <v>17.65</v>
      </c>
      <c r="L180" s="150"/>
      <c r="M180" s="154"/>
      <c r="N180" s="155"/>
      <c r="O180" s="155"/>
      <c r="P180" s="155"/>
      <c r="Q180" s="155"/>
      <c r="R180" s="155"/>
      <c r="S180" s="155"/>
      <c r="T180" s="156"/>
      <c r="AT180" s="151" t="s">
        <v>157</v>
      </c>
      <c r="AU180" s="151" t="s">
        <v>79</v>
      </c>
      <c r="AV180" s="13" t="s">
        <v>79</v>
      </c>
      <c r="AW180" s="13" t="s">
        <v>3</v>
      </c>
      <c r="AX180" s="13" t="s">
        <v>77</v>
      </c>
      <c r="AY180" s="151" t="s">
        <v>148</v>
      </c>
    </row>
    <row r="181" spans="2:65" s="1" customFormat="1" ht="16.5" customHeight="1">
      <c r="B181" s="130"/>
      <c r="C181" s="131" t="s">
        <v>200</v>
      </c>
      <c r="D181" s="131" t="s">
        <v>150</v>
      </c>
      <c r="E181" s="132" t="s">
        <v>193</v>
      </c>
      <c r="F181" s="133" t="s">
        <v>194</v>
      </c>
      <c r="G181" s="134" t="s">
        <v>162</v>
      </c>
      <c r="H181" s="135">
        <v>8.825</v>
      </c>
      <c r="I181" s="136"/>
      <c r="J181" s="136">
        <f>ROUND(I181*H181,2)</f>
        <v>0</v>
      </c>
      <c r="K181" s="133" t="s">
        <v>154</v>
      </c>
      <c r="L181" s="27"/>
      <c r="M181" s="137" t="s">
        <v>1</v>
      </c>
      <c r="N181" s="138" t="s">
        <v>35</v>
      </c>
      <c r="O181" s="139">
        <v>0.652</v>
      </c>
      <c r="P181" s="139">
        <f>O181*H181</f>
        <v>5.7539</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2879</v>
      </c>
    </row>
    <row r="182" spans="2:51" s="13" customFormat="1" ht="12">
      <c r="B182" s="150"/>
      <c r="D182" s="144" t="s">
        <v>157</v>
      </c>
      <c r="E182" s="151" t="s">
        <v>1</v>
      </c>
      <c r="F182" s="152" t="s">
        <v>2877</v>
      </c>
      <c r="H182" s="153">
        <v>8.825</v>
      </c>
      <c r="L182" s="150"/>
      <c r="M182" s="154"/>
      <c r="N182" s="155"/>
      <c r="O182" s="155"/>
      <c r="P182" s="155"/>
      <c r="Q182" s="155"/>
      <c r="R182" s="155"/>
      <c r="S182" s="155"/>
      <c r="T182" s="156"/>
      <c r="AT182" s="151" t="s">
        <v>157</v>
      </c>
      <c r="AU182" s="151" t="s">
        <v>79</v>
      </c>
      <c r="AV182" s="13" t="s">
        <v>79</v>
      </c>
      <c r="AW182" s="13" t="s">
        <v>27</v>
      </c>
      <c r="AX182" s="13" t="s">
        <v>70</v>
      </c>
      <c r="AY182" s="151" t="s">
        <v>148</v>
      </c>
    </row>
    <row r="183" spans="2:65" s="1" customFormat="1" ht="16.5" customHeight="1">
      <c r="B183" s="130"/>
      <c r="C183" s="131" t="s">
        <v>206</v>
      </c>
      <c r="D183" s="131" t="s">
        <v>150</v>
      </c>
      <c r="E183" s="132" t="s">
        <v>197</v>
      </c>
      <c r="F183" s="133" t="s">
        <v>198</v>
      </c>
      <c r="G183" s="134" t="s">
        <v>162</v>
      </c>
      <c r="H183" s="135">
        <v>8.825</v>
      </c>
      <c r="I183" s="136"/>
      <c r="J183" s="136">
        <f>ROUND(I183*H183,2)</f>
        <v>0</v>
      </c>
      <c r="K183" s="133" t="s">
        <v>154</v>
      </c>
      <c r="L183" s="27"/>
      <c r="M183" s="137" t="s">
        <v>1</v>
      </c>
      <c r="N183" s="138" t="s">
        <v>35</v>
      </c>
      <c r="O183" s="139">
        <v>0.009</v>
      </c>
      <c r="P183" s="139">
        <f>O183*H183</f>
        <v>0.07942499999999998</v>
      </c>
      <c r="Q183" s="139">
        <v>0</v>
      </c>
      <c r="R183" s="139">
        <f>Q183*H183</f>
        <v>0</v>
      </c>
      <c r="S183" s="139">
        <v>0</v>
      </c>
      <c r="T183" s="140">
        <f>S183*H183</f>
        <v>0</v>
      </c>
      <c r="AR183" s="141" t="s">
        <v>155</v>
      </c>
      <c r="AT183" s="141" t="s">
        <v>150</v>
      </c>
      <c r="AU183" s="141" t="s">
        <v>79</v>
      </c>
      <c r="AY183" s="15" t="s">
        <v>148</v>
      </c>
      <c r="BE183" s="142">
        <f>IF(N183="základní",J183,0)</f>
        <v>0</v>
      </c>
      <c r="BF183" s="142">
        <f>IF(N183="snížená",J183,0)</f>
        <v>0</v>
      </c>
      <c r="BG183" s="142">
        <f>IF(N183="zákl. přenesená",J183,0)</f>
        <v>0</v>
      </c>
      <c r="BH183" s="142">
        <f>IF(N183="sníž. přenesená",J183,0)</f>
        <v>0</v>
      </c>
      <c r="BI183" s="142">
        <f>IF(N183="nulová",J183,0)</f>
        <v>0</v>
      </c>
      <c r="BJ183" s="15" t="s">
        <v>77</v>
      </c>
      <c r="BK183" s="142">
        <f>ROUND(I183*H183,2)</f>
        <v>0</v>
      </c>
      <c r="BL183" s="15" t="s">
        <v>155</v>
      </c>
      <c r="BM183" s="141" t="s">
        <v>2880</v>
      </c>
    </row>
    <row r="184" spans="2:51" s="13" customFormat="1" ht="12">
      <c r="B184" s="150"/>
      <c r="D184" s="144" t="s">
        <v>157</v>
      </c>
      <c r="E184" s="151" t="s">
        <v>1</v>
      </c>
      <c r="F184" s="152" t="s">
        <v>2877</v>
      </c>
      <c r="H184" s="153">
        <v>8.825</v>
      </c>
      <c r="L184" s="150"/>
      <c r="M184" s="154"/>
      <c r="N184" s="155"/>
      <c r="O184" s="155"/>
      <c r="P184" s="155"/>
      <c r="Q184" s="155"/>
      <c r="R184" s="155"/>
      <c r="S184" s="155"/>
      <c r="T184" s="156"/>
      <c r="AT184" s="151" t="s">
        <v>157</v>
      </c>
      <c r="AU184" s="151" t="s">
        <v>79</v>
      </c>
      <c r="AV184" s="13" t="s">
        <v>79</v>
      </c>
      <c r="AW184" s="13" t="s">
        <v>27</v>
      </c>
      <c r="AX184" s="13" t="s">
        <v>70</v>
      </c>
      <c r="AY184" s="151" t="s">
        <v>148</v>
      </c>
    </row>
    <row r="185" spans="2:65" s="1" customFormat="1" ht="24" customHeight="1">
      <c r="B185" s="130"/>
      <c r="C185" s="131" t="s">
        <v>211</v>
      </c>
      <c r="D185" s="131" t="s">
        <v>150</v>
      </c>
      <c r="E185" s="132" t="s">
        <v>201</v>
      </c>
      <c r="F185" s="133" t="s">
        <v>202</v>
      </c>
      <c r="G185" s="134" t="s">
        <v>203</v>
      </c>
      <c r="H185" s="135">
        <v>15.444</v>
      </c>
      <c r="I185" s="136"/>
      <c r="J185" s="136">
        <f>ROUND(I185*H185,2)</f>
        <v>0</v>
      </c>
      <c r="K185" s="133" t="s">
        <v>154</v>
      </c>
      <c r="L185" s="27"/>
      <c r="M185" s="137" t="s">
        <v>1</v>
      </c>
      <c r="N185" s="138" t="s">
        <v>35</v>
      </c>
      <c r="O185" s="139">
        <v>0</v>
      </c>
      <c r="P185" s="139">
        <f>O185*H185</f>
        <v>0</v>
      </c>
      <c r="Q185" s="139">
        <v>0</v>
      </c>
      <c r="R185" s="139">
        <f>Q185*H185</f>
        <v>0</v>
      </c>
      <c r="S185" s="139">
        <v>0</v>
      </c>
      <c r="T185" s="140">
        <f>S185*H185</f>
        <v>0</v>
      </c>
      <c r="AR185" s="141" t="s">
        <v>155</v>
      </c>
      <c r="AT185" s="141" t="s">
        <v>150</v>
      </c>
      <c r="AU185" s="141" t="s">
        <v>79</v>
      </c>
      <c r="AY185" s="15" t="s">
        <v>148</v>
      </c>
      <c r="BE185" s="142">
        <f>IF(N185="základní",J185,0)</f>
        <v>0</v>
      </c>
      <c r="BF185" s="142">
        <f>IF(N185="snížená",J185,0)</f>
        <v>0</v>
      </c>
      <c r="BG185" s="142">
        <f>IF(N185="zákl. přenesená",J185,0)</f>
        <v>0</v>
      </c>
      <c r="BH185" s="142">
        <f>IF(N185="sníž. přenesená",J185,0)</f>
        <v>0</v>
      </c>
      <c r="BI185" s="142">
        <f>IF(N185="nulová",J185,0)</f>
        <v>0</v>
      </c>
      <c r="BJ185" s="15" t="s">
        <v>77</v>
      </c>
      <c r="BK185" s="142">
        <f>ROUND(I185*H185,2)</f>
        <v>0</v>
      </c>
      <c r="BL185" s="15" t="s">
        <v>155</v>
      </c>
      <c r="BM185" s="141" t="s">
        <v>2881</v>
      </c>
    </row>
    <row r="186" spans="2:51" s="13" customFormat="1" ht="12">
      <c r="B186" s="150"/>
      <c r="D186" s="144" t="s">
        <v>157</v>
      </c>
      <c r="E186" s="151" t="s">
        <v>1</v>
      </c>
      <c r="F186" s="152" t="s">
        <v>2877</v>
      </c>
      <c r="H186" s="153">
        <v>8.825</v>
      </c>
      <c r="L186" s="150"/>
      <c r="M186" s="154"/>
      <c r="N186" s="155"/>
      <c r="O186" s="155"/>
      <c r="P186" s="155"/>
      <c r="Q186" s="155"/>
      <c r="R186" s="155"/>
      <c r="S186" s="155"/>
      <c r="T186" s="156"/>
      <c r="AT186" s="151" t="s">
        <v>157</v>
      </c>
      <c r="AU186" s="151" t="s">
        <v>79</v>
      </c>
      <c r="AV186" s="13" t="s">
        <v>79</v>
      </c>
      <c r="AW186" s="13" t="s">
        <v>27</v>
      </c>
      <c r="AX186" s="13" t="s">
        <v>70</v>
      </c>
      <c r="AY186" s="151" t="s">
        <v>148</v>
      </c>
    </row>
    <row r="187" spans="2:51" s="13" customFormat="1" ht="12">
      <c r="B187" s="150"/>
      <c r="D187" s="144" t="s">
        <v>157</v>
      </c>
      <c r="F187" s="152" t="s">
        <v>2882</v>
      </c>
      <c r="H187" s="153">
        <v>15.444</v>
      </c>
      <c r="L187" s="150"/>
      <c r="M187" s="154"/>
      <c r="N187" s="155"/>
      <c r="O187" s="155"/>
      <c r="P187" s="155"/>
      <c r="Q187" s="155"/>
      <c r="R187" s="155"/>
      <c r="S187" s="155"/>
      <c r="T187" s="156"/>
      <c r="AT187" s="151" t="s">
        <v>157</v>
      </c>
      <c r="AU187" s="151" t="s">
        <v>79</v>
      </c>
      <c r="AV187" s="13" t="s">
        <v>79</v>
      </c>
      <c r="AW187" s="13" t="s">
        <v>3</v>
      </c>
      <c r="AX187" s="13" t="s">
        <v>77</v>
      </c>
      <c r="AY187" s="151" t="s">
        <v>148</v>
      </c>
    </row>
    <row r="188" spans="2:65" s="1" customFormat="1" ht="24" customHeight="1">
      <c r="B188" s="130"/>
      <c r="C188" s="131" t="s">
        <v>217</v>
      </c>
      <c r="D188" s="131" t="s">
        <v>150</v>
      </c>
      <c r="E188" s="132" t="s">
        <v>207</v>
      </c>
      <c r="F188" s="133" t="s">
        <v>208</v>
      </c>
      <c r="G188" s="134" t="s">
        <v>162</v>
      </c>
      <c r="H188" s="135">
        <v>44.125</v>
      </c>
      <c r="I188" s="136"/>
      <c r="J188" s="136">
        <f>ROUND(I188*H188,2)</f>
        <v>0</v>
      </c>
      <c r="K188" s="133" t="s">
        <v>154</v>
      </c>
      <c r="L188" s="27"/>
      <c r="M188" s="137" t="s">
        <v>1</v>
      </c>
      <c r="N188" s="138" t="s">
        <v>35</v>
      </c>
      <c r="O188" s="139">
        <v>2.256</v>
      </c>
      <c r="P188" s="139">
        <f>O188*H188</f>
        <v>99.54599999999999</v>
      </c>
      <c r="Q188" s="139">
        <v>0</v>
      </c>
      <c r="R188" s="139">
        <f>Q188*H188</f>
        <v>0</v>
      </c>
      <c r="S188" s="139">
        <v>0</v>
      </c>
      <c r="T188" s="140">
        <f>S188*H188</f>
        <v>0</v>
      </c>
      <c r="AR188" s="141" t="s">
        <v>155</v>
      </c>
      <c r="AT188" s="141" t="s">
        <v>150</v>
      </c>
      <c r="AU188" s="141" t="s">
        <v>79</v>
      </c>
      <c r="AY188" s="15" t="s">
        <v>148</v>
      </c>
      <c r="BE188" s="142">
        <f>IF(N188="základní",J188,0)</f>
        <v>0</v>
      </c>
      <c r="BF188" s="142">
        <f>IF(N188="snížená",J188,0)</f>
        <v>0</v>
      </c>
      <c r="BG188" s="142">
        <f>IF(N188="zákl. přenesená",J188,0)</f>
        <v>0</v>
      </c>
      <c r="BH188" s="142">
        <f>IF(N188="sníž. přenesená",J188,0)</f>
        <v>0</v>
      </c>
      <c r="BI188" s="142">
        <f>IF(N188="nulová",J188,0)</f>
        <v>0</v>
      </c>
      <c r="BJ188" s="15" t="s">
        <v>77</v>
      </c>
      <c r="BK188" s="142">
        <f>ROUND(I188*H188,2)</f>
        <v>0</v>
      </c>
      <c r="BL188" s="15" t="s">
        <v>155</v>
      </c>
      <c r="BM188" s="141" t="s">
        <v>2883</v>
      </c>
    </row>
    <row r="189" spans="2:51" s="12" customFormat="1" ht="12">
      <c r="B189" s="143"/>
      <c r="D189" s="144" t="s">
        <v>157</v>
      </c>
      <c r="E189" s="145" t="s">
        <v>1</v>
      </c>
      <c r="F189" s="146" t="s">
        <v>158</v>
      </c>
      <c r="H189" s="145" t="s">
        <v>1</v>
      </c>
      <c r="L189" s="143"/>
      <c r="M189" s="147"/>
      <c r="N189" s="148"/>
      <c r="O189" s="148"/>
      <c r="P189" s="148"/>
      <c r="Q189" s="148"/>
      <c r="R189" s="148"/>
      <c r="S189" s="148"/>
      <c r="T189" s="149"/>
      <c r="AT189" s="145" t="s">
        <v>157</v>
      </c>
      <c r="AU189" s="145" t="s">
        <v>79</v>
      </c>
      <c r="AV189" s="12" t="s">
        <v>77</v>
      </c>
      <c r="AW189" s="12" t="s">
        <v>27</v>
      </c>
      <c r="AX189" s="12" t="s">
        <v>70</v>
      </c>
      <c r="AY189" s="145" t="s">
        <v>148</v>
      </c>
    </row>
    <row r="190" spans="2:51" s="13" customFormat="1" ht="30.6">
      <c r="B190" s="150"/>
      <c r="D190" s="144" t="s">
        <v>157</v>
      </c>
      <c r="E190" s="151" t="s">
        <v>1</v>
      </c>
      <c r="F190" s="152" t="s">
        <v>2884</v>
      </c>
      <c r="H190" s="153">
        <v>44.125</v>
      </c>
      <c r="L190" s="150"/>
      <c r="M190" s="154"/>
      <c r="N190" s="155"/>
      <c r="O190" s="155"/>
      <c r="P190" s="155"/>
      <c r="Q190" s="155"/>
      <c r="R190" s="155"/>
      <c r="S190" s="155"/>
      <c r="T190" s="156"/>
      <c r="AT190" s="151" t="s">
        <v>157</v>
      </c>
      <c r="AU190" s="151" t="s">
        <v>79</v>
      </c>
      <c r="AV190" s="13" t="s">
        <v>79</v>
      </c>
      <c r="AW190" s="13" t="s">
        <v>27</v>
      </c>
      <c r="AX190" s="13" t="s">
        <v>70</v>
      </c>
      <c r="AY190" s="151" t="s">
        <v>148</v>
      </c>
    </row>
    <row r="191" spans="2:65" s="1" customFormat="1" ht="24" customHeight="1">
      <c r="B191" s="130"/>
      <c r="C191" s="131" t="s">
        <v>223</v>
      </c>
      <c r="D191" s="131" t="s">
        <v>150</v>
      </c>
      <c r="E191" s="132" t="s">
        <v>212</v>
      </c>
      <c r="F191" s="133" t="s">
        <v>213</v>
      </c>
      <c r="G191" s="134" t="s">
        <v>153</v>
      </c>
      <c r="H191" s="135">
        <v>49.08</v>
      </c>
      <c r="I191" s="136"/>
      <c r="J191" s="136">
        <f>ROUND(I191*H191,2)</f>
        <v>0</v>
      </c>
      <c r="K191" s="133" t="s">
        <v>154</v>
      </c>
      <c r="L191" s="27"/>
      <c r="M191" s="137" t="s">
        <v>1</v>
      </c>
      <c r="N191" s="138" t="s">
        <v>35</v>
      </c>
      <c r="O191" s="139">
        <v>0.077</v>
      </c>
      <c r="P191" s="139">
        <f>O191*H191</f>
        <v>3.7791599999999996</v>
      </c>
      <c r="Q191" s="139">
        <v>0</v>
      </c>
      <c r="R191" s="139">
        <f>Q191*H191</f>
        <v>0</v>
      </c>
      <c r="S191" s="139">
        <v>0</v>
      </c>
      <c r="T191" s="140">
        <f>S191*H191</f>
        <v>0</v>
      </c>
      <c r="AR191" s="141" t="s">
        <v>155</v>
      </c>
      <c r="AT191" s="141" t="s">
        <v>150</v>
      </c>
      <c r="AU191" s="141" t="s">
        <v>79</v>
      </c>
      <c r="AY191" s="15" t="s">
        <v>148</v>
      </c>
      <c r="BE191" s="142">
        <f>IF(N191="základní",J191,0)</f>
        <v>0</v>
      </c>
      <c r="BF191" s="142">
        <f>IF(N191="snížená",J191,0)</f>
        <v>0</v>
      </c>
      <c r="BG191" s="142">
        <f>IF(N191="zákl. přenesená",J191,0)</f>
        <v>0</v>
      </c>
      <c r="BH191" s="142">
        <f>IF(N191="sníž. přenesená",J191,0)</f>
        <v>0</v>
      </c>
      <c r="BI191" s="142">
        <f>IF(N191="nulová",J191,0)</f>
        <v>0</v>
      </c>
      <c r="BJ191" s="15" t="s">
        <v>77</v>
      </c>
      <c r="BK191" s="142">
        <f>ROUND(I191*H191,2)</f>
        <v>0</v>
      </c>
      <c r="BL191" s="15" t="s">
        <v>155</v>
      </c>
      <c r="BM191" s="141" t="s">
        <v>2885</v>
      </c>
    </row>
    <row r="192" spans="2:51" s="12" customFormat="1" ht="12">
      <c r="B192" s="143"/>
      <c r="D192" s="144" t="s">
        <v>157</v>
      </c>
      <c r="E192" s="145" t="s">
        <v>1</v>
      </c>
      <c r="F192" s="146" t="s">
        <v>215</v>
      </c>
      <c r="H192" s="145" t="s">
        <v>1</v>
      </c>
      <c r="L192" s="143"/>
      <c r="M192" s="147"/>
      <c r="N192" s="148"/>
      <c r="O192" s="148"/>
      <c r="P192" s="148"/>
      <c r="Q192" s="148"/>
      <c r="R192" s="148"/>
      <c r="S192" s="148"/>
      <c r="T192" s="149"/>
      <c r="AT192" s="145" t="s">
        <v>157</v>
      </c>
      <c r="AU192" s="145" t="s">
        <v>79</v>
      </c>
      <c r="AV192" s="12" t="s">
        <v>77</v>
      </c>
      <c r="AW192" s="12" t="s">
        <v>27</v>
      </c>
      <c r="AX192" s="12" t="s">
        <v>70</v>
      </c>
      <c r="AY192" s="145" t="s">
        <v>148</v>
      </c>
    </row>
    <row r="193" spans="2:51" s="13" customFormat="1" ht="20.4">
      <c r="B193" s="150"/>
      <c r="D193" s="144" t="s">
        <v>157</v>
      </c>
      <c r="E193" s="151" t="s">
        <v>1</v>
      </c>
      <c r="F193" s="152" t="s">
        <v>2886</v>
      </c>
      <c r="H193" s="153">
        <v>49.08</v>
      </c>
      <c r="L193" s="150"/>
      <c r="M193" s="154"/>
      <c r="N193" s="155"/>
      <c r="O193" s="155"/>
      <c r="P193" s="155"/>
      <c r="Q193" s="155"/>
      <c r="R193" s="155"/>
      <c r="S193" s="155"/>
      <c r="T193" s="156"/>
      <c r="AT193" s="151" t="s">
        <v>157</v>
      </c>
      <c r="AU193" s="151" t="s">
        <v>79</v>
      </c>
      <c r="AV193" s="13" t="s">
        <v>79</v>
      </c>
      <c r="AW193" s="13" t="s">
        <v>27</v>
      </c>
      <c r="AX193" s="13" t="s">
        <v>70</v>
      </c>
      <c r="AY193" s="151" t="s">
        <v>148</v>
      </c>
    </row>
    <row r="194" spans="2:65" s="1" customFormat="1" ht="16.5" customHeight="1">
      <c r="B194" s="130"/>
      <c r="C194" s="157" t="s">
        <v>8</v>
      </c>
      <c r="D194" s="157" t="s">
        <v>80</v>
      </c>
      <c r="E194" s="158" t="s">
        <v>218</v>
      </c>
      <c r="F194" s="159" t="s">
        <v>219</v>
      </c>
      <c r="G194" s="160" t="s">
        <v>220</v>
      </c>
      <c r="H194" s="161">
        <v>1.227</v>
      </c>
      <c r="I194" s="162"/>
      <c r="J194" s="162">
        <f>ROUND(I194*H194,2)</f>
        <v>0</v>
      </c>
      <c r="K194" s="159" t="s">
        <v>154</v>
      </c>
      <c r="L194" s="163"/>
      <c r="M194" s="164" t="s">
        <v>1</v>
      </c>
      <c r="N194" s="165" t="s">
        <v>35</v>
      </c>
      <c r="O194" s="139">
        <v>0</v>
      </c>
      <c r="P194" s="139">
        <f>O194*H194</f>
        <v>0</v>
      </c>
      <c r="Q194" s="139">
        <v>0.001</v>
      </c>
      <c r="R194" s="139">
        <f>Q194*H194</f>
        <v>0.001227</v>
      </c>
      <c r="S194" s="139">
        <v>0</v>
      </c>
      <c r="T194" s="140">
        <f>S194*H194</f>
        <v>0</v>
      </c>
      <c r="AR194" s="141" t="s">
        <v>192</v>
      </c>
      <c r="AT194" s="141" t="s">
        <v>80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2887</v>
      </c>
    </row>
    <row r="195" spans="2:51" s="13" customFormat="1" ht="12">
      <c r="B195" s="150"/>
      <c r="D195" s="144" t="s">
        <v>157</v>
      </c>
      <c r="F195" s="152" t="s">
        <v>2888</v>
      </c>
      <c r="H195" s="153">
        <v>1.227</v>
      </c>
      <c r="L195" s="150"/>
      <c r="M195" s="154"/>
      <c r="N195" s="155"/>
      <c r="O195" s="155"/>
      <c r="P195" s="155"/>
      <c r="Q195" s="155"/>
      <c r="R195" s="155"/>
      <c r="S195" s="155"/>
      <c r="T195" s="156"/>
      <c r="AT195" s="151" t="s">
        <v>157</v>
      </c>
      <c r="AU195" s="151" t="s">
        <v>79</v>
      </c>
      <c r="AV195" s="13" t="s">
        <v>79</v>
      </c>
      <c r="AW195" s="13" t="s">
        <v>3</v>
      </c>
      <c r="AX195" s="13" t="s">
        <v>77</v>
      </c>
      <c r="AY195" s="151" t="s">
        <v>148</v>
      </c>
    </row>
    <row r="196" spans="2:65" s="1" customFormat="1" ht="24" customHeight="1">
      <c r="B196" s="130"/>
      <c r="C196" s="131" t="s">
        <v>231</v>
      </c>
      <c r="D196" s="131" t="s">
        <v>150</v>
      </c>
      <c r="E196" s="132" t="s">
        <v>224</v>
      </c>
      <c r="F196" s="133" t="s">
        <v>225</v>
      </c>
      <c r="G196" s="134" t="s">
        <v>153</v>
      </c>
      <c r="H196" s="135">
        <v>49.08</v>
      </c>
      <c r="I196" s="136"/>
      <c r="J196" s="136">
        <f>ROUND(I196*H196,2)</f>
        <v>0</v>
      </c>
      <c r="K196" s="133" t="s">
        <v>154</v>
      </c>
      <c r="L196" s="27"/>
      <c r="M196" s="137" t="s">
        <v>1</v>
      </c>
      <c r="N196" s="138" t="s">
        <v>35</v>
      </c>
      <c r="O196" s="139">
        <v>0.055</v>
      </c>
      <c r="P196" s="139">
        <f>O196*H196</f>
        <v>2.6994</v>
      </c>
      <c r="Q196" s="139">
        <v>0</v>
      </c>
      <c r="R196" s="139">
        <f>Q196*H196</f>
        <v>0</v>
      </c>
      <c r="S196" s="139">
        <v>0</v>
      </c>
      <c r="T196" s="140">
        <f>S196*H196</f>
        <v>0</v>
      </c>
      <c r="AR196" s="141" t="s">
        <v>155</v>
      </c>
      <c r="AT196" s="141" t="s">
        <v>150</v>
      </c>
      <c r="AU196" s="141" t="s">
        <v>79</v>
      </c>
      <c r="AY196" s="15" t="s">
        <v>148</v>
      </c>
      <c r="BE196" s="142">
        <f>IF(N196="základní",J196,0)</f>
        <v>0</v>
      </c>
      <c r="BF196" s="142">
        <f>IF(N196="snížená",J196,0)</f>
        <v>0</v>
      </c>
      <c r="BG196" s="142">
        <f>IF(N196="zákl. přenesená",J196,0)</f>
        <v>0</v>
      </c>
      <c r="BH196" s="142">
        <f>IF(N196="sníž. přenesená",J196,0)</f>
        <v>0</v>
      </c>
      <c r="BI196" s="142">
        <f>IF(N196="nulová",J196,0)</f>
        <v>0</v>
      </c>
      <c r="BJ196" s="15" t="s">
        <v>77</v>
      </c>
      <c r="BK196" s="142">
        <f>ROUND(I196*H196,2)</f>
        <v>0</v>
      </c>
      <c r="BL196" s="15" t="s">
        <v>155</v>
      </c>
      <c r="BM196" s="141" t="s">
        <v>2889</v>
      </c>
    </row>
    <row r="197" spans="2:51" s="12" customFormat="1" ht="12">
      <c r="B197" s="143"/>
      <c r="D197" s="144" t="s">
        <v>157</v>
      </c>
      <c r="E197" s="145" t="s">
        <v>1</v>
      </c>
      <c r="F197" s="146" t="s">
        <v>215</v>
      </c>
      <c r="H197" s="145" t="s">
        <v>1</v>
      </c>
      <c r="L197" s="143"/>
      <c r="M197" s="147"/>
      <c r="N197" s="148"/>
      <c r="O197" s="148"/>
      <c r="P197" s="148"/>
      <c r="Q197" s="148"/>
      <c r="R197" s="148"/>
      <c r="S197" s="148"/>
      <c r="T197" s="149"/>
      <c r="AT197" s="145" t="s">
        <v>157</v>
      </c>
      <c r="AU197" s="145" t="s">
        <v>79</v>
      </c>
      <c r="AV197" s="12" t="s">
        <v>77</v>
      </c>
      <c r="AW197" s="12" t="s">
        <v>27</v>
      </c>
      <c r="AX197" s="12" t="s">
        <v>70</v>
      </c>
      <c r="AY197" s="145" t="s">
        <v>148</v>
      </c>
    </row>
    <row r="198" spans="2:51" s="13" customFormat="1" ht="20.4">
      <c r="B198" s="150"/>
      <c r="D198" s="144" t="s">
        <v>157</v>
      </c>
      <c r="E198" s="151" t="s">
        <v>1</v>
      </c>
      <c r="F198" s="152" t="s">
        <v>2886</v>
      </c>
      <c r="H198" s="153">
        <v>49.08</v>
      </c>
      <c r="L198" s="150"/>
      <c r="M198" s="154"/>
      <c r="N198" s="155"/>
      <c r="O198" s="155"/>
      <c r="P198" s="155"/>
      <c r="Q198" s="155"/>
      <c r="R198" s="155"/>
      <c r="S198" s="155"/>
      <c r="T198" s="156"/>
      <c r="AT198" s="151" t="s">
        <v>157</v>
      </c>
      <c r="AU198" s="151" t="s">
        <v>79</v>
      </c>
      <c r="AV198" s="13" t="s">
        <v>79</v>
      </c>
      <c r="AW198" s="13" t="s">
        <v>27</v>
      </c>
      <c r="AX198" s="13" t="s">
        <v>70</v>
      </c>
      <c r="AY198" s="151" t="s">
        <v>148</v>
      </c>
    </row>
    <row r="199" spans="2:65" s="1" customFormat="1" ht="16.5" customHeight="1">
      <c r="B199" s="130"/>
      <c r="C199" s="157" t="s">
        <v>235</v>
      </c>
      <c r="D199" s="157" t="s">
        <v>80</v>
      </c>
      <c r="E199" s="158" t="s">
        <v>227</v>
      </c>
      <c r="F199" s="159" t="s">
        <v>228</v>
      </c>
      <c r="G199" s="160" t="s">
        <v>162</v>
      </c>
      <c r="H199" s="161">
        <v>2.847</v>
      </c>
      <c r="I199" s="162"/>
      <c r="J199" s="162">
        <f>ROUND(I199*H199,2)</f>
        <v>0</v>
      </c>
      <c r="K199" s="159" t="s">
        <v>154</v>
      </c>
      <c r="L199" s="163"/>
      <c r="M199" s="164" t="s">
        <v>1</v>
      </c>
      <c r="N199" s="165" t="s">
        <v>35</v>
      </c>
      <c r="O199" s="139">
        <v>0</v>
      </c>
      <c r="P199" s="139">
        <f>O199*H199</f>
        <v>0</v>
      </c>
      <c r="Q199" s="139">
        <v>0.21</v>
      </c>
      <c r="R199" s="139">
        <f>Q199*H199</f>
        <v>0.59787</v>
      </c>
      <c r="S199" s="139">
        <v>0</v>
      </c>
      <c r="T199" s="140">
        <f>S199*H199</f>
        <v>0</v>
      </c>
      <c r="AR199" s="141" t="s">
        <v>192</v>
      </c>
      <c r="AT199" s="141" t="s">
        <v>80</v>
      </c>
      <c r="AU199" s="141" t="s">
        <v>79</v>
      </c>
      <c r="AY199" s="15" t="s">
        <v>148</v>
      </c>
      <c r="BE199" s="142">
        <f>IF(N199="základní",J199,0)</f>
        <v>0</v>
      </c>
      <c r="BF199" s="142">
        <f>IF(N199="snížená",J199,0)</f>
        <v>0</v>
      </c>
      <c r="BG199" s="142">
        <f>IF(N199="zákl. přenesená",J199,0)</f>
        <v>0</v>
      </c>
      <c r="BH199" s="142">
        <f>IF(N199="sníž. přenesená",J199,0)</f>
        <v>0</v>
      </c>
      <c r="BI199" s="142">
        <f>IF(N199="nulová",J199,0)</f>
        <v>0</v>
      </c>
      <c r="BJ199" s="15" t="s">
        <v>77</v>
      </c>
      <c r="BK199" s="142">
        <f>ROUND(I199*H199,2)</f>
        <v>0</v>
      </c>
      <c r="BL199" s="15" t="s">
        <v>155</v>
      </c>
      <c r="BM199" s="141" t="s">
        <v>2890</v>
      </c>
    </row>
    <row r="200" spans="2:51" s="13" customFormat="1" ht="12">
      <c r="B200" s="150"/>
      <c r="D200" s="144" t="s">
        <v>157</v>
      </c>
      <c r="F200" s="152" t="s">
        <v>2891</v>
      </c>
      <c r="H200" s="153">
        <v>2.847</v>
      </c>
      <c r="L200" s="150"/>
      <c r="M200" s="154"/>
      <c r="N200" s="155"/>
      <c r="O200" s="155"/>
      <c r="P200" s="155"/>
      <c r="Q200" s="155"/>
      <c r="R200" s="155"/>
      <c r="S200" s="155"/>
      <c r="T200" s="156"/>
      <c r="AT200" s="151" t="s">
        <v>157</v>
      </c>
      <c r="AU200" s="151" t="s">
        <v>79</v>
      </c>
      <c r="AV200" s="13" t="s">
        <v>79</v>
      </c>
      <c r="AW200" s="13" t="s">
        <v>3</v>
      </c>
      <c r="AX200" s="13" t="s">
        <v>77</v>
      </c>
      <c r="AY200" s="151" t="s">
        <v>148</v>
      </c>
    </row>
    <row r="201" spans="2:65" s="1" customFormat="1" ht="16.5" customHeight="1">
      <c r="B201" s="130"/>
      <c r="C201" s="131" t="s">
        <v>240</v>
      </c>
      <c r="D201" s="131" t="s">
        <v>150</v>
      </c>
      <c r="E201" s="132" t="s">
        <v>232</v>
      </c>
      <c r="F201" s="133" t="s">
        <v>233</v>
      </c>
      <c r="G201" s="134" t="s">
        <v>153</v>
      </c>
      <c r="H201" s="135">
        <v>49.08</v>
      </c>
      <c r="I201" s="136"/>
      <c r="J201" s="136">
        <f>ROUND(I201*H201,2)</f>
        <v>0</v>
      </c>
      <c r="K201" s="133" t="s">
        <v>154</v>
      </c>
      <c r="L201" s="27"/>
      <c r="M201" s="137" t="s">
        <v>1</v>
      </c>
      <c r="N201" s="138" t="s">
        <v>35</v>
      </c>
      <c r="O201" s="139">
        <v>0.015</v>
      </c>
      <c r="P201" s="139">
        <f>O201*H201</f>
        <v>0.7362</v>
      </c>
      <c r="Q201" s="139">
        <v>0</v>
      </c>
      <c r="R201" s="139">
        <f>Q201*H201</f>
        <v>0</v>
      </c>
      <c r="S201" s="139">
        <v>0</v>
      </c>
      <c r="T201" s="140">
        <f>S201*H201</f>
        <v>0</v>
      </c>
      <c r="AR201" s="141" t="s">
        <v>155</v>
      </c>
      <c r="AT201" s="141" t="s">
        <v>150</v>
      </c>
      <c r="AU201" s="141" t="s">
        <v>79</v>
      </c>
      <c r="AY201" s="15" t="s">
        <v>148</v>
      </c>
      <c r="BE201" s="142">
        <f>IF(N201="základní",J201,0)</f>
        <v>0</v>
      </c>
      <c r="BF201" s="142">
        <f>IF(N201="snížená",J201,0)</f>
        <v>0</v>
      </c>
      <c r="BG201" s="142">
        <f>IF(N201="zákl. přenesená",J201,0)</f>
        <v>0</v>
      </c>
      <c r="BH201" s="142">
        <f>IF(N201="sníž. přenesená",J201,0)</f>
        <v>0</v>
      </c>
      <c r="BI201" s="142">
        <f>IF(N201="nulová",J201,0)</f>
        <v>0</v>
      </c>
      <c r="BJ201" s="15" t="s">
        <v>77</v>
      </c>
      <c r="BK201" s="142">
        <f>ROUND(I201*H201,2)</f>
        <v>0</v>
      </c>
      <c r="BL201" s="15" t="s">
        <v>155</v>
      </c>
      <c r="BM201" s="141" t="s">
        <v>2892</v>
      </c>
    </row>
    <row r="202" spans="2:51" s="12" customFormat="1" ht="12">
      <c r="B202" s="143"/>
      <c r="D202" s="144" t="s">
        <v>157</v>
      </c>
      <c r="E202" s="145" t="s">
        <v>1</v>
      </c>
      <c r="F202" s="146" t="s">
        <v>215</v>
      </c>
      <c r="H202" s="145" t="s">
        <v>1</v>
      </c>
      <c r="L202" s="143"/>
      <c r="M202" s="147"/>
      <c r="N202" s="148"/>
      <c r="O202" s="148"/>
      <c r="P202" s="148"/>
      <c r="Q202" s="148"/>
      <c r="R202" s="148"/>
      <c r="S202" s="148"/>
      <c r="T202" s="149"/>
      <c r="AT202" s="145" t="s">
        <v>157</v>
      </c>
      <c r="AU202" s="145" t="s">
        <v>79</v>
      </c>
      <c r="AV202" s="12" t="s">
        <v>77</v>
      </c>
      <c r="AW202" s="12" t="s">
        <v>27</v>
      </c>
      <c r="AX202" s="12" t="s">
        <v>70</v>
      </c>
      <c r="AY202" s="145" t="s">
        <v>148</v>
      </c>
    </row>
    <row r="203" spans="2:51" s="13" customFormat="1" ht="20.4">
      <c r="B203" s="150"/>
      <c r="D203" s="144" t="s">
        <v>157</v>
      </c>
      <c r="E203" s="151" t="s">
        <v>1</v>
      </c>
      <c r="F203" s="152" t="s">
        <v>2886</v>
      </c>
      <c r="H203" s="153">
        <v>49.08</v>
      </c>
      <c r="L203" s="150"/>
      <c r="M203" s="154"/>
      <c r="N203" s="155"/>
      <c r="O203" s="155"/>
      <c r="P203" s="155"/>
      <c r="Q203" s="155"/>
      <c r="R203" s="155"/>
      <c r="S203" s="155"/>
      <c r="T203" s="156"/>
      <c r="AT203" s="151" t="s">
        <v>157</v>
      </c>
      <c r="AU203" s="151" t="s">
        <v>79</v>
      </c>
      <c r="AV203" s="13" t="s">
        <v>79</v>
      </c>
      <c r="AW203" s="13" t="s">
        <v>27</v>
      </c>
      <c r="AX203" s="13" t="s">
        <v>70</v>
      </c>
      <c r="AY203" s="151" t="s">
        <v>148</v>
      </c>
    </row>
    <row r="204" spans="2:65" s="1" customFormat="1" ht="24" customHeight="1">
      <c r="B204" s="130"/>
      <c r="C204" s="131" t="s">
        <v>246</v>
      </c>
      <c r="D204" s="131" t="s">
        <v>150</v>
      </c>
      <c r="E204" s="132" t="s">
        <v>236</v>
      </c>
      <c r="F204" s="133" t="s">
        <v>237</v>
      </c>
      <c r="G204" s="134" t="s">
        <v>153</v>
      </c>
      <c r="H204" s="135">
        <v>49.08</v>
      </c>
      <c r="I204" s="136"/>
      <c r="J204" s="136">
        <f>ROUND(I204*H204,2)</f>
        <v>0</v>
      </c>
      <c r="K204" s="133" t="s">
        <v>154</v>
      </c>
      <c r="L204" s="27"/>
      <c r="M204" s="137" t="s">
        <v>1</v>
      </c>
      <c r="N204" s="138" t="s">
        <v>35</v>
      </c>
      <c r="O204" s="139">
        <v>0.004</v>
      </c>
      <c r="P204" s="139">
        <f>O204*H204</f>
        <v>0.19632</v>
      </c>
      <c r="Q204" s="139">
        <v>0</v>
      </c>
      <c r="R204" s="139">
        <f>Q204*H204</f>
        <v>0</v>
      </c>
      <c r="S204" s="139">
        <v>0</v>
      </c>
      <c r="T204" s="140">
        <f>S204*H204</f>
        <v>0</v>
      </c>
      <c r="AR204" s="141" t="s">
        <v>155</v>
      </c>
      <c r="AT204" s="141" t="s">
        <v>150</v>
      </c>
      <c r="AU204" s="141" t="s">
        <v>79</v>
      </c>
      <c r="AY204" s="15" t="s">
        <v>148</v>
      </c>
      <c r="BE204" s="142">
        <f>IF(N204="základní",J204,0)</f>
        <v>0</v>
      </c>
      <c r="BF204" s="142">
        <f>IF(N204="snížená",J204,0)</f>
        <v>0</v>
      </c>
      <c r="BG204" s="142">
        <f>IF(N204="zákl. přenesená",J204,0)</f>
        <v>0</v>
      </c>
      <c r="BH204" s="142">
        <f>IF(N204="sníž. přenesená",J204,0)</f>
        <v>0</v>
      </c>
      <c r="BI204" s="142">
        <f>IF(N204="nulová",J204,0)</f>
        <v>0</v>
      </c>
      <c r="BJ204" s="15" t="s">
        <v>77</v>
      </c>
      <c r="BK204" s="142">
        <f>ROUND(I204*H204,2)</f>
        <v>0</v>
      </c>
      <c r="BL204" s="15" t="s">
        <v>155</v>
      </c>
      <c r="BM204" s="141" t="s">
        <v>2893</v>
      </c>
    </row>
    <row r="205" spans="2:51" s="12" customFormat="1" ht="12">
      <c r="B205" s="143"/>
      <c r="D205" s="144" t="s">
        <v>157</v>
      </c>
      <c r="E205" s="145" t="s">
        <v>1</v>
      </c>
      <c r="F205" s="146" t="s">
        <v>215</v>
      </c>
      <c r="H205" s="145" t="s">
        <v>1</v>
      </c>
      <c r="L205" s="143"/>
      <c r="M205" s="147"/>
      <c r="N205" s="148"/>
      <c r="O205" s="148"/>
      <c r="P205" s="148"/>
      <c r="Q205" s="148"/>
      <c r="R205" s="148"/>
      <c r="S205" s="148"/>
      <c r="T205" s="149"/>
      <c r="AT205" s="145" t="s">
        <v>157</v>
      </c>
      <c r="AU205" s="145" t="s">
        <v>79</v>
      </c>
      <c r="AV205" s="12" t="s">
        <v>77</v>
      </c>
      <c r="AW205" s="12" t="s">
        <v>27</v>
      </c>
      <c r="AX205" s="12" t="s">
        <v>70</v>
      </c>
      <c r="AY205" s="145" t="s">
        <v>148</v>
      </c>
    </row>
    <row r="206" spans="2:51" s="13" customFormat="1" ht="20.4">
      <c r="B206" s="150"/>
      <c r="D206" s="144" t="s">
        <v>157</v>
      </c>
      <c r="E206" s="151" t="s">
        <v>1</v>
      </c>
      <c r="F206" s="152" t="s">
        <v>2886</v>
      </c>
      <c r="H206" s="153">
        <v>49.08</v>
      </c>
      <c r="L206" s="150"/>
      <c r="M206" s="154"/>
      <c r="N206" s="155"/>
      <c r="O206" s="155"/>
      <c r="P206" s="155"/>
      <c r="Q206" s="155"/>
      <c r="R206" s="155"/>
      <c r="S206" s="155"/>
      <c r="T206" s="156"/>
      <c r="AT206" s="151" t="s">
        <v>157</v>
      </c>
      <c r="AU206" s="151" t="s">
        <v>79</v>
      </c>
      <c r="AV206" s="13" t="s">
        <v>79</v>
      </c>
      <c r="AW206" s="13" t="s">
        <v>27</v>
      </c>
      <c r="AX206" s="13" t="s">
        <v>70</v>
      </c>
      <c r="AY206" s="151" t="s">
        <v>148</v>
      </c>
    </row>
    <row r="207" spans="2:63" s="11" customFormat="1" ht="22.8" customHeight="1">
      <c r="B207" s="118"/>
      <c r="D207" s="119" t="s">
        <v>69</v>
      </c>
      <c r="E207" s="128" t="s">
        <v>167</v>
      </c>
      <c r="F207" s="128" t="s">
        <v>255</v>
      </c>
      <c r="J207" s="129">
        <f>BK207</f>
        <v>0</v>
      </c>
      <c r="L207" s="118"/>
      <c r="M207" s="122"/>
      <c r="N207" s="123"/>
      <c r="O207" s="123"/>
      <c r="P207" s="124">
        <f>SUM(P208:P211)</f>
        <v>10.209999999999999</v>
      </c>
      <c r="Q207" s="123"/>
      <c r="R207" s="124">
        <f>SUM(R208:R211)</f>
        <v>2.5364999999999998</v>
      </c>
      <c r="S207" s="123"/>
      <c r="T207" s="125">
        <f>SUM(T208:T211)</f>
        <v>0</v>
      </c>
      <c r="AR207" s="119" t="s">
        <v>77</v>
      </c>
      <c r="AT207" s="126" t="s">
        <v>69</v>
      </c>
      <c r="AU207" s="126" t="s">
        <v>77</v>
      </c>
      <c r="AY207" s="119" t="s">
        <v>148</v>
      </c>
      <c r="BK207" s="127">
        <f>SUM(BK208:BK211)</f>
        <v>0</v>
      </c>
    </row>
    <row r="208" spans="2:65" s="1" customFormat="1" ht="24" customHeight="1">
      <c r="B208" s="130"/>
      <c r="C208" s="131" t="s">
        <v>251</v>
      </c>
      <c r="D208" s="131" t="s">
        <v>150</v>
      </c>
      <c r="E208" s="132" t="s">
        <v>256</v>
      </c>
      <c r="F208" s="133" t="s">
        <v>257</v>
      </c>
      <c r="G208" s="134" t="s">
        <v>153</v>
      </c>
      <c r="H208" s="135">
        <v>10</v>
      </c>
      <c r="I208" s="136"/>
      <c r="J208" s="136">
        <f>ROUND(I208*H208,2)</f>
        <v>0</v>
      </c>
      <c r="K208" s="133" t="s">
        <v>154</v>
      </c>
      <c r="L208" s="27"/>
      <c r="M208" s="137" t="s">
        <v>1</v>
      </c>
      <c r="N208" s="138" t="s">
        <v>35</v>
      </c>
      <c r="O208" s="139">
        <v>1.021</v>
      </c>
      <c r="P208" s="139">
        <f>O208*H208</f>
        <v>10.209999999999999</v>
      </c>
      <c r="Q208" s="139">
        <v>0.25365</v>
      </c>
      <c r="R208" s="139">
        <f>Q208*H208</f>
        <v>2.5364999999999998</v>
      </c>
      <c r="S208" s="139">
        <v>0</v>
      </c>
      <c r="T208" s="140">
        <f>S208*H208</f>
        <v>0</v>
      </c>
      <c r="AR208" s="141" t="s">
        <v>155</v>
      </c>
      <c r="AT208" s="141" t="s">
        <v>150</v>
      </c>
      <c r="AU208" s="141" t="s">
        <v>79</v>
      </c>
      <c r="AY208" s="15" t="s">
        <v>148</v>
      </c>
      <c r="BE208" s="142">
        <f>IF(N208="základní",J208,0)</f>
        <v>0</v>
      </c>
      <c r="BF208" s="142">
        <f>IF(N208="snížená",J208,0)</f>
        <v>0</v>
      </c>
      <c r="BG208" s="142">
        <f>IF(N208="zákl. přenesená",J208,0)</f>
        <v>0</v>
      </c>
      <c r="BH208" s="142">
        <f>IF(N208="sníž. přenesená",J208,0)</f>
        <v>0</v>
      </c>
      <c r="BI208" s="142">
        <f>IF(N208="nulová",J208,0)</f>
        <v>0</v>
      </c>
      <c r="BJ208" s="15" t="s">
        <v>77</v>
      </c>
      <c r="BK208" s="142">
        <f>ROUND(I208*H208,2)</f>
        <v>0</v>
      </c>
      <c r="BL208" s="15" t="s">
        <v>155</v>
      </c>
      <c r="BM208" s="141" t="s">
        <v>2894</v>
      </c>
    </row>
    <row r="209" spans="2:51" s="12" customFormat="1" ht="12">
      <c r="B209" s="143"/>
      <c r="D209" s="144" t="s">
        <v>157</v>
      </c>
      <c r="E209" s="145" t="s">
        <v>1</v>
      </c>
      <c r="F209" s="146" t="s">
        <v>259</v>
      </c>
      <c r="H209" s="145" t="s">
        <v>1</v>
      </c>
      <c r="L209" s="143"/>
      <c r="M209" s="147"/>
      <c r="N209" s="148"/>
      <c r="O209" s="148"/>
      <c r="P209" s="148"/>
      <c r="Q209" s="148"/>
      <c r="R209" s="148"/>
      <c r="S209" s="148"/>
      <c r="T209" s="149"/>
      <c r="AT209" s="145" t="s">
        <v>157</v>
      </c>
      <c r="AU209" s="145" t="s">
        <v>79</v>
      </c>
      <c r="AV209" s="12" t="s">
        <v>77</v>
      </c>
      <c r="AW209" s="12" t="s">
        <v>27</v>
      </c>
      <c r="AX209" s="12" t="s">
        <v>70</v>
      </c>
      <c r="AY209" s="145" t="s">
        <v>148</v>
      </c>
    </row>
    <row r="210" spans="2:51" s="13" customFormat="1" ht="12">
      <c r="B210" s="150"/>
      <c r="D210" s="144" t="s">
        <v>157</v>
      </c>
      <c r="E210" s="151" t="s">
        <v>1</v>
      </c>
      <c r="F210" s="152" t="s">
        <v>260</v>
      </c>
      <c r="H210" s="153">
        <v>9</v>
      </c>
      <c r="L210" s="150"/>
      <c r="M210" s="154"/>
      <c r="N210" s="155"/>
      <c r="O210" s="155"/>
      <c r="P210" s="155"/>
      <c r="Q210" s="155"/>
      <c r="R210" s="155"/>
      <c r="S210" s="155"/>
      <c r="T210" s="156"/>
      <c r="AT210" s="151" t="s">
        <v>157</v>
      </c>
      <c r="AU210" s="151" t="s">
        <v>79</v>
      </c>
      <c r="AV210" s="13" t="s">
        <v>79</v>
      </c>
      <c r="AW210" s="13" t="s">
        <v>27</v>
      </c>
      <c r="AX210" s="13" t="s">
        <v>70</v>
      </c>
      <c r="AY210" s="151" t="s">
        <v>148</v>
      </c>
    </row>
    <row r="211" spans="2:51" s="13" customFormat="1" ht="12">
      <c r="B211" s="150"/>
      <c r="D211" s="144" t="s">
        <v>157</v>
      </c>
      <c r="E211" s="151" t="s">
        <v>1</v>
      </c>
      <c r="F211" s="152" t="s">
        <v>261</v>
      </c>
      <c r="H211" s="153">
        <v>1</v>
      </c>
      <c r="L211" s="150"/>
      <c r="M211" s="154"/>
      <c r="N211" s="155"/>
      <c r="O211" s="155"/>
      <c r="P211" s="155"/>
      <c r="Q211" s="155"/>
      <c r="R211" s="155"/>
      <c r="S211" s="155"/>
      <c r="T211" s="156"/>
      <c r="AT211" s="151" t="s">
        <v>157</v>
      </c>
      <c r="AU211" s="151" t="s">
        <v>79</v>
      </c>
      <c r="AV211" s="13" t="s">
        <v>79</v>
      </c>
      <c r="AW211" s="13" t="s">
        <v>27</v>
      </c>
      <c r="AX211" s="13" t="s">
        <v>70</v>
      </c>
      <c r="AY211" s="151" t="s">
        <v>148</v>
      </c>
    </row>
    <row r="212" spans="2:63" s="11" customFormat="1" ht="22.8" customHeight="1">
      <c r="B212" s="118"/>
      <c r="D212" s="119" t="s">
        <v>69</v>
      </c>
      <c r="E212" s="128" t="s">
        <v>175</v>
      </c>
      <c r="F212" s="128" t="s">
        <v>262</v>
      </c>
      <c r="J212" s="129">
        <f>BK212</f>
        <v>0</v>
      </c>
      <c r="L212" s="118"/>
      <c r="M212" s="122"/>
      <c r="N212" s="123"/>
      <c r="O212" s="123"/>
      <c r="P212" s="124">
        <f>SUM(P213:P221)</f>
        <v>53.819505</v>
      </c>
      <c r="Q212" s="123"/>
      <c r="R212" s="124">
        <f>SUM(R213:R221)</f>
        <v>16.5886</v>
      </c>
      <c r="S212" s="123"/>
      <c r="T212" s="125">
        <f>SUM(T213:T221)</f>
        <v>0</v>
      </c>
      <c r="AR212" s="119" t="s">
        <v>77</v>
      </c>
      <c r="AT212" s="126" t="s">
        <v>69</v>
      </c>
      <c r="AU212" s="126" t="s">
        <v>77</v>
      </c>
      <c r="AY212" s="119" t="s">
        <v>148</v>
      </c>
      <c r="BK212" s="127">
        <f>SUM(BK213:BK221)</f>
        <v>0</v>
      </c>
    </row>
    <row r="213" spans="2:65" s="1" customFormat="1" ht="16.5" customHeight="1">
      <c r="B213" s="130"/>
      <c r="C213" s="282" t="s">
        <v>263</v>
      </c>
      <c r="D213" s="282" t="s">
        <v>150</v>
      </c>
      <c r="E213" s="283" t="s">
        <v>264</v>
      </c>
      <c r="F213" s="284" t="s">
        <v>265</v>
      </c>
      <c r="G213" s="285" t="s">
        <v>153</v>
      </c>
      <c r="H213" s="286">
        <v>76.995</v>
      </c>
      <c r="I213" s="287"/>
      <c r="J213" s="287">
        <f>ROUND(I213*H213,2)</f>
        <v>0</v>
      </c>
      <c r="K213" s="133" t="s">
        <v>154</v>
      </c>
      <c r="L213" s="27"/>
      <c r="M213" s="137" t="s">
        <v>1</v>
      </c>
      <c r="N213" s="138" t="s">
        <v>35</v>
      </c>
      <c r="O213" s="139">
        <v>0.051</v>
      </c>
      <c r="P213" s="139">
        <f>O213*H213</f>
        <v>3.926745</v>
      </c>
      <c r="Q213" s="139">
        <v>0</v>
      </c>
      <c r="R213" s="139">
        <f>Q213*H213</f>
        <v>0</v>
      </c>
      <c r="S213" s="139">
        <v>0</v>
      </c>
      <c r="T213" s="140">
        <f>S213*H213</f>
        <v>0</v>
      </c>
      <c r="AR213" s="141" t="s">
        <v>155</v>
      </c>
      <c r="AT213" s="141" t="s">
        <v>150</v>
      </c>
      <c r="AU213" s="141" t="s">
        <v>79</v>
      </c>
      <c r="AY213" s="15" t="s">
        <v>148</v>
      </c>
      <c r="BE213" s="142">
        <f>IF(N213="základní",J213,0)</f>
        <v>0</v>
      </c>
      <c r="BF213" s="142">
        <f>IF(N213="snížená",J213,0)</f>
        <v>0</v>
      </c>
      <c r="BG213" s="142">
        <f>IF(N213="zákl. přenesená",J213,0)</f>
        <v>0</v>
      </c>
      <c r="BH213" s="142">
        <f>IF(N213="sníž. přenesená",J213,0)</f>
        <v>0</v>
      </c>
      <c r="BI213" s="142">
        <f>IF(N213="nulová",J213,0)</f>
        <v>0</v>
      </c>
      <c r="BJ213" s="15" t="s">
        <v>77</v>
      </c>
      <c r="BK213" s="142">
        <f>ROUND(I213*H213,2)</f>
        <v>0</v>
      </c>
      <c r="BL213" s="15" t="s">
        <v>155</v>
      </c>
      <c r="BM213" s="141" t="s">
        <v>2895</v>
      </c>
    </row>
    <row r="214" spans="2:51" s="12" customFormat="1" ht="12">
      <c r="B214" s="143"/>
      <c r="D214" s="144" t="s">
        <v>157</v>
      </c>
      <c r="E214" s="145" t="s">
        <v>1</v>
      </c>
      <c r="F214" s="146" t="s">
        <v>267</v>
      </c>
      <c r="H214" s="145" t="s">
        <v>1</v>
      </c>
      <c r="L214" s="143"/>
      <c r="M214" s="147"/>
      <c r="N214" s="148"/>
      <c r="O214" s="148"/>
      <c r="P214" s="148"/>
      <c r="Q214" s="148"/>
      <c r="R214" s="148"/>
      <c r="S214" s="148"/>
      <c r="T214" s="149"/>
      <c r="AT214" s="145" t="s">
        <v>157</v>
      </c>
      <c r="AU214" s="145" t="s">
        <v>79</v>
      </c>
      <c r="AV214" s="12" t="s">
        <v>77</v>
      </c>
      <c r="AW214" s="12" t="s">
        <v>27</v>
      </c>
      <c r="AX214" s="12" t="s">
        <v>70</v>
      </c>
      <c r="AY214" s="145" t="s">
        <v>148</v>
      </c>
    </row>
    <row r="215" spans="2:51" s="13" customFormat="1" ht="30.6">
      <c r="B215" s="150"/>
      <c r="D215" s="144" t="s">
        <v>157</v>
      </c>
      <c r="E215" s="151" t="s">
        <v>1</v>
      </c>
      <c r="F215" s="152" t="s">
        <v>2896</v>
      </c>
      <c r="H215" s="153">
        <v>76.995</v>
      </c>
      <c r="L215" s="150"/>
      <c r="M215" s="154"/>
      <c r="N215" s="155"/>
      <c r="O215" s="155"/>
      <c r="P215" s="155"/>
      <c r="Q215" s="155"/>
      <c r="R215" s="155"/>
      <c r="S215" s="155"/>
      <c r="T215" s="156"/>
      <c r="AT215" s="151" t="s">
        <v>157</v>
      </c>
      <c r="AU215" s="151" t="s">
        <v>79</v>
      </c>
      <c r="AV215" s="13" t="s">
        <v>79</v>
      </c>
      <c r="AW215" s="13" t="s">
        <v>27</v>
      </c>
      <c r="AX215" s="13" t="s">
        <v>70</v>
      </c>
      <c r="AY215" s="151" t="s">
        <v>148</v>
      </c>
    </row>
    <row r="216" spans="2:65" s="1" customFormat="1" ht="24" customHeight="1">
      <c r="B216" s="130"/>
      <c r="C216" s="282" t="s">
        <v>269</v>
      </c>
      <c r="D216" s="282" t="s">
        <v>150</v>
      </c>
      <c r="E216" s="283" t="s">
        <v>270</v>
      </c>
      <c r="F216" s="284" t="s">
        <v>271</v>
      </c>
      <c r="G216" s="285" t="s">
        <v>153</v>
      </c>
      <c r="H216" s="286">
        <v>76.995</v>
      </c>
      <c r="I216" s="287"/>
      <c r="J216" s="287">
        <f>ROUND(I216*H216,2)</f>
        <v>0</v>
      </c>
      <c r="K216" s="133" t="s">
        <v>154</v>
      </c>
      <c r="L216" s="27"/>
      <c r="M216" s="137" t="s">
        <v>1</v>
      </c>
      <c r="N216" s="138" t="s">
        <v>35</v>
      </c>
      <c r="O216" s="139">
        <v>0.648</v>
      </c>
      <c r="P216" s="139">
        <f>O216*H216</f>
        <v>49.89276</v>
      </c>
      <c r="Q216" s="139">
        <v>0.101</v>
      </c>
      <c r="R216" s="139">
        <f>Q216*H216</f>
        <v>7.776495000000001</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2897</v>
      </c>
    </row>
    <row r="217" spans="2:51" s="12" customFormat="1" ht="12">
      <c r="B217" s="143"/>
      <c r="D217" s="144" t="s">
        <v>157</v>
      </c>
      <c r="E217" s="145" t="s">
        <v>1</v>
      </c>
      <c r="F217" s="146" t="s">
        <v>267</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51" s="13" customFormat="1" ht="30.6">
      <c r="B218" s="150"/>
      <c r="D218" s="144" t="s">
        <v>157</v>
      </c>
      <c r="E218" s="151" t="s">
        <v>1</v>
      </c>
      <c r="F218" s="152" t="s">
        <v>2896</v>
      </c>
      <c r="H218" s="153">
        <v>76.995</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 customFormat="1" ht="24" customHeight="1">
      <c r="B219" s="130"/>
      <c r="C219" s="288" t="s">
        <v>273</v>
      </c>
      <c r="D219" s="288" t="s">
        <v>80</v>
      </c>
      <c r="E219" s="289" t="s">
        <v>274</v>
      </c>
      <c r="F219" s="290" t="s">
        <v>275</v>
      </c>
      <c r="G219" s="291" t="s">
        <v>153</v>
      </c>
      <c r="H219" s="292">
        <v>80.845</v>
      </c>
      <c r="I219" s="293"/>
      <c r="J219" s="293">
        <f>ROUND(I219*H219,2)</f>
        <v>0</v>
      </c>
      <c r="K219" s="159" t="s">
        <v>154</v>
      </c>
      <c r="L219" s="163"/>
      <c r="M219" s="164" t="s">
        <v>1</v>
      </c>
      <c r="N219" s="165" t="s">
        <v>35</v>
      </c>
      <c r="O219" s="139">
        <v>0</v>
      </c>
      <c r="P219" s="139">
        <f>O219*H219</f>
        <v>0</v>
      </c>
      <c r="Q219" s="139">
        <v>0.109</v>
      </c>
      <c r="R219" s="139">
        <f>Q219*H219</f>
        <v>8.812104999999999</v>
      </c>
      <c r="S219" s="139">
        <v>0</v>
      </c>
      <c r="T219" s="140">
        <f>S219*H219</f>
        <v>0</v>
      </c>
      <c r="AR219" s="141" t="s">
        <v>192</v>
      </c>
      <c r="AT219" s="141" t="s">
        <v>80</v>
      </c>
      <c r="AU219" s="141" t="s">
        <v>79</v>
      </c>
      <c r="AY219" s="15" t="s">
        <v>148</v>
      </c>
      <c r="BE219" s="142">
        <f>IF(N219="základní",J219,0)</f>
        <v>0</v>
      </c>
      <c r="BF219" s="142">
        <f>IF(N219="snížená",J219,0)</f>
        <v>0</v>
      </c>
      <c r="BG219" s="142">
        <f>IF(N219="zákl. přenesená",J219,0)</f>
        <v>0</v>
      </c>
      <c r="BH219" s="142">
        <f>IF(N219="sníž. přenesená",J219,0)</f>
        <v>0</v>
      </c>
      <c r="BI219" s="142">
        <f>IF(N219="nulová",J219,0)</f>
        <v>0</v>
      </c>
      <c r="BJ219" s="15" t="s">
        <v>77</v>
      </c>
      <c r="BK219" s="142">
        <f>ROUND(I219*H219,2)</f>
        <v>0</v>
      </c>
      <c r="BL219" s="15" t="s">
        <v>155</v>
      </c>
      <c r="BM219" s="141" t="s">
        <v>2898</v>
      </c>
    </row>
    <row r="220" spans="2:47" s="1" customFormat="1" ht="19.2">
      <c r="B220" s="27"/>
      <c r="D220" s="144" t="s">
        <v>277</v>
      </c>
      <c r="F220" s="166" t="s">
        <v>278</v>
      </c>
      <c r="L220" s="27"/>
      <c r="M220" s="167"/>
      <c r="N220" s="50"/>
      <c r="O220" s="50"/>
      <c r="P220" s="50"/>
      <c r="Q220" s="50"/>
      <c r="R220" s="50"/>
      <c r="S220" s="50"/>
      <c r="T220" s="51"/>
      <c r="AT220" s="15" t="s">
        <v>277</v>
      </c>
      <c r="AU220" s="15" t="s">
        <v>79</v>
      </c>
    </row>
    <row r="221" spans="2:51" s="13" customFormat="1" ht="12">
      <c r="B221" s="150"/>
      <c r="D221" s="144" t="s">
        <v>157</v>
      </c>
      <c r="F221" s="152" t="s">
        <v>2899</v>
      </c>
      <c r="H221" s="153">
        <v>80.845</v>
      </c>
      <c r="L221" s="150"/>
      <c r="M221" s="154"/>
      <c r="N221" s="155"/>
      <c r="O221" s="155"/>
      <c r="P221" s="155"/>
      <c r="Q221" s="155"/>
      <c r="R221" s="155"/>
      <c r="S221" s="155"/>
      <c r="T221" s="156"/>
      <c r="AT221" s="151" t="s">
        <v>157</v>
      </c>
      <c r="AU221" s="151" t="s">
        <v>79</v>
      </c>
      <c r="AV221" s="13" t="s">
        <v>79</v>
      </c>
      <c r="AW221" s="13" t="s">
        <v>3</v>
      </c>
      <c r="AX221" s="13" t="s">
        <v>77</v>
      </c>
      <c r="AY221" s="151" t="s">
        <v>148</v>
      </c>
    </row>
    <row r="222" spans="2:63" s="11" customFormat="1" ht="22.8" customHeight="1">
      <c r="B222" s="118"/>
      <c r="D222" s="119" t="s">
        <v>69</v>
      </c>
      <c r="E222" s="128" t="s">
        <v>280</v>
      </c>
      <c r="F222" s="128" t="s">
        <v>281</v>
      </c>
      <c r="J222" s="129">
        <f>BK222</f>
        <v>0</v>
      </c>
      <c r="L222" s="118"/>
      <c r="M222" s="122"/>
      <c r="N222" s="123"/>
      <c r="O222" s="123"/>
      <c r="P222" s="124">
        <f>SUM(P223:P273)</f>
        <v>648.577857</v>
      </c>
      <c r="Q222" s="123"/>
      <c r="R222" s="124">
        <f>SUM(R223:R273)</f>
        <v>20.480615739999998</v>
      </c>
      <c r="S222" s="123"/>
      <c r="T222" s="125">
        <f>SUM(T223:T273)</f>
        <v>0</v>
      </c>
      <c r="AR222" s="119" t="s">
        <v>77</v>
      </c>
      <c r="AT222" s="126" t="s">
        <v>69</v>
      </c>
      <c r="AU222" s="126" t="s">
        <v>77</v>
      </c>
      <c r="AY222" s="119" t="s">
        <v>148</v>
      </c>
      <c r="BK222" s="127">
        <f>SUM(BK223:BK273)</f>
        <v>0</v>
      </c>
    </row>
    <row r="223" spans="2:65" s="1" customFormat="1" ht="24" customHeight="1">
      <c r="B223" s="130"/>
      <c r="C223" s="131" t="s">
        <v>282</v>
      </c>
      <c r="D223" s="131" t="s">
        <v>150</v>
      </c>
      <c r="E223" s="132" t="s">
        <v>283</v>
      </c>
      <c r="F223" s="133" t="s">
        <v>284</v>
      </c>
      <c r="G223" s="134" t="s">
        <v>153</v>
      </c>
      <c r="H223" s="135">
        <v>24.276</v>
      </c>
      <c r="I223" s="136"/>
      <c r="J223" s="136">
        <f>ROUND(I223*H223,2)</f>
        <v>0</v>
      </c>
      <c r="K223" s="133" t="s">
        <v>154</v>
      </c>
      <c r="L223" s="27"/>
      <c r="M223" s="137" t="s">
        <v>1</v>
      </c>
      <c r="N223" s="138" t="s">
        <v>35</v>
      </c>
      <c r="O223" s="139">
        <v>0.148</v>
      </c>
      <c r="P223" s="139">
        <f>O223*H223</f>
        <v>3.5928479999999996</v>
      </c>
      <c r="Q223" s="139">
        <v>0.00026</v>
      </c>
      <c r="R223" s="139">
        <f>Q223*H223</f>
        <v>0.00631176</v>
      </c>
      <c r="S223" s="139">
        <v>0</v>
      </c>
      <c r="T223" s="140">
        <f>S223*H223</f>
        <v>0</v>
      </c>
      <c r="AR223" s="141" t="s">
        <v>155</v>
      </c>
      <c r="AT223" s="141" t="s">
        <v>150</v>
      </c>
      <c r="AU223" s="141" t="s">
        <v>79</v>
      </c>
      <c r="AY223" s="15" t="s">
        <v>148</v>
      </c>
      <c r="BE223" s="142">
        <f>IF(N223="základní",J223,0)</f>
        <v>0</v>
      </c>
      <c r="BF223" s="142">
        <f>IF(N223="snížená",J223,0)</f>
        <v>0</v>
      </c>
      <c r="BG223" s="142">
        <f>IF(N223="zákl. přenesená",J223,0)</f>
        <v>0</v>
      </c>
      <c r="BH223" s="142">
        <f>IF(N223="sníž. přenesená",J223,0)</f>
        <v>0</v>
      </c>
      <c r="BI223" s="142">
        <f>IF(N223="nulová",J223,0)</f>
        <v>0</v>
      </c>
      <c r="BJ223" s="15" t="s">
        <v>77</v>
      </c>
      <c r="BK223" s="142">
        <f>ROUND(I223*H223,2)</f>
        <v>0</v>
      </c>
      <c r="BL223" s="15" t="s">
        <v>155</v>
      </c>
      <c r="BM223" s="141" t="s">
        <v>2900</v>
      </c>
    </row>
    <row r="224" spans="2:51" s="12" customFormat="1" ht="12">
      <c r="B224" s="143"/>
      <c r="D224" s="144" t="s">
        <v>157</v>
      </c>
      <c r="E224" s="145" t="s">
        <v>1</v>
      </c>
      <c r="F224" s="146" t="s">
        <v>286</v>
      </c>
      <c r="H224" s="145" t="s">
        <v>1</v>
      </c>
      <c r="L224" s="143"/>
      <c r="M224" s="147"/>
      <c r="N224" s="148"/>
      <c r="O224" s="148"/>
      <c r="P224" s="148"/>
      <c r="Q224" s="148"/>
      <c r="R224" s="148"/>
      <c r="S224" s="148"/>
      <c r="T224" s="149"/>
      <c r="AT224" s="145" t="s">
        <v>157</v>
      </c>
      <c r="AU224" s="145" t="s">
        <v>79</v>
      </c>
      <c r="AV224" s="12" t="s">
        <v>77</v>
      </c>
      <c r="AW224" s="12" t="s">
        <v>27</v>
      </c>
      <c r="AX224" s="12" t="s">
        <v>70</v>
      </c>
      <c r="AY224" s="145" t="s">
        <v>148</v>
      </c>
    </row>
    <row r="225" spans="2:51" s="12" customFormat="1" ht="12">
      <c r="B225" s="143"/>
      <c r="D225" s="144" t="s">
        <v>157</v>
      </c>
      <c r="E225" s="145" t="s">
        <v>1</v>
      </c>
      <c r="F225" s="146" t="s">
        <v>287</v>
      </c>
      <c r="H225" s="145" t="s">
        <v>1</v>
      </c>
      <c r="L225" s="143"/>
      <c r="M225" s="147"/>
      <c r="N225" s="148"/>
      <c r="O225" s="148"/>
      <c r="P225" s="148"/>
      <c r="Q225" s="148"/>
      <c r="R225" s="148"/>
      <c r="S225" s="148"/>
      <c r="T225" s="149"/>
      <c r="AT225" s="145" t="s">
        <v>157</v>
      </c>
      <c r="AU225" s="145" t="s">
        <v>79</v>
      </c>
      <c r="AV225" s="12" t="s">
        <v>77</v>
      </c>
      <c r="AW225" s="12" t="s">
        <v>27</v>
      </c>
      <c r="AX225" s="12" t="s">
        <v>70</v>
      </c>
      <c r="AY225" s="145" t="s">
        <v>148</v>
      </c>
    </row>
    <row r="226" spans="2:51" s="13" customFormat="1" ht="12">
      <c r="B226" s="150"/>
      <c r="D226" s="144" t="s">
        <v>157</v>
      </c>
      <c r="E226" s="151" t="s">
        <v>1</v>
      </c>
      <c r="F226" s="152" t="s">
        <v>2158</v>
      </c>
      <c r="H226" s="153">
        <v>24.276</v>
      </c>
      <c r="L226" s="150"/>
      <c r="M226" s="154"/>
      <c r="N226" s="155"/>
      <c r="O226" s="155"/>
      <c r="P226" s="155"/>
      <c r="Q226" s="155"/>
      <c r="R226" s="155"/>
      <c r="S226" s="155"/>
      <c r="T226" s="156"/>
      <c r="AT226" s="151" t="s">
        <v>157</v>
      </c>
      <c r="AU226" s="151" t="s">
        <v>79</v>
      </c>
      <c r="AV226" s="13" t="s">
        <v>79</v>
      </c>
      <c r="AW226" s="13" t="s">
        <v>27</v>
      </c>
      <c r="AX226" s="13" t="s">
        <v>70</v>
      </c>
      <c r="AY226" s="151" t="s">
        <v>148</v>
      </c>
    </row>
    <row r="227" spans="2:65" s="1" customFormat="1" ht="24" customHeight="1">
      <c r="B227" s="130"/>
      <c r="C227" s="131" t="s">
        <v>289</v>
      </c>
      <c r="D227" s="131" t="s">
        <v>150</v>
      </c>
      <c r="E227" s="132" t="s">
        <v>290</v>
      </c>
      <c r="F227" s="133" t="s">
        <v>291</v>
      </c>
      <c r="G227" s="134" t="s">
        <v>153</v>
      </c>
      <c r="H227" s="135">
        <v>12.138</v>
      </c>
      <c r="I227" s="136"/>
      <c r="J227" s="136">
        <f>ROUND(I227*H227,2)</f>
        <v>0</v>
      </c>
      <c r="K227" s="133" t="s">
        <v>154</v>
      </c>
      <c r="L227" s="27"/>
      <c r="M227" s="137" t="s">
        <v>1</v>
      </c>
      <c r="N227" s="138" t="s">
        <v>35</v>
      </c>
      <c r="O227" s="139">
        <v>0.46</v>
      </c>
      <c r="P227" s="139">
        <f>O227*H227</f>
        <v>5.58348</v>
      </c>
      <c r="Q227" s="139">
        <v>0.00489</v>
      </c>
      <c r="R227" s="139">
        <f>Q227*H227</f>
        <v>0.05935482</v>
      </c>
      <c r="S227" s="139">
        <v>0</v>
      </c>
      <c r="T227" s="140">
        <f>S227*H227</f>
        <v>0</v>
      </c>
      <c r="AR227" s="141" t="s">
        <v>155</v>
      </c>
      <c r="AT227" s="141" t="s">
        <v>150</v>
      </c>
      <c r="AU227" s="141" t="s">
        <v>79</v>
      </c>
      <c r="AY227" s="15" t="s">
        <v>148</v>
      </c>
      <c r="BE227" s="142">
        <f>IF(N227="základní",J227,0)</f>
        <v>0</v>
      </c>
      <c r="BF227" s="142">
        <f>IF(N227="snížená",J227,0)</f>
        <v>0</v>
      </c>
      <c r="BG227" s="142">
        <f>IF(N227="zákl. přenesená",J227,0)</f>
        <v>0</v>
      </c>
      <c r="BH227" s="142">
        <f>IF(N227="sníž. přenesená",J227,0)</f>
        <v>0</v>
      </c>
      <c r="BI227" s="142">
        <f>IF(N227="nulová",J227,0)</f>
        <v>0</v>
      </c>
      <c r="BJ227" s="15" t="s">
        <v>77</v>
      </c>
      <c r="BK227" s="142">
        <f>ROUND(I227*H227,2)</f>
        <v>0</v>
      </c>
      <c r="BL227" s="15" t="s">
        <v>155</v>
      </c>
      <c r="BM227" s="141" t="s">
        <v>2901</v>
      </c>
    </row>
    <row r="228" spans="2:51" s="12" customFormat="1" ht="12">
      <c r="B228" s="143"/>
      <c r="D228" s="144" t="s">
        <v>157</v>
      </c>
      <c r="E228" s="145" t="s">
        <v>1</v>
      </c>
      <c r="F228" s="146" t="s">
        <v>286</v>
      </c>
      <c r="H228" s="145" t="s">
        <v>1</v>
      </c>
      <c r="L228" s="143"/>
      <c r="M228" s="147"/>
      <c r="N228" s="148"/>
      <c r="O228" s="148"/>
      <c r="P228" s="148"/>
      <c r="Q228" s="148"/>
      <c r="R228" s="148"/>
      <c r="S228" s="148"/>
      <c r="T228" s="149"/>
      <c r="AT228" s="145" t="s">
        <v>157</v>
      </c>
      <c r="AU228" s="145" t="s">
        <v>79</v>
      </c>
      <c r="AV228" s="12" t="s">
        <v>77</v>
      </c>
      <c r="AW228" s="12" t="s">
        <v>27</v>
      </c>
      <c r="AX228" s="12" t="s">
        <v>70</v>
      </c>
      <c r="AY228" s="145" t="s">
        <v>148</v>
      </c>
    </row>
    <row r="229" spans="2:51" s="13" customFormat="1" ht="12">
      <c r="B229" s="150"/>
      <c r="D229" s="144" t="s">
        <v>157</v>
      </c>
      <c r="E229" s="151" t="s">
        <v>1</v>
      </c>
      <c r="F229" s="152" t="s">
        <v>2160</v>
      </c>
      <c r="H229" s="153">
        <v>12.138</v>
      </c>
      <c r="L229" s="150"/>
      <c r="M229" s="154"/>
      <c r="N229" s="155"/>
      <c r="O229" s="155"/>
      <c r="P229" s="155"/>
      <c r="Q229" s="155"/>
      <c r="R229" s="155"/>
      <c r="S229" s="155"/>
      <c r="T229" s="156"/>
      <c r="AT229" s="151" t="s">
        <v>157</v>
      </c>
      <c r="AU229" s="151" t="s">
        <v>79</v>
      </c>
      <c r="AV229" s="13" t="s">
        <v>79</v>
      </c>
      <c r="AW229" s="13" t="s">
        <v>27</v>
      </c>
      <c r="AX229" s="13" t="s">
        <v>70</v>
      </c>
      <c r="AY229" s="151" t="s">
        <v>148</v>
      </c>
    </row>
    <row r="230" spans="2:65" s="1" customFormat="1" ht="24" customHeight="1">
      <c r="B230" s="130"/>
      <c r="C230" s="131" t="s">
        <v>294</v>
      </c>
      <c r="D230" s="131" t="s">
        <v>150</v>
      </c>
      <c r="E230" s="132" t="s">
        <v>295</v>
      </c>
      <c r="F230" s="133" t="s">
        <v>296</v>
      </c>
      <c r="G230" s="134" t="s">
        <v>153</v>
      </c>
      <c r="H230" s="135">
        <v>12.138</v>
      </c>
      <c r="I230" s="136"/>
      <c r="J230" s="136">
        <f>ROUND(I230*H230,2)</f>
        <v>0</v>
      </c>
      <c r="K230" s="133" t="s">
        <v>154</v>
      </c>
      <c r="L230" s="27"/>
      <c r="M230" s="137" t="s">
        <v>1</v>
      </c>
      <c r="N230" s="138" t="s">
        <v>35</v>
      </c>
      <c r="O230" s="139">
        <v>0.358</v>
      </c>
      <c r="P230" s="139">
        <f>O230*H230</f>
        <v>4.345403999999999</v>
      </c>
      <c r="Q230" s="139">
        <v>0.003</v>
      </c>
      <c r="R230" s="139">
        <f>Q230*H230</f>
        <v>0.036414</v>
      </c>
      <c r="S230" s="139">
        <v>0</v>
      </c>
      <c r="T230" s="140">
        <f>S230*H230</f>
        <v>0</v>
      </c>
      <c r="AR230" s="141" t="s">
        <v>155</v>
      </c>
      <c r="AT230" s="141" t="s">
        <v>150</v>
      </c>
      <c r="AU230" s="141" t="s">
        <v>79</v>
      </c>
      <c r="AY230" s="15" t="s">
        <v>148</v>
      </c>
      <c r="BE230" s="142">
        <f>IF(N230="základní",J230,0)</f>
        <v>0</v>
      </c>
      <c r="BF230" s="142">
        <f>IF(N230="snížená",J230,0)</f>
        <v>0</v>
      </c>
      <c r="BG230" s="142">
        <f>IF(N230="zákl. přenesená",J230,0)</f>
        <v>0</v>
      </c>
      <c r="BH230" s="142">
        <f>IF(N230="sníž. přenesená",J230,0)</f>
        <v>0</v>
      </c>
      <c r="BI230" s="142">
        <f>IF(N230="nulová",J230,0)</f>
        <v>0</v>
      </c>
      <c r="BJ230" s="15" t="s">
        <v>77</v>
      </c>
      <c r="BK230" s="142">
        <f>ROUND(I230*H230,2)</f>
        <v>0</v>
      </c>
      <c r="BL230" s="15" t="s">
        <v>155</v>
      </c>
      <c r="BM230" s="141" t="s">
        <v>2902</v>
      </c>
    </row>
    <row r="231" spans="2:51" s="12" customFormat="1" ht="12">
      <c r="B231" s="143"/>
      <c r="D231" s="144" t="s">
        <v>157</v>
      </c>
      <c r="E231" s="145" t="s">
        <v>1</v>
      </c>
      <c r="F231" s="146" t="s">
        <v>286</v>
      </c>
      <c r="H231" s="145" t="s">
        <v>1</v>
      </c>
      <c r="L231" s="143"/>
      <c r="M231" s="147"/>
      <c r="N231" s="148"/>
      <c r="O231" s="148"/>
      <c r="P231" s="148"/>
      <c r="Q231" s="148"/>
      <c r="R231" s="148"/>
      <c r="S231" s="148"/>
      <c r="T231" s="149"/>
      <c r="AT231" s="145" t="s">
        <v>157</v>
      </c>
      <c r="AU231" s="145" t="s">
        <v>79</v>
      </c>
      <c r="AV231" s="12" t="s">
        <v>77</v>
      </c>
      <c r="AW231" s="12" t="s">
        <v>27</v>
      </c>
      <c r="AX231" s="12" t="s">
        <v>70</v>
      </c>
      <c r="AY231" s="145" t="s">
        <v>148</v>
      </c>
    </row>
    <row r="232" spans="2:51" s="13" customFormat="1" ht="12">
      <c r="B232" s="150"/>
      <c r="D232" s="144" t="s">
        <v>157</v>
      </c>
      <c r="E232" s="151" t="s">
        <v>1</v>
      </c>
      <c r="F232" s="152" t="s">
        <v>2160</v>
      </c>
      <c r="H232" s="153">
        <v>12.138</v>
      </c>
      <c r="L232" s="150"/>
      <c r="M232" s="154"/>
      <c r="N232" s="155"/>
      <c r="O232" s="155"/>
      <c r="P232" s="155"/>
      <c r="Q232" s="155"/>
      <c r="R232" s="155"/>
      <c r="S232" s="155"/>
      <c r="T232" s="156"/>
      <c r="AT232" s="151" t="s">
        <v>157</v>
      </c>
      <c r="AU232" s="151" t="s">
        <v>79</v>
      </c>
      <c r="AV232" s="13" t="s">
        <v>79</v>
      </c>
      <c r="AW232" s="13" t="s">
        <v>27</v>
      </c>
      <c r="AX232" s="13" t="s">
        <v>70</v>
      </c>
      <c r="AY232" s="151" t="s">
        <v>148</v>
      </c>
    </row>
    <row r="233" spans="2:65" s="1" customFormat="1" ht="24" customHeight="1">
      <c r="B233" s="130"/>
      <c r="C233" s="131" t="s">
        <v>309</v>
      </c>
      <c r="D233" s="131" t="s">
        <v>150</v>
      </c>
      <c r="E233" s="132" t="s">
        <v>299</v>
      </c>
      <c r="F233" s="133" t="s">
        <v>300</v>
      </c>
      <c r="G233" s="134" t="s">
        <v>153</v>
      </c>
      <c r="H233" s="135">
        <v>375.991</v>
      </c>
      <c r="I233" s="136"/>
      <c r="J233" s="136">
        <f>ROUND(I233*H233,2)</f>
        <v>0</v>
      </c>
      <c r="K233" s="133" t="s">
        <v>154</v>
      </c>
      <c r="L233" s="27"/>
      <c r="M233" s="137" t="s">
        <v>1</v>
      </c>
      <c r="N233" s="138" t="s">
        <v>35</v>
      </c>
      <c r="O233" s="139">
        <v>0.38</v>
      </c>
      <c r="P233" s="139">
        <f>O233*H233</f>
        <v>142.87658</v>
      </c>
      <c r="Q233" s="139">
        <v>0.0169</v>
      </c>
      <c r="R233" s="139">
        <f>Q233*H233</f>
        <v>6.354247899999999</v>
      </c>
      <c r="S233" s="139">
        <v>0</v>
      </c>
      <c r="T233" s="140">
        <f>S233*H233</f>
        <v>0</v>
      </c>
      <c r="AR233" s="141" t="s">
        <v>155</v>
      </c>
      <c r="AT233" s="141" t="s">
        <v>150</v>
      </c>
      <c r="AU233" s="141" t="s">
        <v>79</v>
      </c>
      <c r="AY233" s="15" t="s">
        <v>148</v>
      </c>
      <c r="BE233" s="142">
        <f>IF(N233="základní",J233,0)</f>
        <v>0</v>
      </c>
      <c r="BF233" s="142">
        <f>IF(N233="snížená",J233,0)</f>
        <v>0</v>
      </c>
      <c r="BG233" s="142">
        <f>IF(N233="zákl. přenesená",J233,0)</f>
        <v>0</v>
      </c>
      <c r="BH233" s="142">
        <f>IF(N233="sníž. přenesená",J233,0)</f>
        <v>0</v>
      </c>
      <c r="BI233" s="142">
        <f>IF(N233="nulová",J233,0)</f>
        <v>0</v>
      </c>
      <c r="BJ233" s="15" t="s">
        <v>77</v>
      </c>
      <c r="BK233" s="142">
        <f>ROUND(I233*H233,2)</f>
        <v>0</v>
      </c>
      <c r="BL233" s="15" t="s">
        <v>155</v>
      </c>
      <c r="BM233" s="141" t="s">
        <v>2903</v>
      </c>
    </row>
    <row r="234" spans="2:51" s="12" customFormat="1" ht="12">
      <c r="B234" s="143"/>
      <c r="D234" s="144" t="s">
        <v>157</v>
      </c>
      <c r="E234" s="145" t="s">
        <v>1</v>
      </c>
      <c r="F234" s="146" t="s">
        <v>302</v>
      </c>
      <c r="H234" s="145" t="s">
        <v>1</v>
      </c>
      <c r="L234" s="143"/>
      <c r="M234" s="147"/>
      <c r="N234" s="148"/>
      <c r="O234" s="148"/>
      <c r="P234" s="148"/>
      <c r="Q234" s="148"/>
      <c r="R234" s="148"/>
      <c r="S234" s="148"/>
      <c r="T234" s="149"/>
      <c r="AT234" s="145" t="s">
        <v>157</v>
      </c>
      <c r="AU234" s="145" t="s">
        <v>79</v>
      </c>
      <c r="AV234" s="12" t="s">
        <v>77</v>
      </c>
      <c r="AW234" s="12" t="s">
        <v>27</v>
      </c>
      <c r="AX234" s="12" t="s">
        <v>70</v>
      </c>
      <c r="AY234" s="145" t="s">
        <v>148</v>
      </c>
    </row>
    <row r="235" spans="2:51" s="13" customFormat="1" ht="12">
      <c r="B235" s="150"/>
      <c r="D235" s="144" t="s">
        <v>157</v>
      </c>
      <c r="E235" s="151" t="s">
        <v>1</v>
      </c>
      <c r="F235" s="152" t="s">
        <v>2904</v>
      </c>
      <c r="H235" s="153">
        <v>375.991</v>
      </c>
      <c r="L235" s="150"/>
      <c r="M235" s="154"/>
      <c r="N235" s="155"/>
      <c r="O235" s="155"/>
      <c r="P235" s="155"/>
      <c r="Q235" s="155"/>
      <c r="R235" s="155"/>
      <c r="S235" s="155"/>
      <c r="T235" s="156"/>
      <c r="AT235" s="151" t="s">
        <v>157</v>
      </c>
      <c r="AU235" s="151" t="s">
        <v>79</v>
      </c>
      <c r="AV235" s="13" t="s">
        <v>79</v>
      </c>
      <c r="AW235" s="13" t="s">
        <v>27</v>
      </c>
      <c r="AX235" s="13" t="s">
        <v>70</v>
      </c>
      <c r="AY235" s="151" t="s">
        <v>148</v>
      </c>
    </row>
    <row r="236" spans="2:65" s="1" customFormat="1" ht="24" customHeight="1">
      <c r="B236" s="130"/>
      <c r="C236" s="131" t="s">
        <v>298</v>
      </c>
      <c r="D236" s="131" t="s">
        <v>150</v>
      </c>
      <c r="E236" s="132" t="s">
        <v>305</v>
      </c>
      <c r="F236" s="133" t="s">
        <v>306</v>
      </c>
      <c r="G236" s="134" t="s">
        <v>153</v>
      </c>
      <c r="H236" s="135">
        <v>12.268</v>
      </c>
      <c r="I236" s="136"/>
      <c r="J236" s="136">
        <f>ROUND(I236*H236,2)</f>
        <v>0</v>
      </c>
      <c r="K236" s="133" t="s">
        <v>154</v>
      </c>
      <c r="L236" s="27"/>
      <c r="M236" s="137" t="s">
        <v>1</v>
      </c>
      <c r="N236" s="138" t="s">
        <v>35</v>
      </c>
      <c r="O236" s="139">
        <v>0.36</v>
      </c>
      <c r="P236" s="139">
        <f>O236*H236</f>
        <v>4.41648</v>
      </c>
      <c r="Q236" s="139">
        <v>0.00489</v>
      </c>
      <c r="R236" s="139">
        <f>Q236*H236</f>
        <v>0.059990520000000006</v>
      </c>
      <c r="S236" s="139">
        <v>0</v>
      </c>
      <c r="T236" s="140">
        <f>S236*H236</f>
        <v>0</v>
      </c>
      <c r="AR236" s="141" t="s">
        <v>155</v>
      </c>
      <c r="AT236" s="141" t="s">
        <v>150</v>
      </c>
      <c r="AU236" s="141" t="s">
        <v>79</v>
      </c>
      <c r="AY236" s="15" t="s">
        <v>148</v>
      </c>
      <c r="BE236" s="142">
        <f>IF(N236="základní",J236,0)</f>
        <v>0</v>
      </c>
      <c r="BF236" s="142">
        <f>IF(N236="snížená",J236,0)</f>
        <v>0</v>
      </c>
      <c r="BG236" s="142">
        <f>IF(N236="zákl. přenesená",J236,0)</f>
        <v>0</v>
      </c>
      <c r="BH236" s="142">
        <f>IF(N236="sníž. přenesená",J236,0)</f>
        <v>0</v>
      </c>
      <c r="BI236" s="142">
        <f>IF(N236="nulová",J236,0)</f>
        <v>0</v>
      </c>
      <c r="BJ236" s="15" t="s">
        <v>77</v>
      </c>
      <c r="BK236" s="142">
        <f>ROUND(I236*H236,2)</f>
        <v>0</v>
      </c>
      <c r="BL236" s="15" t="s">
        <v>155</v>
      </c>
      <c r="BM236" s="141" t="s">
        <v>2905</v>
      </c>
    </row>
    <row r="237" spans="2:51" s="13" customFormat="1" ht="20.4">
      <c r="B237" s="150"/>
      <c r="D237" s="144" t="s">
        <v>157</v>
      </c>
      <c r="E237" s="151" t="s">
        <v>1</v>
      </c>
      <c r="F237" s="152" t="s">
        <v>2165</v>
      </c>
      <c r="H237" s="153">
        <v>12.268</v>
      </c>
      <c r="L237" s="150"/>
      <c r="M237" s="154"/>
      <c r="N237" s="155"/>
      <c r="O237" s="155"/>
      <c r="P237" s="155"/>
      <c r="Q237" s="155"/>
      <c r="R237" s="155"/>
      <c r="S237" s="155"/>
      <c r="T237" s="156"/>
      <c r="AT237" s="151" t="s">
        <v>157</v>
      </c>
      <c r="AU237" s="151" t="s">
        <v>79</v>
      </c>
      <c r="AV237" s="13" t="s">
        <v>79</v>
      </c>
      <c r="AW237" s="13" t="s">
        <v>27</v>
      </c>
      <c r="AX237" s="13" t="s">
        <v>70</v>
      </c>
      <c r="AY237" s="151" t="s">
        <v>148</v>
      </c>
    </row>
    <row r="238" spans="2:65" s="1" customFormat="1" ht="24" customHeight="1">
      <c r="B238" s="130"/>
      <c r="C238" s="305" t="s">
        <v>304</v>
      </c>
      <c r="D238" s="305" t="s">
        <v>150</v>
      </c>
      <c r="E238" s="306" t="s">
        <v>310</v>
      </c>
      <c r="F238" s="307" t="s">
        <v>311</v>
      </c>
      <c r="G238" s="308" t="s">
        <v>153</v>
      </c>
      <c r="H238" s="309">
        <v>174.2</v>
      </c>
      <c r="I238" s="310"/>
      <c r="J238" s="310">
        <f>ROUND(I238*H238,2)</f>
        <v>0</v>
      </c>
      <c r="K238" s="133" t="s">
        <v>312</v>
      </c>
      <c r="L238" s="27"/>
      <c r="M238" s="137" t="s">
        <v>1</v>
      </c>
      <c r="N238" s="138" t="s">
        <v>35</v>
      </c>
      <c r="O238" s="139">
        <v>0.39</v>
      </c>
      <c r="P238" s="139">
        <f>O238*H238</f>
        <v>67.938</v>
      </c>
      <c r="Q238" s="139">
        <v>0.0154</v>
      </c>
      <c r="R238" s="139">
        <f>Q238*H238</f>
        <v>2.68268</v>
      </c>
      <c r="S238" s="139">
        <v>0</v>
      </c>
      <c r="T238" s="140">
        <f>S238*H238</f>
        <v>0</v>
      </c>
      <c r="AR238" s="141" t="s">
        <v>155</v>
      </c>
      <c r="AT238" s="141" t="s">
        <v>150</v>
      </c>
      <c r="AU238" s="141" t="s">
        <v>79</v>
      </c>
      <c r="AY238" s="15" t="s">
        <v>148</v>
      </c>
      <c r="BE238" s="142">
        <f>IF(N238="základní",J238,0)</f>
        <v>0</v>
      </c>
      <c r="BF238" s="142">
        <f>IF(N238="snížená",J238,0)</f>
        <v>0</v>
      </c>
      <c r="BG238" s="142">
        <f>IF(N238="zákl. přenesená",J238,0)</f>
        <v>0</v>
      </c>
      <c r="BH238" s="142">
        <f>IF(N238="sníž. přenesená",J238,0)</f>
        <v>0</v>
      </c>
      <c r="BI238" s="142">
        <f>IF(N238="nulová",J238,0)</f>
        <v>0</v>
      </c>
      <c r="BJ238" s="15" t="s">
        <v>77</v>
      </c>
      <c r="BK238" s="142">
        <f>ROUND(I238*H238,2)</f>
        <v>0</v>
      </c>
      <c r="BL238" s="15" t="s">
        <v>155</v>
      </c>
      <c r="BM238" s="141" t="s">
        <v>2906</v>
      </c>
    </row>
    <row r="239" spans="2:47" s="1" customFormat="1" ht="28.8">
      <c r="B239" s="27"/>
      <c r="D239" s="144" t="s">
        <v>277</v>
      </c>
      <c r="F239" s="166" t="s">
        <v>314</v>
      </c>
      <c r="L239" s="27"/>
      <c r="M239" s="167"/>
      <c r="N239" s="50"/>
      <c r="O239" s="50"/>
      <c r="P239" s="50"/>
      <c r="Q239" s="50"/>
      <c r="R239" s="50"/>
      <c r="S239" s="50"/>
      <c r="T239" s="51"/>
      <c r="AT239" s="15" t="s">
        <v>277</v>
      </c>
      <c r="AU239" s="15" t="s">
        <v>79</v>
      </c>
    </row>
    <row r="240" spans="2:51" s="13" customFormat="1" ht="30.6">
      <c r="B240" s="150"/>
      <c r="D240" s="144" t="s">
        <v>157</v>
      </c>
      <c r="E240" s="151" t="s">
        <v>1</v>
      </c>
      <c r="F240" s="152" t="s">
        <v>2907</v>
      </c>
      <c r="H240" s="153">
        <v>174.2</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131" t="s">
        <v>316</v>
      </c>
      <c r="D241" s="131" t="s">
        <v>150</v>
      </c>
      <c r="E241" s="132" t="s">
        <v>317</v>
      </c>
      <c r="F241" s="133" t="s">
        <v>318</v>
      </c>
      <c r="G241" s="134" t="s">
        <v>319</v>
      </c>
      <c r="H241" s="135">
        <v>95</v>
      </c>
      <c r="I241" s="136"/>
      <c r="J241" s="136">
        <f>ROUND(I241*H241,2)</f>
        <v>0</v>
      </c>
      <c r="K241" s="133" t="s">
        <v>320</v>
      </c>
      <c r="L241" s="27"/>
      <c r="M241" s="137" t="s">
        <v>1</v>
      </c>
      <c r="N241" s="138" t="s">
        <v>35</v>
      </c>
      <c r="O241" s="139">
        <v>0.452</v>
      </c>
      <c r="P241" s="139">
        <f>O241*H241</f>
        <v>42.94</v>
      </c>
      <c r="Q241" s="139">
        <v>0.0102</v>
      </c>
      <c r="R241" s="139">
        <f>Q241*H241</f>
        <v>0.9690000000000001</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2908</v>
      </c>
    </row>
    <row r="242" spans="2:51" s="12" customFormat="1" ht="12">
      <c r="B242" s="143"/>
      <c r="D242" s="144" t="s">
        <v>157</v>
      </c>
      <c r="E242" s="145" t="s">
        <v>1</v>
      </c>
      <c r="F242" s="146" t="s">
        <v>322</v>
      </c>
      <c r="H242" s="145" t="s">
        <v>1</v>
      </c>
      <c r="L242" s="143"/>
      <c r="M242" s="147"/>
      <c r="N242" s="148"/>
      <c r="O242" s="148"/>
      <c r="P242" s="148"/>
      <c r="Q242" s="148"/>
      <c r="R242" s="148"/>
      <c r="S242" s="148"/>
      <c r="T242" s="149"/>
      <c r="AT242" s="145" t="s">
        <v>157</v>
      </c>
      <c r="AU242" s="145" t="s">
        <v>79</v>
      </c>
      <c r="AV242" s="12" t="s">
        <v>77</v>
      </c>
      <c r="AW242" s="12" t="s">
        <v>27</v>
      </c>
      <c r="AX242" s="12" t="s">
        <v>70</v>
      </c>
      <c r="AY242" s="145" t="s">
        <v>148</v>
      </c>
    </row>
    <row r="243" spans="2:51" s="13" customFormat="1" ht="12">
      <c r="B243" s="150"/>
      <c r="D243" s="144" t="s">
        <v>157</v>
      </c>
      <c r="E243" s="151" t="s">
        <v>1</v>
      </c>
      <c r="F243" s="152" t="s">
        <v>2909</v>
      </c>
      <c r="H243" s="153">
        <v>4</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51" s="13" customFormat="1" ht="12">
      <c r="B244" s="150"/>
      <c r="D244" s="144" t="s">
        <v>157</v>
      </c>
      <c r="E244" s="151" t="s">
        <v>1</v>
      </c>
      <c r="F244" s="152" t="s">
        <v>2910</v>
      </c>
      <c r="H244" s="153">
        <v>44</v>
      </c>
      <c r="L244" s="150"/>
      <c r="M244" s="154"/>
      <c r="N244" s="155"/>
      <c r="O244" s="155"/>
      <c r="P244" s="155"/>
      <c r="Q244" s="155"/>
      <c r="R244" s="155"/>
      <c r="S244" s="155"/>
      <c r="T244" s="156"/>
      <c r="AT244" s="151" t="s">
        <v>157</v>
      </c>
      <c r="AU244" s="151" t="s">
        <v>79</v>
      </c>
      <c r="AV244" s="13" t="s">
        <v>79</v>
      </c>
      <c r="AW244" s="13" t="s">
        <v>27</v>
      </c>
      <c r="AX244" s="13" t="s">
        <v>70</v>
      </c>
      <c r="AY244" s="151" t="s">
        <v>148</v>
      </c>
    </row>
    <row r="245" spans="2:51" s="13" customFormat="1" ht="12">
      <c r="B245" s="150"/>
      <c r="D245" s="144" t="s">
        <v>157</v>
      </c>
      <c r="E245" s="151" t="s">
        <v>1</v>
      </c>
      <c r="F245" s="152" t="s">
        <v>2911</v>
      </c>
      <c r="H245" s="153">
        <v>47</v>
      </c>
      <c r="L245" s="150"/>
      <c r="M245" s="154"/>
      <c r="N245" s="155"/>
      <c r="O245" s="155"/>
      <c r="P245" s="155"/>
      <c r="Q245" s="155"/>
      <c r="R245" s="155"/>
      <c r="S245" s="155"/>
      <c r="T245" s="156"/>
      <c r="AT245" s="151" t="s">
        <v>157</v>
      </c>
      <c r="AU245" s="151" t="s">
        <v>79</v>
      </c>
      <c r="AV245" s="13" t="s">
        <v>79</v>
      </c>
      <c r="AW245" s="13" t="s">
        <v>27</v>
      </c>
      <c r="AX245" s="13" t="s">
        <v>70</v>
      </c>
      <c r="AY245" s="151" t="s">
        <v>148</v>
      </c>
    </row>
    <row r="246" spans="2:65" s="1" customFormat="1" ht="24" customHeight="1">
      <c r="B246" s="130"/>
      <c r="C246" s="131" t="s">
        <v>325</v>
      </c>
      <c r="D246" s="131" t="s">
        <v>150</v>
      </c>
      <c r="E246" s="132" t="s">
        <v>326</v>
      </c>
      <c r="F246" s="133" t="s">
        <v>327</v>
      </c>
      <c r="G246" s="134" t="s">
        <v>319</v>
      </c>
      <c r="H246" s="135">
        <v>10</v>
      </c>
      <c r="I246" s="136"/>
      <c r="J246" s="136">
        <f>ROUND(I246*H246,2)</f>
        <v>0</v>
      </c>
      <c r="K246" s="133" t="s">
        <v>320</v>
      </c>
      <c r="L246" s="27"/>
      <c r="M246" s="137" t="s">
        <v>1</v>
      </c>
      <c r="N246" s="138" t="s">
        <v>35</v>
      </c>
      <c r="O246" s="139">
        <v>2.431</v>
      </c>
      <c r="P246" s="139">
        <f>O246*H246</f>
        <v>24.310000000000002</v>
      </c>
      <c r="Q246" s="139">
        <v>0.1575</v>
      </c>
      <c r="R246" s="139">
        <f>Q246*H246</f>
        <v>1.575</v>
      </c>
      <c r="S246" s="139">
        <v>0</v>
      </c>
      <c r="T246" s="140">
        <f>S246*H246</f>
        <v>0</v>
      </c>
      <c r="AR246" s="141" t="s">
        <v>155</v>
      </c>
      <c r="AT246" s="141" t="s">
        <v>150</v>
      </c>
      <c r="AU246" s="141" t="s">
        <v>79</v>
      </c>
      <c r="AY246" s="15" t="s">
        <v>148</v>
      </c>
      <c r="BE246" s="142">
        <f>IF(N246="základní",J246,0)</f>
        <v>0</v>
      </c>
      <c r="BF246" s="142">
        <f>IF(N246="snížená",J246,0)</f>
        <v>0</v>
      </c>
      <c r="BG246" s="142">
        <f>IF(N246="zákl. přenesená",J246,0)</f>
        <v>0</v>
      </c>
      <c r="BH246" s="142">
        <f>IF(N246="sníž. přenesená",J246,0)</f>
        <v>0</v>
      </c>
      <c r="BI246" s="142">
        <f>IF(N246="nulová",J246,0)</f>
        <v>0</v>
      </c>
      <c r="BJ246" s="15" t="s">
        <v>77</v>
      </c>
      <c r="BK246" s="142">
        <f>ROUND(I246*H246,2)</f>
        <v>0</v>
      </c>
      <c r="BL246" s="15" t="s">
        <v>155</v>
      </c>
      <c r="BM246" s="141" t="s">
        <v>2912</v>
      </c>
    </row>
    <row r="247" spans="2:51" s="12" customFormat="1" ht="12">
      <c r="B247" s="143"/>
      <c r="D247" s="144" t="s">
        <v>157</v>
      </c>
      <c r="E247" s="145" t="s">
        <v>1</v>
      </c>
      <c r="F247" s="146" t="s">
        <v>329</v>
      </c>
      <c r="H247" s="145" t="s">
        <v>1</v>
      </c>
      <c r="L247" s="143"/>
      <c r="M247" s="147"/>
      <c r="N247" s="148"/>
      <c r="O247" s="148"/>
      <c r="P247" s="148"/>
      <c r="Q247" s="148"/>
      <c r="R247" s="148"/>
      <c r="S247" s="148"/>
      <c r="T247" s="149"/>
      <c r="AT247" s="145" t="s">
        <v>157</v>
      </c>
      <c r="AU247" s="145" t="s">
        <v>79</v>
      </c>
      <c r="AV247" s="12" t="s">
        <v>77</v>
      </c>
      <c r="AW247" s="12" t="s">
        <v>27</v>
      </c>
      <c r="AX247" s="12" t="s">
        <v>70</v>
      </c>
      <c r="AY247" s="145" t="s">
        <v>148</v>
      </c>
    </row>
    <row r="248" spans="2:51" s="13" customFormat="1" ht="12">
      <c r="B248" s="150"/>
      <c r="D248" s="144" t="s">
        <v>157</v>
      </c>
      <c r="E248" s="151" t="s">
        <v>1</v>
      </c>
      <c r="F248" s="152" t="s">
        <v>330</v>
      </c>
      <c r="H248" s="153">
        <v>9</v>
      </c>
      <c r="L248" s="150"/>
      <c r="M248" s="154"/>
      <c r="N248" s="155"/>
      <c r="O248" s="155"/>
      <c r="P248" s="155"/>
      <c r="Q248" s="155"/>
      <c r="R248" s="155"/>
      <c r="S248" s="155"/>
      <c r="T248" s="156"/>
      <c r="AT248" s="151" t="s">
        <v>157</v>
      </c>
      <c r="AU248" s="151" t="s">
        <v>79</v>
      </c>
      <c r="AV248" s="13" t="s">
        <v>79</v>
      </c>
      <c r="AW248" s="13" t="s">
        <v>27</v>
      </c>
      <c r="AX248" s="13" t="s">
        <v>70</v>
      </c>
      <c r="AY248" s="151" t="s">
        <v>148</v>
      </c>
    </row>
    <row r="249" spans="2:51" s="12" customFormat="1" ht="12">
      <c r="B249" s="143"/>
      <c r="D249" s="144" t="s">
        <v>157</v>
      </c>
      <c r="E249" s="145" t="s">
        <v>1</v>
      </c>
      <c r="F249" s="146" t="s">
        <v>331</v>
      </c>
      <c r="H249" s="145" t="s">
        <v>1</v>
      </c>
      <c r="L249" s="143"/>
      <c r="M249" s="147"/>
      <c r="N249" s="148"/>
      <c r="O249" s="148"/>
      <c r="P249" s="148"/>
      <c r="Q249" s="148"/>
      <c r="R249" s="148"/>
      <c r="S249" s="148"/>
      <c r="T249" s="149"/>
      <c r="AT249" s="145" t="s">
        <v>157</v>
      </c>
      <c r="AU249" s="145" t="s">
        <v>79</v>
      </c>
      <c r="AV249" s="12" t="s">
        <v>77</v>
      </c>
      <c r="AW249" s="12" t="s">
        <v>27</v>
      </c>
      <c r="AX249" s="12" t="s">
        <v>70</v>
      </c>
      <c r="AY249" s="145" t="s">
        <v>148</v>
      </c>
    </row>
    <row r="250" spans="2:51" s="13" customFormat="1" ht="12">
      <c r="B250" s="150"/>
      <c r="D250" s="144" t="s">
        <v>157</v>
      </c>
      <c r="E250" s="151" t="s">
        <v>1</v>
      </c>
      <c r="F250" s="152" t="s">
        <v>332</v>
      </c>
      <c r="H250" s="153">
        <v>1</v>
      </c>
      <c r="L250" s="150"/>
      <c r="M250" s="154"/>
      <c r="N250" s="155"/>
      <c r="O250" s="155"/>
      <c r="P250" s="155"/>
      <c r="Q250" s="155"/>
      <c r="R250" s="155"/>
      <c r="S250" s="155"/>
      <c r="T250" s="156"/>
      <c r="AT250" s="151" t="s">
        <v>157</v>
      </c>
      <c r="AU250" s="151" t="s">
        <v>79</v>
      </c>
      <c r="AV250" s="13" t="s">
        <v>79</v>
      </c>
      <c r="AW250" s="13" t="s">
        <v>27</v>
      </c>
      <c r="AX250" s="13" t="s">
        <v>70</v>
      </c>
      <c r="AY250" s="151" t="s">
        <v>148</v>
      </c>
    </row>
    <row r="251" spans="2:65" s="1" customFormat="1" ht="24" customHeight="1">
      <c r="B251" s="130"/>
      <c r="C251" s="131" t="s">
        <v>333</v>
      </c>
      <c r="D251" s="131" t="s">
        <v>150</v>
      </c>
      <c r="E251" s="132" t="s">
        <v>334</v>
      </c>
      <c r="F251" s="133" t="s">
        <v>335</v>
      </c>
      <c r="G251" s="134" t="s">
        <v>153</v>
      </c>
      <c r="H251" s="135">
        <v>260.203</v>
      </c>
      <c r="I251" s="136"/>
      <c r="J251" s="136">
        <f>ROUND(I251*H251,2)</f>
        <v>0</v>
      </c>
      <c r="K251" s="133" t="s">
        <v>320</v>
      </c>
      <c r="L251" s="27"/>
      <c r="M251" s="137" t="s">
        <v>1</v>
      </c>
      <c r="N251" s="138" t="s">
        <v>35</v>
      </c>
      <c r="O251" s="139">
        <v>1.355</v>
      </c>
      <c r="P251" s="139">
        <f>O251*H251</f>
        <v>352.57506499999994</v>
      </c>
      <c r="Q251" s="139">
        <v>0.03358</v>
      </c>
      <c r="R251" s="139">
        <f>Q251*H251</f>
        <v>8.737616739999998</v>
      </c>
      <c r="S251" s="139">
        <v>0</v>
      </c>
      <c r="T251" s="140">
        <f>S251*H251</f>
        <v>0</v>
      </c>
      <c r="AR251" s="141" t="s">
        <v>155</v>
      </c>
      <c r="AT251" s="141" t="s">
        <v>150</v>
      </c>
      <c r="AU251" s="141" t="s">
        <v>79</v>
      </c>
      <c r="AY251" s="15" t="s">
        <v>148</v>
      </c>
      <c r="BE251" s="142">
        <f>IF(N251="základní",J251,0)</f>
        <v>0</v>
      </c>
      <c r="BF251" s="142">
        <f>IF(N251="snížená",J251,0)</f>
        <v>0</v>
      </c>
      <c r="BG251" s="142">
        <f>IF(N251="zákl. přenesená",J251,0)</f>
        <v>0</v>
      </c>
      <c r="BH251" s="142">
        <f>IF(N251="sníž. přenesená",J251,0)</f>
        <v>0</v>
      </c>
      <c r="BI251" s="142">
        <f>IF(N251="nulová",J251,0)</f>
        <v>0</v>
      </c>
      <c r="BJ251" s="15" t="s">
        <v>77</v>
      </c>
      <c r="BK251" s="142">
        <f>ROUND(I251*H251,2)</f>
        <v>0</v>
      </c>
      <c r="BL251" s="15" t="s">
        <v>155</v>
      </c>
      <c r="BM251" s="141" t="s">
        <v>2913</v>
      </c>
    </row>
    <row r="252" spans="2:51" s="12" customFormat="1" ht="12">
      <c r="B252" s="143"/>
      <c r="D252" s="144" t="s">
        <v>157</v>
      </c>
      <c r="E252" s="145" t="s">
        <v>1</v>
      </c>
      <c r="F252" s="146" t="s">
        <v>2914</v>
      </c>
      <c r="H252" s="145" t="s">
        <v>1</v>
      </c>
      <c r="L252" s="143"/>
      <c r="M252" s="147"/>
      <c r="N252" s="148"/>
      <c r="O252" s="148"/>
      <c r="P252" s="148"/>
      <c r="Q252" s="148"/>
      <c r="R252" s="148"/>
      <c r="S252" s="148"/>
      <c r="T252" s="149"/>
      <c r="AT252" s="145" t="s">
        <v>157</v>
      </c>
      <c r="AU252" s="145" t="s">
        <v>79</v>
      </c>
      <c r="AV252" s="12" t="s">
        <v>77</v>
      </c>
      <c r="AW252" s="12" t="s">
        <v>27</v>
      </c>
      <c r="AX252" s="12" t="s">
        <v>70</v>
      </c>
      <c r="AY252" s="145" t="s">
        <v>148</v>
      </c>
    </row>
    <row r="253" spans="2:51" s="13" customFormat="1" ht="12">
      <c r="B253" s="150"/>
      <c r="D253" s="144" t="s">
        <v>157</v>
      </c>
      <c r="E253" s="151" t="s">
        <v>1</v>
      </c>
      <c r="F253" s="152" t="s">
        <v>2915</v>
      </c>
      <c r="H253" s="153">
        <v>8.736</v>
      </c>
      <c r="L253" s="150"/>
      <c r="M253" s="154"/>
      <c r="N253" s="155"/>
      <c r="O253" s="155"/>
      <c r="P253" s="155"/>
      <c r="Q253" s="155"/>
      <c r="R253" s="155"/>
      <c r="S253" s="155"/>
      <c r="T253" s="156"/>
      <c r="AT253" s="151" t="s">
        <v>157</v>
      </c>
      <c r="AU253" s="151" t="s">
        <v>79</v>
      </c>
      <c r="AV253" s="13" t="s">
        <v>79</v>
      </c>
      <c r="AW253" s="13" t="s">
        <v>27</v>
      </c>
      <c r="AX253" s="13" t="s">
        <v>70</v>
      </c>
      <c r="AY253" s="151" t="s">
        <v>148</v>
      </c>
    </row>
    <row r="254" spans="2:51" s="13" customFormat="1" ht="12">
      <c r="B254" s="150"/>
      <c r="D254" s="144" t="s">
        <v>157</v>
      </c>
      <c r="E254" s="151" t="s">
        <v>1</v>
      </c>
      <c r="F254" s="152" t="s">
        <v>2916</v>
      </c>
      <c r="H254" s="153">
        <v>15.84</v>
      </c>
      <c r="L254" s="150"/>
      <c r="M254" s="154"/>
      <c r="N254" s="155"/>
      <c r="O254" s="155"/>
      <c r="P254" s="155"/>
      <c r="Q254" s="155"/>
      <c r="R254" s="155"/>
      <c r="S254" s="155"/>
      <c r="T254" s="156"/>
      <c r="AT254" s="151" t="s">
        <v>157</v>
      </c>
      <c r="AU254" s="151" t="s">
        <v>79</v>
      </c>
      <c r="AV254" s="13" t="s">
        <v>79</v>
      </c>
      <c r="AW254" s="13" t="s">
        <v>27</v>
      </c>
      <c r="AX254" s="13" t="s">
        <v>70</v>
      </c>
      <c r="AY254" s="151" t="s">
        <v>148</v>
      </c>
    </row>
    <row r="255" spans="2:51" s="13" customFormat="1" ht="12">
      <c r="B255" s="150"/>
      <c r="D255" s="144" t="s">
        <v>157</v>
      </c>
      <c r="E255" s="151" t="s">
        <v>1</v>
      </c>
      <c r="F255" s="152" t="s">
        <v>2917</v>
      </c>
      <c r="H255" s="153">
        <v>14.976</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51" s="13" customFormat="1" ht="12">
      <c r="B256" s="150"/>
      <c r="D256" s="144" t="s">
        <v>157</v>
      </c>
      <c r="E256" s="151" t="s">
        <v>1</v>
      </c>
      <c r="F256" s="152" t="s">
        <v>2918</v>
      </c>
      <c r="H256" s="153">
        <v>3.725</v>
      </c>
      <c r="L256" s="150"/>
      <c r="M256" s="154"/>
      <c r="N256" s="155"/>
      <c r="O256" s="155"/>
      <c r="P256" s="155"/>
      <c r="Q256" s="155"/>
      <c r="R256" s="155"/>
      <c r="S256" s="155"/>
      <c r="T256" s="156"/>
      <c r="AT256" s="151" t="s">
        <v>157</v>
      </c>
      <c r="AU256" s="151" t="s">
        <v>79</v>
      </c>
      <c r="AV256" s="13" t="s">
        <v>79</v>
      </c>
      <c r="AW256" s="13" t="s">
        <v>27</v>
      </c>
      <c r="AX256" s="13" t="s">
        <v>70</v>
      </c>
      <c r="AY256" s="151" t="s">
        <v>148</v>
      </c>
    </row>
    <row r="257" spans="2:51" s="13" customFormat="1" ht="12">
      <c r="B257" s="150"/>
      <c r="D257" s="144" t="s">
        <v>157</v>
      </c>
      <c r="E257" s="151" t="s">
        <v>1</v>
      </c>
      <c r="F257" s="152" t="s">
        <v>2919</v>
      </c>
      <c r="H257" s="153">
        <v>6.912</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51" s="13" customFormat="1" ht="12">
      <c r="B258" s="150"/>
      <c r="D258" s="144" t="s">
        <v>157</v>
      </c>
      <c r="E258" s="151" t="s">
        <v>1</v>
      </c>
      <c r="F258" s="152" t="s">
        <v>2920</v>
      </c>
      <c r="H258" s="153">
        <v>5.434</v>
      </c>
      <c r="L258" s="150"/>
      <c r="M258" s="154"/>
      <c r="N258" s="155"/>
      <c r="O258" s="155"/>
      <c r="P258" s="155"/>
      <c r="Q258" s="155"/>
      <c r="R258" s="155"/>
      <c r="S258" s="155"/>
      <c r="T258" s="156"/>
      <c r="AT258" s="151" t="s">
        <v>157</v>
      </c>
      <c r="AU258" s="151" t="s">
        <v>79</v>
      </c>
      <c r="AV258" s="13" t="s">
        <v>79</v>
      </c>
      <c r="AW258" s="13" t="s">
        <v>27</v>
      </c>
      <c r="AX258" s="13" t="s">
        <v>70</v>
      </c>
      <c r="AY258" s="151" t="s">
        <v>148</v>
      </c>
    </row>
    <row r="259" spans="2:51" s="12" customFormat="1" ht="12">
      <c r="B259" s="143"/>
      <c r="D259" s="144" t="s">
        <v>157</v>
      </c>
      <c r="E259" s="145" t="s">
        <v>1</v>
      </c>
      <c r="F259" s="146" t="s">
        <v>2175</v>
      </c>
      <c r="H259" s="145" t="s">
        <v>1</v>
      </c>
      <c r="L259" s="143"/>
      <c r="M259" s="147"/>
      <c r="N259" s="148"/>
      <c r="O259" s="148"/>
      <c r="P259" s="148"/>
      <c r="Q259" s="148"/>
      <c r="R259" s="148"/>
      <c r="S259" s="148"/>
      <c r="T259" s="149"/>
      <c r="AT259" s="145" t="s">
        <v>157</v>
      </c>
      <c r="AU259" s="145" t="s">
        <v>79</v>
      </c>
      <c r="AV259" s="12" t="s">
        <v>77</v>
      </c>
      <c r="AW259" s="12" t="s">
        <v>27</v>
      </c>
      <c r="AX259" s="12" t="s">
        <v>70</v>
      </c>
      <c r="AY259" s="145" t="s">
        <v>148</v>
      </c>
    </row>
    <row r="260" spans="2:51" s="13" customFormat="1" ht="12">
      <c r="B260" s="150"/>
      <c r="D260" s="144" t="s">
        <v>157</v>
      </c>
      <c r="E260" s="151" t="s">
        <v>1</v>
      </c>
      <c r="F260" s="152" t="s">
        <v>2921</v>
      </c>
      <c r="H260" s="153">
        <v>19.694</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51" s="13" customFormat="1" ht="12">
      <c r="B261" s="150"/>
      <c r="D261" s="144" t="s">
        <v>157</v>
      </c>
      <c r="E261" s="151" t="s">
        <v>1</v>
      </c>
      <c r="F261" s="152" t="s">
        <v>2922</v>
      </c>
      <c r="H261" s="153">
        <v>24.461</v>
      </c>
      <c r="L261" s="150"/>
      <c r="M261" s="154"/>
      <c r="N261" s="155"/>
      <c r="O261" s="155"/>
      <c r="P261" s="155"/>
      <c r="Q261" s="155"/>
      <c r="R261" s="155"/>
      <c r="S261" s="155"/>
      <c r="T261" s="156"/>
      <c r="AT261" s="151" t="s">
        <v>157</v>
      </c>
      <c r="AU261" s="151" t="s">
        <v>79</v>
      </c>
      <c r="AV261" s="13" t="s">
        <v>79</v>
      </c>
      <c r="AW261" s="13" t="s">
        <v>27</v>
      </c>
      <c r="AX261" s="13" t="s">
        <v>70</v>
      </c>
      <c r="AY261" s="151" t="s">
        <v>148</v>
      </c>
    </row>
    <row r="262" spans="2:51" s="13" customFormat="1" ht="12">
      <c r="B262" s="150"/>
      <c r="D262" s="144" t="s">
        <v>157</v>
      </c>
      <c r="E262" s="151" t="s">
        <v>1</v>
      </c>
      <c r="F262" s="152" t="s">
        <v>2923</v>
      </c>
      <c r="H262" s="153">
        <v>24.48</v>
      </c>
      <c r="L262" s="150"/>
      <c r="M262" s="154"/>
      <c r="N262" s="155"/>
      <c r="O262" s="155"/>
      <c r="P262" s="155"/>
      <c r="Q262" s="155"/>
      <c r="R262" s="155"/>
      <c r="S262" s="155"/>
      <c r="T262" s="156"/>
      <c r="AT262" s="151" t="s">
        <v>157</v>
      </c>
      <c r="AU262" s="151" t="s">
        <v>79</v>
      </c>
      <c r="AV262" s="13" t="s">
        <v>79</v>
      </c>
      <c r="AW262" s="13" t="s">
        <v>27</v>
      </c>
      <c r="AX262" s="13" t="s">
        <v>70</v>
      </c>
      <c r="AY262" s="151" t="s">
        <v>148</v>
      </c>
    </row>
    <row r="263" spans="2:51" s="13" customFormat="1" ht="12">
      <c r="B263" s="150"/>
      <c r="D263" s="144" t="s">
        <v>157</v>
      </c>
      <c r="E263" s="151" t="s">
        <v>1</v>
      </c>
      <c r="F263" s="152" t="s">
        <v>2924</v>
      </c>
      <c r="H263" s="153">
        <v>12.47</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51" s="13" customFormat="1" ht="12">
      <c r="B264" s="150"/>
      <c r="D264" s="144" t="s">
        <v>157</v>
      </c>
      <c r="E264" s="151" t="s">
        <v>1</v>
      </c>
      <c r="F264" s="152" t="s">
        <v>2925</v>
      </c>
      <c r="H264" s="153">
        <v>5.472</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51" s="13" customFormat="1" ht="12">
      <c r="B265" s="150"/>
      <c r="D265" s="144" t="s">
        <v>157</v>
      </c>
      <c r="E265" s="151" t="s">
        <v>1</v>
      </c>
      <c r="F265" s="152" t="s">
        <v>2926</v>
      </c>
      <c r="H265" s="153">
        <v>2.472</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51" s="12" customFormat="1" ht="12">
      <c r="B266" s="143"/>
      <c r="D266" s="144" t="s">
        <v>157</v>
      </c>
      <c r="E266" s="145" t="s">
        <v>1</v>
      </c>
      <c r="F266" s="146" t="s">
        <v>347</v>
      </c>
      <c r="H266" s="145" t="s">
        <v>1</v>
      </c>
      <c r="L266" s="143"/>
      <c r="M266" s="147"/>
      <c r="N266" s="148"/>
      <c r="O266" s="148"/>
      <c r="P266" s="148"/>
      <c r="Q266" s="148"/>
      <c r="R266" s="148"/>
      <c r="S266" s="148"/>
      <c r="T266" s="149"/>
      <c r="AT266" s="145" t="s">
        <v>157</v>
      </c>
      <c r="AU266" s="145" t="s">
        <v>79</v>
      </c>
      <c r="AV266" s="12" t="s">
        <v>77</v>
      </c>
      <c r="AW266" s="12" t="s">
        <v>27</v>
      </c>
      <c r="AX266" s="12" t="s">
        <v>70</v>
      </c>
      <c r="AY266" s="145" t="s">
        <v>148</v>
      </c>
    </row>
    <row r="267" spans="2:51" s="13" customFormat="1" ht="12">
      <c r="B267" s="150"/>
      <c r="D267" s="144" t="s">
        <v>157</v>
      </c>
      <c r="E267" s="151" t="s">
        <v>1</v>
      </c>
      <c r="F267" s="152" t="s">
        <v>2927</v>
      </c>
      <c r="H267" s="153">
        <v>19.8</v>
      </c>
      <c r="L267" s="150"/>
      <c r="M267" s="154"/>
      <c r="N267" s="155"/>
      <c r="O267" s="155"/>
      <c r="P267" s="155"/>
      <c r="Q267" s="155"/>
      <c r="R267" s="155"/>
      <c r="S267" s="155"/>
      <c r="T267" s="156"/>
      <c r="AT267" s="151" t="s">
        <v>157</v>
      </c>
      <c r="AU267" s="151" t="s">
        <v>79</v>
      </c>
      <c r="AV267" s="13" t="s">
        <v>79</v>
      </c>
      <c r="AW267" s="13" t="s">
        <v>27</v>
      </c>
      <c r="AX267" s="13" t="s">
        <v>70</v>
      </c>
      <c r="AY267" s="151" t="s">
        <v>148</v>
      </c>
    </row>
    <row r="268" spans="2:51" s="13" customFormat="1" ht="12">
      <c r="B268" s="150"/>
      <c r="D268" s="144" t="s">
        <v>157</v>
      </c>
      <c r="E268" s="151" t="s">
        <v>1</v>
      </c>
      <c r="F268" s="152" t="s">
        <v>2928</v>
      </c>
      <c r="H268" s="153">
        <v>7.099</v>
      </c>
      <c r="L268" s="150"/>
      <c r="M268" s="154"/>
      <c r="N268" s="155"/>
      <c r="O268" s="155"/>
      <c r="P268" s="155"/>
      <c r="Q268" s="155"/>
      <c r="R268" s="155"/>
      <c r="S268" s="155"/>
      <c r="T268" s="156"/>
      <c r="AT268" s="151" t="s">
        <v>157</v>
      </c>
      <c r="AU268" s="151" t="s">
        <v>79</v>
      </c>
      <c r="AV268" s="13" t="s">
        <v>79</v>
      </c>
      <c r="AW268" s="13" t="s">
        <v>27</v>
      </c>
      <c r="AX268" s="13" t="s">
        <v>70</v>
      </c>
      <c r="AY268" s="151" t="s">
        <v>148</v>
      </c>
    </row>
    <row r="269" spans="2:51" s="13" customFormat="1" ht="12">
      <c r="B269" s="150"/>
      <c r="D269" s="144" t="s">
        <v>157</v>
      </c>
      <c r="E269" s="151" t="s">
        <v>1</v>
      </c>
      <c r="F269" s="152" t="s">
        <v>2929</v>
      </c>
      <c r="H269" s="153">
        <v>24.864</v>
      </c>
      <c r="L269" s="150"/>
      <c r="M269" s="154"/>
      <c r="N269" s="155"/>
      <c r="O269" s="155"/>
      <c r="P269" s="155"/>
      <c r="Q269" s="155"/>
      <c r="R269" s="155"/>
      <c r="S269" s="155"/>
      <c r="T269" s="156"/>
      <c r="AT269" s="151" t="s">
        <v>157</v>
      </c>
      <c r="AU269" s="151" t="s">
        <v>79</v>
      </c>
      <c r="AV269" s="13" t="s">
        <v>79</v>
      </c>
      <c r="AW269" s="13" t="s">
        <v>27</v>
      </c>
      <c r="AX269" s="13" t="s">
        <v>70</v>
      </c>
      <c r="AY269" s="151" t="s">
        <v>148</v>
      </c>
    </row>
    <row r="270" spans="2:51" s="13" customFormat="1" ht="12">
      <c r="B270" s="150"/>
      <c r="D270" s="144" t="s">
        <v>157</v>
      </c>
      <c r="E270" s="151" t="s">
        <v>1</v>
      </c>
      <c r="F270" s="152" t="s">
        <v>2923</v>
      </c>
      <c r="H270" s="153">
        <v>24.48</v>
      </c>
      <c r="L270" s="150"/>
      <c r="M270" s="154"/>
      <c r="N270" s="155"/>
      <c r="O270" s="155"/>
      <c r="P270" s="155"/>
      <c r="Q270" s="155"/>
      <c r="R270" s="155"/>
      <c r="S270" s="155"/>
      <c r="T270" s="156"/>
      <c r="AT270" s="151" t="s">
        <v>157</v>
      </c>
      <c r="AU270" s="151" t="s">
        <v>79</v>
      </c>
      <c r="AV270" s="13" t="s">
        <v>79</v>
      </c>
      <c r="AW270" s="13" t="s">
        <v>27</v>
      </c>
      <c r="AX270" s="13" t="s">
        <v>70</v>
      </c>
      <c r="AY270" s="151" t="s">
        <v>148</v>
      </c>
    </row>
    <row r="271" spans="2:51" s="13" customFormat="1" ht="12">
      <c r="B271" s="150"/>
      <c r="D271" s="144" t="s">
        <v>157</v>
      </c>
      <c r="E271" s="151" t="s">
        <v>1</v>
      </c>
      <c r="F271" s="152" t="s">
        <v>2930</v>
      </c>
      <c r="H271" s="153">
        <v>1.8</v>
      </c>
      <c r="L271" s="150"/>
      <c r="M271" s="154"/>
      <c r="N271" s="155"/>
      <c r="O271" s="155"/>
      <c r="P271" s="155"/>
      <c r="Q271" s="155"/>
      <c r="R271" s="155"/>
      <c r="S271" s="155"/>
      <c r="T271" s="156"/>
      <c r="AT271" s="151" t="s">
        <v>157</v>
      </c>
      <c r="AU271" s="151" t="s">
        <v>79</v>
      </c>
      <c r="AV271" s="13" t="s">
        <v>79</v>
      </c>
      <c r="AW271" s="13" t="s">
        <v>27</v>
      </c>
      <c r="AX271" s="13" t="s">
        <v>70</v>
      </c>
      <c r="AY271" s="151" t="s">
        <v>148</v>
      </c>
    </row>
    <row r="272" spans="2:51" s="13" customFormat="1" ht="12">
      <c r="B272" s="150"/>
      <c r="D272" s="144" t="s">
        <v>157</v>
      </c>
      <c r="E272" s="151" t="s">
        <v>1</v>
      </c>
      <c r="F272" s="152" t="s">
        <v>2931</v>
      </c>
      <c r="H272" s="153">
        <v>21.888</v>
      </c>
      <c r="L272" s="150"/>
      <c r="M272" s="154"/>
      <c r="N272" s="155"/>
      <c r="O272" s="155"/>
      <c r="P272" s="155"/>
      <c r="Q272" s="155"/>
      <c r="R272" s="155"/>
      <c r="S272" s="155"/>
      <c r="T272" s="156"/>
      <c r="AT272" s="151" t="s">
        <v>157</v>
      </c>
      <c r="AU272" s="151" t="s">
        <v>79</v>
      </c>
      <c r="AV272" s="13" t="s">
        <v>79</v>
      </c>
      <c r="AW272" s="13" t="s">
        <v>27</v>
      </c>
      <c r="AX272" s="13" t="s">
        <v>70</v>
      </c>
      <c r="AY272" s="151" t="s">
        <v>148</v>
      </c>
    </row>
    <row r="273" spans="2:51" s="13" customFormat="1" ht="12">
      <c r="B273" s="150"/>
      <c r="D273" s="144" t="s">
        <v>157</v>
      </c>
      <c r="E273" s="151" t="s">
        <v>1</v>
      </c>
      <c r="F273" s="152" t="s">
        <v>2932</v>
      </c>
      <c r="H273" s="153">
        <v>15.6</v>
      </c>
      <c r="L273" s="150"/>
      <c r="M273" s="154"/>
      <c r="N273" s="155"/>
      <c r="O273" s="155"/>
      <c r="P273" s="155"/>
      <c r="Q273" s="155"/>
      <c r="R273" s="155"/>
      <c r="S273" s="155"/>
      <c r="T273" s="156"/>
      <c r="AT273" s="151" t="s">
        <v>157</v>
      </c>
      <c r="AU273" s="151" t="s">
        <v>79</v>
      </c>
      <c r="AV273" s="13" t="s">
        <v>79</v>
      </c>
      <c r="AW273" s="13" t="s">
        <v>27</v>
      </c>
      <c r="AX273" s="13" t="s">
        <v>70</v>
      </c>
      <c r="AY273" s="151" t="s">
        <v>148</v>
      </c>
    </row>
    <row r="274" spans="2:63" s="11" customFormat="1" ht="22.8" customHeight="1">
      <c r="B274" s="118"/>
      <c r="D274" s="119" t="s">
        <v>69</v>
      </c>
      <c r="E274" s="128" t="s">
        <v>352</v>
      </c>
      <c r="F274" s="128" t="s">
        <v>353</v>
      </c>
      <c r="J274" s="129">
        <f>BK274</f>
        <v>0</v>
      </c>
      <c r="L274" s="118"/>
      <c r="M274" s="122"/>
      <c r="N274" s="123"/>
      <c r="O274" s="123"/>
      <c r="P274" s="124">
        <f>SUM(P275:P545)</f>
        <v>3820.4829519999994</v>
      </c>
      <c r="Q274" s="123"/>
      <c r="R274" s="124">
        <f>SUM(R275:R545)</f>
        <v>40.11541671</v>
      </c>
      <c r="S274" s="123"/>
      <c r="T274" s="125">
        <f>SUM(T275:T545)</f>
        <v>0</v>
      </c>
      <c r="AR274" s="119" t="s">
        <v>77</v>
      </c>
      <c r="AT274" s="126" t="s">
        <v>69</v>
      </c>
      <c r="AU274" s="126" t="s">
        <v>77</v>
      </c>
      <c r="AY274" s="119" t="s">
        <v>148</v>
      </c>
      <c r="BK274" s="127">
        <f>SUM(BK275:BK545)</f>
        <v>0</v>
      </c>
    </row>
    <row r="275" spans="2:65" s="1" customFormat="1" ht="24" customHeight="1">
      <c r="B275" s="130"/>
      <c r="C275" s="131" t="s">
        <v>569</v>
      </c>
      <c r="D275" s="131" t="s">
        <v>150</v>
      </c>
      <c r="E275" s="132" t="s">
        <v>355</v>
      </c>
      <c r="F275" s="133" t="s">
        <v>356</v>
      </c>
      <c r="G275" s="134" t="s">
        <v>153</v>
      </c>
      <c r="H275" s="135">
        <v>375.991</v>
      </c>
      <c r="I275" s="136"/>
      <c r="J275" s="136">
        <f>ROUND(I275*H275,2)</f>
        <v>0</v>
      </c>
      <c r="K275" s="133" t="s">
        <v>154</v>
      </c>
      <c r="L275" s="27"/>
      <c r="M275" s="137" t="s">
        <v>1</v>
      </c>
      <c r="N275" s="138" t="s">
        <v>35</v>
      </c>
      <c r="O275" s="139">
        <v>0.095</v>
      </c>
      <c r="P275" s="139">
        <f>O275*H275</f>
        <v>35.719145</v>
      </c>
      <c r="Q275" s="139">
        <v>0.00026</v>
      </c>
      <c r="R275" s="139">
        <f>Q275*H275</f>
        <v>0.09775765999999998</v>
      </c>
      <c r="S275" s="139">
        <v>0</v>
      </c>
      <c r="T275" s="140">
        <f>S275*H275</f>
        <v>0</v>
      </c>
      <c r="AR275" s="141" t="s">
        <v>155</v>
      </c>
      <c r="AT275" s="141" t="s">
        <v>150</v>
      </c>
      <c r="AU275" s="141" t="s">
        <v>79</v>
      </c>
      <c r="AY275" s="15" t="s">
        <v>148</v>
      </c>
      <c r="BE275" s="142">
        <f>IF(N275="základní",J275,0)</f>
        <v>0</v>
      </c>
      <c r="BF275" s="142">
        <f>IF(N275="snížená",J275,0)</f>
        <v>0</v>
      </c>
      <c r="BG275" s="142">
        <f>IF(N275="zákl. přenesená",J275,0)</f>
        <v>0</v>
      </c>
      <c r="BH275" s="142">
        <f>IF(N275="sníž. přenesená",J275,0)</f>
        <v>0</v>
      </c>
      <c r="BI275" s="142">
        <f>IF(N275="nulová",J275,0)</f>
        <v>0</v>
      </c>
      <c r="BJ275" s="15" t="s">
        <v>77</v>
      </c>
      <c r="BK275" s="142">
        <f>ROUND(I275*H275,2)</f>
        <v>0</v>
      </c>
      <c r="BL275" s="15" t="s">
        <v>155</v>
      </c>
      <c r="BM275" s="141" t="s">
        <v>2933</v>
      </c>
    </row>
    <row r="276" spans="2:51" s="12" customFormat="1" ht="12">
      <c r="B276" s="143"/>
      <c r="D276" s="144" t="s">
        <v>157</v>
      </c>
      <c r="E276" s="145" t="s">
        <v>1</v>
      </c>
      <c r="F276" s="146" t="s">
        <v>302</v>
      </c>
      <c r="H276" s="145" t="s">
        <v>1</v>
      </c>
      <c r="L276" s="143"/>
      <c r="M276" s="147"/>
      <c r="N276" s="148"/>
      <c r="O276" s="148"/>
      <c r="P276" s="148"/>
      <c r="Q276" s="148"/>
      <c r="R276" s="148"/>
      <c r="S276" s="148"/>
      <c r="T276" s="149"/>
      <c r="AT276" s="145" t="s">
        <v>157</v>
      </c>
      <c r="AU276" s="145" t="s">
        <v>79</v>
      </c>
      <c r="AV276" s="12" t="s">
        <v>77</v>
      </c>
      <c r="AW276" s="12" t="s">
        <v>27</v>
      </c>
      <c r="AX276" s="12" t="s">
        <v>70</v>
      </c>
      <c r="AY276" s="145" t="s">
        <v>148</v>
      </c>
    </row>
    <row r="277" spans="2:51" s="13" customFormat="1" ht="12">
      <c r="B277" s="150"/>
      <c r="D277" s="144" t="s">
        <v>157</v>
      </c>
      <c r="E277" s="151" t="s">
        <v>1</v>
      </c>
      <c r="F277" s="152" t="s">
        <v>2904</v>
      </c>
      <c r="H277" s="153">
        <v>375.991</v>
      </c>
      <c r="L277" s="150"/>
      <c r="M277" s="154"/>
      <c r="N277" s="155"/>
      <c r="O277" s="155"/>
      <c r="P277" s="155"/>
      <c r="Q277" s="155"/>
      <c r="R277" s="155"/>
      <c r="S277" s="155"/>
      <c r="T277" s="156"/>
      <c r="AT277" s="151" t="s">
        <v>157</v>
      </c>
      <c r="AU277" s="151" t="s">
        <v>79</v>
      </c>
      <c r="AV277" s="13" t="s">
        <v>79</v>
      </c>
      <c r="AW277" s="13" t="s">
        <v>27</v>
      </c>
      <c r="AX277" s="13" t="s">
        <v>70</v>
      </c>
      <c r="AY277" s="151" t="s">
        <v>148</v>
      </c>
    </row>
    <row r="278" spans="2:65" s="1" customFormat="1" ht="24" customHeight="1">
      <c r="B278" s="130"/>
      <c r="C278" s="131" t="s">
        <v>575</v>
      </c>
      <c r="D278" s="131" t="s">
        <v>150</v>
      </c>
      <c r="E278" s="132" t="s">
        <v>372</v>
      </c>
      <c r="F278" s="133" t="s">
        <v>373</v>
      </c>
      <c r="G278" s="134" t="s">
        <v>153</v>
      </c>
      <c r="H278" s="135">
        <v>375.991</v>
      </c>
      <c r="I278" s="136"/>
      <c r="J278" s="136">
        <f>ROUND(I278*H278,2)</f>
        <v>0</v>
      </c>
      <c r="K278" s="133" t="s">
        <v>154</v>
      </c>
      <c r="L278" s="27"/>
      <c r="M278" s="137" t="s">
        <v>1</v>
      </c>
      <c r="N278" s="138" t="s">
        <v>35</v>
      </c>
      <c r="O278" s="139">
        <v>1.4</v>
      </c>
      <c r="P278" s="139">
        <f>O278*H278</f>
        <v>526.3874</v>
      </c>
      <c r="Q278" s="139">
        <v>0.00865</v>
      </c>
      <c r="R278" s="139">
        <f>Q278*H278</f>
        <v>3.25232215</v>
      </c>
      <c r="S278" s="139">
        <v>0</v>
      </c>
      <c r="T278" s="140">
        <f>S278*H278</f>
        <v>0</v>
      </c>
      <c r="AR278" s="141" t="s">
        <v>155</v>
      </c>
      <c r="AT278" s="141" t="s">
        <v>150</v>
      </c>
      <c r="AU278" s="141" t="s">
        <v>79</v>
      </c>
      <c r="AY278" s="15" t="s">
        <v>148</v>
      </c>
      <c r="BE278" s="142">
        <f>IF(N278="základní",J278,0)</f>
        <v>0</v>
      </c>
      <c r="BF278" s="142">
        <f>IF(N278="snížená",J278,0)</f>
        <v>0</v>
      </c>
      <c r="BG278" s="142">
        <f>IF(N278="zákl. přenesená",J278,0)</f>
        <v>0</v>
      </c>
      <c r="BH278" s="142">
        <f>IF(N278="sníž. přenesená",J278,0)</f>
        <v>0</v>
      </c>
      <c r="BI278" s="142">
        <f>IF(N278="nulová",J278,0)</f>
        <v>0</v>
      </c>
      <c r="BJ278" s="15" t="s">
        <v>77</v>
      </c>
      <c r="BK278" s="142">
        <f>ROUND(I278*H278,2)</f>
        <v>0</v>
      </c>
      <c r="BL278" s="15" t="s">
        <v>155</v>
      </c>
      <c r="BM278" s="141" t="s">
        <v>2934</v>
      </c>
    </row>
    <row r="279" spans="2:51" s="12" customFormat="1" ht="12">
      <c r="B279" s="143"/>
      <c r="D279" s="144" t="s">
        <v>157</v>
      </c>
      <c r="E279" s="145" t="s">
        <v>1</v>
      </c>
      <c r="F279" s="146" t="s">
        <v>158</v>
      </c>
      <c r="H279" s="145" t="s">
        <v>1</v>
      </c>
      <c r="L279" s="143"/>
      <c r="M279" s="147"/>
      <c r="N279" s="148"/>
      <c r="O279" s="148"/>
      <c r="P279" s="148"/>
      <c r="Q279" s="148"/>
      <c r="R279" s="148"/>
      <c r="S279" s="148"/>
      <c r="T279" s="149"/>
      <c r="AT279" s="145" t="s">
        <v>157</v>
      </c>
      <c r="AU279" s="145" t="s">
        <v>79</v>
      </c>
      <c r="AV279" s="12" t="s">
        <v>77</v>
      </c>
      <c r="AW279" s="12" t="s">
        <v>27</v>
      </c>
      <c r="AX279" s="12" t="s">
        <v>70</v>
      </c>
      <c r="AY279" s="145" t="s">
        <v>148</v>
      </c>
    </row>
    <row r="280" spans="2:51" s="12" customFormat="1" ht="12">
      <c r="B280" s="143"/>
      <c r="D280" s="144" t="s">
        <v>157</v>
      </c>
      <c r="E280" s="145" t="s">
        <v>1</v>
      </c>
      <c r="F280" s="146" t="s">
        <v>375</v>
      </c>
      <c r="H280" s="145" t="s">
        <v>1</v>
      </c>
      <c r="L280" s="143"/>
      <c r="M280" s="147"/>
      <c r="N280" s="148"/>
      <c r="O280" s="148"/>
      <c r="P280" s="148"/>
      <c r="Q280" s="148"/>
      <c r="R280" s="148"/>
      <c r="S280" s="148"/>
      <c r="T280" s="149"/>
      <c r="AT280" s="145" t="s">
        <v>157</v>
      </c>
      <c r="AU280" s="145" t="s">
        <v>79</v>
      </c>
      <c r="AV280" s="12" t="s">
        <v>77</v>
      </c>
      <c r="AW280" s="12" t="s">
        <v>27</v>
      </c>
      <c r="AX280" s="12" t="s">
        <v>70</v>
      </c>
      <c r="AY280" s="145" t="s">
        <v>148</v>
      </c>
    </row>
    <row r="281" spans="2:51" s="13" customFormat="1" ht="12">
      <c r="B281" s="150"/>
      <c r="D281" s="144" t="s">
        <v>157</v>
      </c>
      <c r="E281" s="151" t="s">
        <v>1</v>
      </c>
      <c r="F281" s="152" t="s">
        <v>2935</v>
      </c>
      <c r="H281" s="153">
        <v>54.988</v>
      </c>
      <c r="L281" s="150"/>
      <c r="M281" s="154"/>
      <c r="N281" s="155"/>
      <c r="O281" s="155"/>
      <c r="P281" s="155"/>
      <c r="Q281" s="155"/>
      <c r="R281" s="155"/>
      <c r="S281" s="155"/>
      <c r="T281" s="156"/>
      <c r="AT281" s="151" t="s">
        <v>157</v>
      </c>
      <c r="AU281" s="151" t="s">
        <v>79</v>
      </c>
      <c r="AV281" s="13" t="s">
        <v>79</v>
      </c>
      <c r="AW281" s="13" t="s">
        <v>27</v>
      </c>
      <c r="AX281" s="13" t="s">
        <v>70</v>
      </c>
      <c r="AY281" s="151" t="s">
        <v>148</v>
      </c>
    </row>
    <row r="282" spans="2:51" s="13" customFormat="1" ht="12">
      <c r="B282" s="150"/>
      <c r="D282" s="144" t="s">
        <v>157</v>
      </c>
      <c r="E282" s="151" t="s">
        <v>1</v>
      </c>
      <c r="F282" s="152" t="s">
        <v>2936</v>
      </c>
      <c r="H282" s="153">
        <v>27.805</v>
      </c>
      <c r="L282" s="150"/>
      <c r="M282" s="154"/>
      <c r="N282" s="155"/>
      <c r="O282" s="155"/>
      <c r="P282" s="155"/>
      <c r="Q282" s="155"/>
      <c r="R282" s="155"/>
      <c r="S282" s="155"/>
      <c r="T282" s="156"/>
      <c r="AT282" s="151" t="s">
        <v>157</v>
      </c>
      <c r="AU282" s="151" t="s">
        <v>79</v>
      </c>
      <c r="AV282" s="13" t="s">
        <v>79</v>
      </c>
      <c r="AW282" s="13" t="s">
        <v>27</v>
      </c>
      <c r="AX282" s="13" t="s">
        <v>70</v>
      </c>
      <c r="AY282" s="151" t="s">
        <v>148</v>
      </c>
    </row>
    <row r="283" spans="2:51" s="13" customFormat="1" ht="12">
      <c r="B283" s="150"/>
      <c r="D283" s="144" t="s">
        <v>157</v>
      </c>
      <c r="E283" s="151" t="s">
        <v>1</v>
      </c>
      <c r="F283" s="152" t="s">
        <v>2937</v>
      </c>
      <c r="H283" s="153">
        <v>53.12</v>
      </c>
      <c r="L283" s="150"/>
      <c r="M283" s="154"/>
      <c r="N283" s="155"/>
      <c r="O283" s="155"/>
      <c r="P283" s="155"/>
      <c r="Q283" s="155"/>
      <c r="R283" s="155"/>
      <c r="S283" s="155"/>
      <c r="T283" s="156"/>
      <c r="AT283" s="151" t="s">
        <v>157</v>
      </c>
      <c r="AU283" s="151" t="s">
        <v>79</v>
      </c>
      <c r="AV283" s="13" t="s">
        <v>79</v>
      </c>
      <c r="AW283" s="13" t="s">
        <v>27</v>
      </c>
      <c r="AX283" s="13" t="s">
        <v>70</v>
      </c>
      <c r="AY283" s="151" t="s">
        <v>148</v>
      </c>
    </row>
    <row r="284" spans="2:51" s="13" customFormat="1" ht="12">
      <c r="B284" s="150"/>
      <c r="D284" s="144" t="s">
        <v>157</v>
      </c>
      <c r="E284" s="151" t="s">
        <v>1</v>
      </c>
      <c r="F284" s="152" t="s">
        <v>2938</v>
      </c>
      <c r="H284" s="153">
        <v>26.145</v>
      </c>
      <c r="L284" s="150"/>
      <c r="M284" s="154"/>
      <c r="N284" s="155"/>
      <c r="O284" s="155"/>
      <c r="P284" s="155"/>
      <c r="Q284" s="155"/>
      <c r="R284" s="155"/>
      <c r="S284" s="155"/>
      <c r="T284" s="156"/>
      <c r="AT284" s="151" t="s">
        <v>157</v>
      </c>
      <c r="AU284" s="151" t="s">
        <v>79</v>
      </c>
      <c r="AV284" s="13" t="s">
        <v>79</v>
      </c>
      <c r="AW284" s="13" t="s">
        <v>27</v>
      </c>
      <c r="AX284" s="13" t="s">
        <v>70</v>
      </c>
      <c r="AY284" s="151" t="s">
        <v>148</v>
      </c>
    </row>
    <row r="285" spans="2:51" s="13" customFormat="1" ht="12">
      <c r="B285" s="150"/>
      <c r="D285" s="144" t="s">
        <v>157</v>
      </c>
      <c r="E285" s="151" t="s">
        <v>1</v>
      </c>
      <c r="F285" s="152" t="s">
        <v>2939</v>
      </c>
      <c r="H285" s="153">
        <v>34.445</v>
      </c>
      <c r="L285" s="150"/>
      <c r="M285" s="154"/>
      <c r="N285" s="155"/>
      <c r="O285" s="155"/>
      <c r="P285" s="155"/>
      <c r="Q285" s="155"/>
      <c r="R285" s="155"/>
      <c r="S285" s="155"/>
      <c r="T285" s="156"/>
      <c r="AT285" s="151" t="s">
        <v>157</v>
      </c>
      <c r="AU285" s="151" t="s">
        <v>79</v>
      </c>
      <c r="AV285" s="13" t="s">
        <v>79</v>
      </c>
      <c r="AW285" s="13" t="s">
        <v>27</v>
      </c>
      <c r="AX285" s="13" t="s">
        <v>70</v>
      </c>
      <c r="AY285" s="151" t="s">
        <v>148</v>
      </c>
    </row>
    <row r="286" spans="2:51" s="13" customFormat="1" ht="12">
      <c r="B286" s="150"/>
      <c r="D286" s="144" t="s">
        <v>157</v>
      </c>
      <c r="E286" s="151" t="s">
        <v>1</v>
      </c>
      <c r="F286" s="152" t="s">
        <v>2939</v>
      </c>
      <c r="H286" s="153">
        <v>34.445</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51" s="13" customFormat="1" ht="12">
      <c r="B287" s="150"/>
      <c r="D287" s="144" t="s">
        <v>157</v>
      </c>
      <c r="E287" s="151" t="s">
        <v>1</v>
      </c>
      <c r="F287" s="152" t="s">
        <v>2940</v>
      </c>
      <c r="H287" s="153">
        <v>26.353</v>
      </c>
      <c r="L287" s="150"/>
      <c r="M287" s="154"/>
      <c r="N287" s="155"/>
      <c r="O287" s="155"/>
      <c r="P287" s="155"/>
      <c r="Q287" s="155"/>
      <c r="R287" s="155"/>
      <c r="S287" s="155"/>
      <c r="T287" s="156"/>
      <c r="AT287" s="151" t="s">
        <v>157</v>
      </c>
      <c r="AU287" s="151" t="s">
        <v>79</v>
      </c>
      <c r="AV287" s="13" t="s">
        <v>79</v>
      </c>
      <c r="AW287" s="13" t="s">
        <v>27</v>
      </c>
      <c r="AX287" s="13" t="s">
        <v>70</v>
      </c>
      <c r="AY287" s="151" t="s">
        <v>148</v>
      </c>
    </row>
    <row r="288" spans="2:51" s="13" customFormat="1" ht="12">
      <c r="B288" s="150"/>
      <c r="D288" s="144" t="s">
        <v>157</v>
      </c>
      <c r="E288" s="151" t="s">
        <v>1</v>
      </c>
      <c r="F288" s="152" t="s">
        <v>2937</v>
      </c>
      <c r="H288" s="153">
        <v>53.12</v>
      </c>
      <c r="L288" s="150"/>
      <c r="M288" s="154"/>
      <c r="N288" s="155"/>
      <c r="O288" s="155"/>
      <c r="P288" s="155"/>
      <c r="Q288" s="155"/>
      <c r="R288" s="155"/>
      <c r="S288" s="155"/>
      <c r="T288" s="156"/>
      <c r="AT288" s="151" t="s">
        <v>157</v>
      </c>
      <c r="AU288" s="151" t="s">
        <v>79</v>
      </c>
      <c r="AV288" s="13" t="s">
        <v>79</v>
      </c>
      <c r="AW288" s="13" t="s">
        <v>27</v>
      </c>
      <c r="AX288" s="13" t="s">
        <v>70</v>
      </c>
      <c r="AY288" s="151" t="s">
        <v>148</v>
      </c>
    </row>
    <row r="289" spans="2:51" s="13" customFormat="1" ht="12">
      <c r="B289" s="150"/>
      <c r="D289" s="144" t="s">
        <v>157</v>
      </c>
      <c r="E289" s="151" t="s">
        <v>1</v>
      </c>
      <c r="F289" s="152" t="s">
        <v>2941</v>
      </c>
      <c r="H289" s="153">
        <v>65.57</v>
      </c>
      <c r="L289" s="150"/>
      <c r="M289" s="154"/>
      <c r="N289" s="155"/>
      <c r="O289" s="155"/>
      <c r="P289" s="155"/>
      <c r="Q289" s="155"/>
      <c r="R289" s="155"/>
      <c r="S289" s="155"/>
      <c r="T289" s="156"/>
      <c r="AT289" s="151" t="s">
        <v>157</v>
      </c>
      <c r="AU289" s="151" t="s">
        <v>79</v>
      </c>
      <c r="AV289" s="13" t="s">
        <v>79</v>
      </c>
      <c r="AW289" s="13" t="s">
        <v>27</v>
      </c>
      <c r="AX289" s="13" t="s">
        <v>70</v>
      </c>
      <c r="AY289" s="151" t="s">
        <v>148</v>
      </c>
    </row>
    <row r="290" spans="2:65" s="1" customFormat="1" ht="24" customHeight="1">
      <c r="B290" s="130"/>
      <c r="C290" s="157" t="s">
        <v>354</v>
      </c>
      <c r="D290" s="157" t="s">
        <v>80</v>
      </c>
      <c r="E290" s="158" t="s">
        <v>428</v>
      </c>
      <c r="F290" s="159" t="s">
        <v>429</v>
      </c>
      <c r="G290" s="160" t="s">
        <v>153</v>
      </c>
      <c r="H290" s="161">
        <v>402.31</v>
      </c>
      <c r="I290" s="162"/>
      <c r="J290" s="162">
        <f>ROUND(I290*H290,2)</f>
        <v>0</v>
      </c>
      <c r="K290" s="159" t="s">
        <v>154</v>
      </c>
      <c r="L290" s="163"/>
      <c r="M290" s="164" t="s">
        <v>1</v>
      </c>
      <c r="N290" s="165" t="s">
        <v>35</v>
      </c>
      <c r="O290" s="139">
        <v>0</v>
      </c>
      <c r="P290" s="139">
        <f>O290*H290</f>
        <v>0</v>
      </c>
      <c r="Q290" s="139">
        <v>0.003</v>
      </c>
      <c r="R290" s="139">
        <f>Q290*H290</f>
        <v>1.20693</v>
      </c>
      <c r="S290" s="139">
        <v>0</v>
      </c>
      <c r="T290" s="140">
        <f>S290*H290</f>
        <v>0</v>
      </c>
      <c r="AR290" s="141" t="s">
        <v>192</v>
      </c>
      <c r="AT290" s="141" t="s">
        <v>80</v>
      </c>
      <c r="AU290" s="141" t="s">
        <v>79</v>
      </c>
      <c r="AY290" s="15" t="s">
        <v>148</v>
      </c>
      <c r="BE290" s="142">
        <f>IF(N290="základní",J290,0)</f>
        <v>0</v>
      </c>
      <c r="BF290" s="142">
        <f>IF(N290="snížená",J290,0)</f>
        <v>0</v>
      </c>
      <c r="BG290" s="142">
        <f>IF(N290="zákl. přenesená",J290,0)</f>
        <v>0</v>
      </c>
      <c r="BH290" s="142">
        <f>IF(N290="sníž. přenesená",J290,0)</f>
        <v>0</v>
      </c>
      <c r="BI290" s="142">
        <f>IF(N290="nulová",J290,0)</f>
        <v>0</v>
      </c>
      <c r="BJ290" s="15" t="s">
        <v>77</v>
      </c>
      <c r="BK290" s="142">
        <f>ROUND(I290*H290,2)</f>
        <v>0</v>
      </c>
      <c r="BL290" s="15" t="s">
        <v>155</v>
      </c>
      <c r="BM290" s="141" t="s">
        <v>2942</v>
      </c>
    </row>
    <row r="291" spans="2:47" s="1" customFormat="1" ht="19.2">
      <c r="B291" s="27"/>
      <c r="D291" s="144" t="s">
        <v>277</v>
      </c>
      <c r="F291" s="166" t="s">
        <v>431</v>
      </c>
      <c r="L291" s="27"/>
      <c r="M291" s="167"/>
      <c r="N291" s="50"/>
      <c r="O291" s="50"/>
      <c r="P291" s="50"/>
      <c r="Q291" s="50"/>
      <c r="R291" s="50"/>
      <c r="S291" s="50"/>
      <c r="T291" s="51"/>
      <c r="AT291" s="15" t="s">
        <v>277</v>
      </c>
      <c r="AU291" s="15" t="s">
        <v>79</v>
      </c>
    </row>
    <row r="292" spans="2:51" s="13" customFormat="1" ht="12">
      <c r="B292" s="150"/>
      <c r="D292" s="144" t="s">
        <v>157</v>
      </c>
      <c r="F292" s="152" t="s">
        <v>2943</v>
      </c>
      <c r="H292" s="153">
        <v>402.31</v>
      </c>
      <c r="L292" s="150"/>
      <c r="M292" s="154"/>
      <c r="N292" s="155"/>
      <c r="O292" s="155"/>
      <c r="P292" s="155"/>
      <c r="Q292" s="155"/>
      <c r="R292" s="155"/>
      <c r="S292" s="155"/>
      <c r="T292" s="156"/>
      <c r="AT292" s="151" t="s">
        <v>157</v>
      </c>
      <c r="AU292" s="151" t="s">
        <v>79</v>
      </c>
      <c r="AV292" s="13" t="s">
        <v>79</v>
      </c>
      <c r="AW292" s="13" t="s">
        <v>3</v>
      </c>
      <c r="AX292" s="13" t="s">
        <v>77</v>
      </c>
      <c r="AY292" s="151" t="s">
        <v>148</v>
      </c>
    </row>
    <row r="293" spans="2:65" s="1" customFormat="1" ht="24" customHeight="1">
      <c r="B293" s="130"/>
      <c r="C293" s="131" t="s">
        <v>362</v>
      </c>
      <c r="D293" s="131" t="s">
        <v>150</v>
      </c>
      <c r="E293" s="132" t="s">
        <v>442</v>
      </c>
      <c r="F293" s="133" t="s">
        <v>443</v>
      </c>
      <c r="G293" s="134" t="s">
        <v>153</v>
      </c>
      <c r="H293" s="135">
        <v>1938.182</v>
      </c>
      <c r="I293" s="136"/>
      <c r="J293" s="136">
        <f>ROUND(I293*H293,2)</f>
        <v>0</v>
      </c>
      <c r="K293" s="133" t="s">
        <v>154</v>
      </c>
      <c r="L293" s="27"/>
      <c r="M293" s="137" t="s">
        <v>1</v>
      </c>
      <c r="N293" s="138" t="s">
        <v>35</v>
      </c>
      <c r="O293" s="139">
        <v>0.074</v>
      </c>
      <c r="P293" s="139">
        <f>O293*H293</f>
        <v>143.425468</v>
      </c>
      <c r="Q293" s="139">
        <v>0.00026</v>
      </c>
      <c r="R293" s="139">
        <f>Q293*H293</f>
        <v>0.50392732</v>
      </c>
      <c r="S293" s="139">
        <v>0</v>
      </c>
      <c r="T293" s="140">
        <f>S293*H293</f>
        <v>0</v>
      </c>
      <c r="AR293" s="141" t="s">
        <v>155</v>
      </c>
      <c r="AT293" s="141" t="s">
        <v>150</v>
      </c>
      <c r="AU293" s="141" t="s">
        <v>79</v>
      </c>
      <c r="AY293" s="15" t="s">
        <v>148</v>
      </c>
      <c r="BE293" s="142">
        <f>IF(N293="základní",J293,0)</f>
        <v>0</v>
      </c>
      <c r="BF293" s="142">
        <f>IF(N293="snížená",J293,0)</f>
        <v>0</v>
      </c>
      <c r="BG293" s="142">
        <f>IF(N293="zákl. přenesená",J293,0)</f>
        <v>0</v>
      </c>
      <c r="BH293" s="142">
        <f>IF(N293="sníž. přenesená",J293,0)</f>
        <v>0</v>
      </c>
      <c r="BI293" s="142">
        <f>IF(N293="nulová",J293,0)</f>
        <v>0</v>
      </c>
      <c r="BJ293" s="15" t="s">
        <v>77</v>
      </c>
      <c r="BK293" s="142">
        <f>ROUND(I293*H293,2)</f>
        <v>0</v>
      </c>
      <c r="BL293" s="15" t="s">
        <v>155</v>
      </c>
      <c r="BM293" s="141" t="s">
        <v>2944</v>
      </c>
    </row>
    <row r="294" spans="2:51" s="12" customFormat="1" ht="12">
      <c r="B294" s="143"/>
      <c r="D294" s="144" t="s">
        <v>157</v>
      </c>
      <c r="E294" s="145" t="s">
        <v>1</v>
      </c>
      <c r="F294" s="146" t="s">
        <v>302</v>
      </c>
      <c r="H294" s="145" t="s">
        <v>1</v>
      </c>
      <c r="L294" s="143"/>
      <c r="M294" s="147"/>
      <c r="N294" s="148"/>
      <c r="O294" s="148"/>
      <c r="P294" s="148"/>
      <c r="Q294" s="148"/>
      <c r="R294" s="148"/>
      <c r="S294" s="148"/>
      <c r="T294" s="149"/>
      <c r="AT294" s="145" t="s">
        <v>157</v>
      </c>
      <c r="AU294" s="145" t="s">
        <v>79</v>
      </c>
      <c r="AV294" s="12" t="s">
        <v>77</v>
      </c>
      <c r="AW294" s="12" t="s">
        <v>27</v>
      </c>
      <c r="AX294" s="12" t="s">
        <v>70</v>
      </c>
      <c r="AY294" s="145" t="s">
        <v>148</v>
      </c>
    </row>
    <row r="295" spans="2:51" s="13" customFormat="1" ht="12">
      <c r="B295" s="150"/>
      <c r="D295" s="144" t="s">
        <v>157</v>
      </c>
      <c r="E295" s="151" t="s">
        <v>1</v>
      </c>
      <c r="F295" s="152" t="s">
        <v>2945</v>
      </c>
      <c r="H295" s="153">
        <v>204.54</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51" s="13" customFormat="1" ht="12">
      <c r="B296" s="150"/>
      <c r="D296" s="144" t="s">
        <v>157</v>
      </c>
      <c r="E296" s="151" t="s">
        <v>1</v>
      </c>
      <c r="F296" s="152" t="s">
        <v>2946</v>
      </c>
      <c r="H296" s="153">
        <v>322.371</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51" s="13" customFormat="1" ht="12">
      <c r="B297" s="150"/>
      <c r="D297" s="144" t="s">
        <v>157</v>
      </c>
      <c r="E297" s="151" t="s">
        <v>1</v>
      </c>
      <c r="F297" s="152" t="s">
        <v>2947</v>
      </c>
      <c r="H297" s="153">
        <v>144.594</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51" s="13" customFormat="1" ht="12">
      <c r="B298" s="150"/>
      <c r="D298" s="144" t="s">
        <v>157</v>
      </c>
      <c r="E298" s="151" t="s">
        <v>1</v>
      </c>
      <c r="F298" s="152" t="s">
        <v>2948</v>
      </c>
      <c r="H298" s="153">
        <v>1071.447</v>
      </c>
      <c r="L298" s="150"/>
      <c r="M298" s="154"/>
      <c r="N298" s="155"/>
      <c r="O298" s="155"/>
      <c r="P298" s="155"/>
      <c r="Q298" s="155"/>
      <c r="R298" s="155"/>
      <c r="S298" s="155"/>
      <c r="T298" s="156"/>
      <c r="AT298" s="151" t="s">
        <v>157</v>
      </c>
      <c r="AU298" s="151" t="s">
        <v>79</v>
      </c>
      <c r="AV298" s="13" t="s">
        <v>79</v>
      </c>
      <c r="AW298" s="13" t="s">
        <v>27</v>
      </c>
      <c r="AX298" s="13" t="s">
        <v>70</v>
      </c>
      <c r="AY298" s="151" t="s">
        <v>148</v>
      </c>
    </row>
    <row r="299" spans="2:51" s="13" customFormat="1" ht="12">
      <c r="B299" s="150"/>
      <c r="D299" s="144" t="s">
        <v>157</v>
      </c>
      <c r="E299" s="151" t="s">
        <v>1</v>
      </c>
      <c r="F299" s="152" t="s">
        <v>2949</v>
      </c>
      <c r="H299" s="153">
        <v>99.42</v>
      </c>
      <c r="L299" s="150"/>
      <c r="M299" s="154"/>
      <c r="N299" s="155"/>
      <c r="O299" s="155"/>
      <c r="P299" s="155"/>
      <c r="Q299" s="155"/>
      <c r="R299" s="155"/>
      <c r="S299" s="155"/>
      <c r="T299" s="156"/>
      <c r="AT299" s="151" t="s">
        <v>157</v>
      </c>
      <c r="AU299" s="151" t="s">
        <v>79</v>
      </c>
      <c r="AV299" s="13" t="s">
        <v>79</v>
      </c>
      <c r="AW299" s="13" t="s">
        <v>27</v>
      </c>
      <c r="AX299" s="13" t="s">
        <v>70</v>
      </c>
      <c r="AY299" s="151" t="s">
        <v>148</v>
      </c>
    </row>
    <row r="300" spans="2:51" s="13" customFormat="1" ht="30.6">
      <c r="B300" s="150"/>
      <c r="D300" s="144" t="s">
        <v>157</v>
      </c>
      <c r="E300" s="151" t="s">
        <v>1</v>
      </c>
      <c r="F300" s="152" t="s">
        <v>2950</v>
      </c>
      <c r="H300" s="153">
        <v>95.81</v>
      </c>
      <c r="L300" s="150"/>
      <c r="M300" s="154"/>
      <c r="N300" s="155"/>
      <c r="O300" s="155"/>
      <c r="P300" s="155"/>
      <c r="Q300" s="155"/>
      <c r="R300" s="155"/>
      <c r="S300" s="155"/>
      <c r="T300" s="156"/>
      <c r="AT300" s="151" t="s">
        <v>157</v>
      </c>
      <c r="AU300" s="151" t="s">
        <v>79</v>
      </c>
      <c r="AV300" s="13" t="s">
        <v>79</v>
      </c>
      <c r="AW300" s="13" t="s">
        <v>27</v>
      </c>
      <c r="AX300" s="13" t="s">
        <v>70</v>
      </c>
      <c r="AY300" s="151" t="s">
        <v>148</v>
      </c>
    </row>
    <row r="301" spans="2:65" s="1" customFormat="1" ht="24" customHeight="1">
      <c r="B301" s="130"/>
      <c r="C301" s="131" t="s">
        <v>366</v>
      </c>
      <c r="D301" s="131" t="s">
        <v>150</v>
      </c>
      <c r="E301" s="132" t="s">
        <v>452</v>
      </c>
      <c r="F301" s="133" t="s">
        <v>453</v>
      </c>
      <c r="G301" s="134" t="s">
        <v>153</v>
      </c>
      <c r="H301" s="135">
        <v>95.81</v>
      </c>
      <c r="I301" s="136"/>
      <c r="J301" s="136">
        <f>ROUND(I301*H301,2)</f>
        <v>0</v>
      </c>
      <c r="K301" s="133" t="s">
        <v>154</v>
      </c>
      <c r="L301" s="27"/>
      <c r="M301" s="137" t="s">
        <v>1</v>
      </c>
      <c r="N301" s="138" t="s">
        <v>35</v>
      </c>
      <c r="O301" s="139">
        <v>0.33</v>
      </c>
      <c r="P301" s="139">
        <f>O301*H301</f>
        <v>31.617300000000004</v>
      </c>
      <c r="Q301" s="139">
        <v>0.00489</v>
      </c>
      <c r="R301" s="139">
        <f>Q301*H301</f>
        <v>0.4685109</v>
      </c>
      <c r="S301" s="139">
        <v>0</v>
      </c>
      <c r="T301" s="140">
        <f>S301*H301</f>
        <v>0</v>
      </c>
      <c r="AR301" s="141" t="s">
        <v>155</v>
      </c>
      <c r="AT301" s="141" t="s">
        <v>150</v>
      </c>
      <c r="AU301" s="141" t="s">
        <v>79</v>
      </c>
      <c r="AY301" s="15" t="s">
        <v>148</v>
      </c>
      <c r="BE301" s="142">
        <f>IF(N301="základní",J301,0)</f>
        <v>0</v>
      </c>
      <c r="BF301" s="142">
        <f>IF(N301="snížená",J301,0)</f>
        <v>0</v>
      </c>
      <c r="BG301" s="142">
        <f>IF(N301="zákl. přenesená",J301,0)</f>
        <v>0</v>
      </c>
      <c r="BH301" s="142">
        <f>IF(N301="sníž. přenesená",J301,0)</f>
        <v>0</v>
      </c>
      <c r="BI301" s="142">
        <f>IF(N301="nulová",J301,0)</f>
        <v>0</v>
      </c>
      <c r="BJ301" s="15" t="s">
        <v>77</v>
      </c>
      <c r="BK301" s="142">
        <f>ROUND(I301*H301,2)</f>
        <v>0</v>
      </c>
      <c r="BL301" s="15" t="s">
        <v>155</v>
      </c>
      <c r="BM301" s="141" t="s">
        <v>2951</v>
      </c>
    </row>
    <row r="302" spans="2:51" s="13" customFormat="1" ht="30.6">
      <c r="B302" s="150"/>
      <c r="D302" s="144" t="s">
        <v>157</v>
      </c>
      <c r="E302" s="151" t="s">
        <v>1</v>
      </c>
      <c r="F302" s="152" t="s">
        <v>2950</v>
      </c>
      <c r="H302" s="153">
        <v>95.81</v>
      </c>
      <c r="L302" s="150"/>
      <c r="M302" s="154"/>
      <c r="N302" s="155"/>
      <c r="O302" s="155"/>
      <c r="P302" s="155"/>
      <c r="Q302" s="155"/>
      <c r="R302" s="155"/>
      <c r="S302" s="155"/>
      <c r="T302" s="156"/>
      <c r="AT302" s="151" t="s">
        <v>157</v>
      </c>
      <c r="AU302" s="151" t="s">
        <v>79</v>
      </c>
      <c r="AV302" s="13" t="s">
        <v>79</v>
      </c>
      <c r="AW302" s="13" t="s">
        <v>27</v>
      </c>
      <c r="AX302" s="13" t="s">
        <v>70</v>
      </c>
      <c r="AY302" s="151" t="s">
        <v>148</v>
      </c>
    </row>
    <row r="303" spans="2:65" s="1" customFormat="1" ht="24" customHeight="1">
      <c r="B303" s="130"/>
      <c r="C303" s="131" t="s">
        <v>371</v>
      </c>
      <c r="D303" s="131" t="s">
        <v>150</v>
      </c>
      <c r="E303" s="132" t="s">
        <v>456</v>
      </c>
      <c r="F303" s="133" t="s">
        <v>457</v>
      </c>
      <c r="G303" s="134" t="s">
        <v>458</v>
      </c>
      <c r="H303" s="135">
        <v>18</v>
      </c>
      <c r="I303" s="136"/>
      <c r="J303" s="136">
        <f>ROUND(I303*H303,2)</f>
        <v>0</v>
      </c>
      <c r="K303" s="133" t="s">
        <v>154</v>
      </c>
      <c r="L303" s="27"/>
      <c r="M303" s="137" t="s">
        <v>1</v>
      </c>
      <c r="N303" s="138" t="s">
        <v>35</v>
      </c>
      <c r="O303" s="139">
        <v>0.2</v>
      </c>
      <c r="P303" s="139">
        <f>O303*H303</f>
        <v>3.6</v>
      </c>
      <c r="Q303" s="139">
        <v>0</v>
      </c>
      <c r="R303" s="139">
        <f>Q303*H303</f>
        <v>0</v>
      </c>
      <c r="S303" s="139">
        <v>0</v>
      </c>
      <c r="T303" s="140">
        <f>S303*H303</f>
        <v>0</v>
      </c>
      <c r="AR303" s="141" t="s">
        <v>155</v>
      </c>
      <c r="AT303" s="141" t="s">
        <v>150</v>
      </c>
      <c r="AU303" s="141" t="s">
        <v>79</v>
      </c>
      <c r="AY303" s="15" t="s">
        <v>148</v>
      </c>
      <c r="BE303" s="142">
        <f>IF(N303="základní",J303,0)</f>
        <v>0</v>
      </c>
      <c r="BF303" s="142">
        <f>IF(N303="snížená",J303,0)</f>
        <v>0</v>
      </c>
      <c r="BG303" s="142">
        <f>IF(N303="zákl. přenesená",J303,0)</f>
        <v>0</v>
      </c>
      <c r="BH303" s="142">
        <f>IF(N303="sníž. přenesená",J303,0)</f>
        <v>0</v>
      </c>
      <c r="BI303" s="142">
        <f>IF(N303="nulová",J303,0)</f>
        <v>0</v>
      </c>
      <c r="BJ303" s="15" t="s">
        <v>77</v>
      </c>
      <c r="BK303" s="142">
        <f>ROUND(I303*H303,2)</f>
        <v>0</v>
      </c>
      <c r="BL303" s="15" t="s">
        <v>155</v>
      </c>
      <c r="BM303" s="141" t="s">
        <v>2952</v>
      </c>
    </row>
    <row r="304" spans="2:51" s="13" customFormat="1" ht="12">
      <c r="B304" s="150"/>
      <c r="D304" s="144" t="s">
        <v>157</v>
      </c>
      <c r="E304" s="151" t="s">
        <v>1</v>
      </c>
      <c r="F304" s="152" t="s">
        <v>2953</v>
      </c>
      <c r="H304" s="153">
        <v>18</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65" s="1" customFormat="1" ht="16.5" customHeight="1">
      <c r="B305" s="130"/>
      <c r="C305" s="157" t="s">
        <v>427</v>
      </c>
      <c r="D305" s="157" t="s">
        <v>80</v>
      </c>
      <c r="E305" s="158" t="s">
        <v>462</v>
      </c>
      <c r="F305" s="159" t="s">
        <v>463</v>
      </c>
      <c r="G305" s="160" t="s">
        <v>458</v>
      </c>
      <c r="H305" s="161">
        <v>18.9</v>
      </c>
      <c r="I305" s="162"/>
      <c r="J305" s="162">
        <f>ROUND(I305*H305,2)</f>
        <v>0</v>
      </c>
      <c r="K305" s="159" t="s">
        <v>154</v>
      </c>
      <c r="L305" s="163"/>
      <c r="M305" s="164" t="s">
        <v>1</v>
      </c>
      <c r="N305" s="165" t="s">
        <v>35</v>
      </c>
      <c r="O305" s="139">
        <v>0</v>
      </c>
      <c r="P305" s="139">
        <f>O305*H305</f>
        <v>0</v>
      </c>
      <c r="Q305" s="139">
        <v>0.0001</v>
      </c>
      <c r="R305" s="139">
        <f>Q305*H305</f>
        <v>0.00189</v>
      </c>
      <c r="S305" s="139">
        <v>0</v>
      </c>
      <c r="T305" s="140">
        <f>S305*H305</f>
        <v>0</v>
      </c>
      <c r="AR305" s="141" t="s">
        <v>192</v>
      </c>
      <c r="AT305" s="141" t="s">
        <v>80</v>
      </c>
      <c r="AU305" s="141" t="s">
        <v>79</v>
      </c>
      <c r="AY305" s="15" t="s">
        <v>148</v>
      </c>
      <c r="BE305" s="142">
        <f>IF(N305="základní",J305,0)</f>
        <v>0</v>
      </c>
      <c r="BF305" s="142">
        <f>IF(N305="snížená",J305,0)</f>
        <v>0</v>
      </c>
      <c r="BG305" s="142">
        <f>IF(N305="zákl. přenesená",J305,0)</f>
        <v>0</v>
      </c>
      <c r="BH305" s="142">
        <f>IF(N305="sníž. přenesená",J305,0)</f>
        <v>0</v>
      </c>
      <c r="BI305" s="142">
        <f>IF(N305="nulová",J305,0)</f>
        <v>0</v>
      </c>
      <c r="BJ305" s="15" t="s">
        <v>77</v>
      </c>
      <c r="BK305" s="142">
        <f>ROUND(I305*H305,2)</f>
        <v>0</v>
      </c>
      <c r="BL305" s="15" t="s">
        <v>155</v>
      </c>
      <c r="BM305" s="141" t="s">
        <v>2954</v>
      </c>
    </row>
    <row r="306" spans="2:51" s="13" customFormat="1" ht="12">
      <c r="B306" s="150"/>
      <c r="D306" s="144" t="s">
        <v>157</v>
      </c>
      <c r="F306" s="152" t="s">
        <v>2955</v>
      </c>
      <c r="H306" s="153">
        <v>18.9</v>
      </c>
      <c r="L306" s="150"/>
      <c r="M306" s="154"/>
      <c r="N306" s="155"/>
      <c r="O306" s="155"/>
      <c r="P306" s="155"/>
      <c r="Q306" s="155"/>
      <c r="R306" s="155"/>
      <c r="S306" s="155"/>
      <c r="T306" s="156"/>
      <c r="AT306" s="151" t="s">
        <v>157</v>
      </c>
      <c r="AU306" s="151" t="s">
        <v>79</v>
      </c>
      <c r="AV306" s="13" t="s">
        <v>79</v>
      </c>
      <c r="AW306" s="13" t="s">
        <v>3</v>
      </c>
      <c r="AX306" s="13" t="s">
        <v>77</v>
      </c>
      <c r="AY306" s="151" t="s">
        <v>148</v>
      </c>
    </row>
    <row r="307" spans="2:65" s="1" customFormat="1" ht="24" customHeight="1">
      <c r="B307" s="130"/>
      <c r="C307" s="131" t="s">
        <v>540</v>
      </c>
      <c r="D307" s="131" t="s">
        <v>150</v>
      </c>
      <c r="E307" s="132" t="s">
        <v>467</v>
      </c>
      <c r="F307" s="133" t="s">
        <v>468</v>
      </c>
      <c r="G307" s="134" t="s">
        <v>458</v>
      </c>
      <c r="H307" s="135">
        <v>1486.19</v>
      </c>
      <c r="I307" s="136"/>
      <c r="J307" s="136">
        <f>ROUND(I307*H307,2)</f>
        <v>0</v>
      </c>
      <c r="K307" s="133" t="s">
        <v>154</v>
      </c>
      <c r="L307" s="27"/>
      <c r="M307" s="137" t="s">
        <v>1</v>
      </c>
      <c r="N307" s="138" t="s">
        <v>35</v>
      </c>
      <c r="O307" s="139">
        <v>0.11</v>
      </c>
      <c r="P307" s="139">
        <f>O307*H307</f>
        <v>163.48090000000002</v>
      </c>
      <c r="Q307" s="139">
        <v>0</v>
      </c>
      <c r="R307" s="139">
        <f>Q307*H307</f>
        <v>0</v>
      </c>
      <c r="S307" s="139">
        <v>0</v>
      </c>
      <c r="T307" s="140">
        <f>S307*H307</f>
        <v>0</v>
      </c>
      <c r="AR307" s="141" t="s">
        <v>155</v>
      </c>
      <c r="AT307" s="141" t="s">
        <v>150</v>
      </c>
      <c r="AU307" s="141" t="s">
        <v>79</v>
      </c>
      <c r="AY307" s="15" t="s">
        <v>148</v>
      </c>
      <c r="BE307" s="142">
        <f>IF(N307="základní",J307,0)</f>
        <v>0</v>
      </c>
      <c r="BF307" s="142">
        <f>IF(N307="snížená",J307,0)</f>
        <v>0</v>
      </c>
      <c r="BG307" s="142">
        <f>IF(N307="zákl. přenesená",J307,0)</f>
        <v>0</v>
      </c>
      <c r="BH307" s="142">
        <f>IF(N307="sníž. přenesená",J307,0)</f>
        <v>0</v>
      </c>
      <c r="BI307" s="142">
        <f>IF(N307="nulová",J307,0)</f>
        <v>0</v>
      </c>
      <c r="BJ307" s="15" t="s">
        <v>77</v>
      </c>
      <c r="BK307" s="142">
        <f>ROUND(I307*H307,2)</f>
        <v>0</v>
      </c>
      <c r="BL307" s="15" t="s">
        <v>155</v>
      </c>
      <c r="BM307" s="141" t="s">
        <v>2956</v>
      </c>
    </row>
    <row r="308" spans="2:51" s="13" customFormat="1" ht="12">
      <c r="B308" s="150"/>
      <c r="D308" s="144" t="s">
        <v>157</v>
      </c>
      <c r="E308" s="151" t="s">
        <v>1</v>
      </c>
      <c r="F308" s="152" t="s">
        <v>2957</v>
      </c>
      <c r="H308" s="153">
        <v>64</v>
      </c>
      <c r="L308" s="150"/>
      <c r="M308" s="154"/>
      <c r="N308" s="155"/>
      <c r="O308" s="155"/>
      <c r="P308" s="155"/>
      <c r="Q308" s="155"/>
      <c r="R308" s="155"/>
      <c r="S308" s="155"/>
      <c r="T308" s="156"/>
      <c r="AT308" s="151" t="s">
        <v>157</v>
      </c>
      <c r="AU308" s="151" t="s">
        <v>79</v>
      </c>
      <c r="AV308" s="13" t="s">
        <v>79</v>
      </c>
      <c r="AW308" s="13" t="s">
        <v>27</v>
      </c>
      <c r="AX308" s="13" t="s">
        <v>70</v>
      </c>
      <c r="AY308" s="151" t="s">
        <v>148</v>
      </c>
    </row>
    <row r="309" spans="2:51" s="12" customFormat="1" ht="12">
      <c r="B309" s="143"/>
      <c r="D309" s="144" t="s">
        <v>157</v>
      </c>
      <c r="E309" s="145" t="s">
        <v>1</v>
      </c>
      <c r="F309" s="146" t="s">
        <v>472</v>
      </c>
      <c r="H309" s="145" t="s">
        <v>1</v>
      </c>
      <c r="L309" s="143"/>
      <c r="M309" s="147"/>
      <c r="N309" s="148"/>
      <c r="O309" s="148"/>
      <c r="P309" s="148"/>
      <c r="Q309" s="148"/>
      <c r="R309" s="148"/>
      <c r="S309" s="148"/>
      <c r="T309" s="149"/>
      <c r="AT309" s="145" t="s">
        <v>157</v>
      </c>
      <c r="AU309" s="145" t="s">
        <v>79</v>
      </c>
      <c r="AV309" s="12" t="s">
        <v>77</v>
      </c>
      <c r="AW309" s="12" t="s">
        <v>27</v>
      </c>
      <c r="AX309" s="12" t="s">
        <v>70</v>
      </c>
      <c r="AY309" s="145" t="s">
        <v>148</v>
      </c>
    </row>
    <row r="310" spans="2:51" s="12" customFormat="1" ht="12">
      <c r="B310" s="143"/>
      <c r="D310" s="144" t="s">
        <v>157</v>
      </c>
      <c r="E310" s="145" t="s">
        <v>1</v>
      </c>
      <c r="F310" s="146" t="s">
        <v>473</v>
      </c>
      <c r="H310" s="145" t="s">
        <v>1</v>
      </c>
      <c r="L310" s="143"/>
      <c r="M310" s="147"/>
      <c r="N310" s="148"/>
      <c r="O310" s="148"/>
      <c r="P310" s="148"/>
      <c r="Q310" s="148"/>
      <c r="R310" s="148"/>
      <c r="S310" s="148"/>
      <c r="T310" s="149"/>
      <c r="AT310" s="145" t="s">
        <v>157</v>
      </c>
      <c r="AU310" s="145" t="s">
        <v>79</v>
      </c>
      <c r="AV310" s="12" t="s">
        <v>77</v>
      </c>
      <c r="AW310" s="12" t="s">
        <v>27</v>
      </c>
      <c r="AX310" s="12" t="s">
        <v>70</v>
      </c>
      <c r="AY310" s="145" t="s">
        <v>148</v>
      </c>
    </row>
    <row r="311" spans="2:51" s="13" customFormat="1" ht="12">
      <c r="B311" s="150"/>
      <c r="D311" s="144" t="s">
        <v>157</v>
      </c>
      <c r="E311" s="151" t="s">
        <v>1</v>
      </c>
      <c r="F311" s="152" t="s">
        <v>2958</v>
      </c>
      <c r="H311" s="153">
        <v>34.8</v>
      </c>
      <c r="L311" s="150"/>
      <c r="M311" s="154"/>
      <c r="N311" s="155"/>
      <c r="O311" s="155"/>
      <c r="P311" s="155"/>
      <c r="Q311" s="155"/>
      <c r="R311" s="155"/>
      <c r="S311" s="155"/>
      <c r="T311" s="156"/>
      <c r="AT311" s="151" t="s">
        <v>157</v>
      </c>
      <c r="AU311" s="151" t="s">
        <v>79</v>
      </c>
      <c r="AV311" s="13" t="s">
        <v>79</v>
      </c>
      <c r="AW311" s="13" t="s">
        <v>27</v>
      </c>
      <c r="AX311" s="13" t="s">
        <v>70</v>
      </c>
      <c r="AY311" s="151" t="s">
        <v>148</v>
      </c>
    </row>
    <row r="312" spans="2:51" s="13" customFormat="1" ht="12">
      <c r="B312" s="150"/>
      <c r="D312" s="144" t="s">
        <v>157</v>
      </c>
      <c r="E312" s="151" t="s">
        <v>1</v>
      </c>
      <c r="F312" s="152" t="s">
        <v>2959</v>
      </c>
      <c r="H312" s="153">
        <v>21.7</v>
      </c>
      <c r="L312" s="150"/>
      <c r="M312" s="154"/>
      <c r="N312" s="155"/>
      <c r="O312" s="155"/>
      <c r="P312" s="155"/>
      <c r="Q312" s="155"/>
      <c r="R312" s="155"/>
      <c r="S312" s="155"/>
      <c r="T312" s="156"/>
      <c r="AT312" s="151" t="s">
        <v>157</v>
      </c>
      <c r="AU312" s="151" t="s">
        <v>79</v>
      </c>
      <c r="AV312" s="13" t="s">
        <v>79</v>
      </c>
      <c r="AW312" s="13" t="s">
        <v>27</v>
      </c>
      <c r="AX312" s="13" t="s">
        <v>70</v>
      </c>
      <c r="AY312" s="151" t="s">
        <v>148</v>
      </c>
    </row>
    <row r="313" spans="2:51" s="13" customFormat="1" ht="12">
      <c r="B313" s="150"/>
      <c r="D313" s="144" t="s">
        <v>157</v>
      </c>
      <c r="E313" s="151" t="s">
        <v>1</v>
      </c>
      <c r="F313" s="152" t="s">
        <v>2960</v>
      </c>
      <c r="H313" s="153">
        <v>33.9</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51" s="13" customFormat="1" ht="12">
      <c r="B314" s="150"/>
      <c r="D314" s="144" t="s">
        <v>157</v>
      </c>
      <c r="E314" s="151" t="s">
        <v>1</v>
      </c>
      <c r="F314" s="152" t="s">
        <v>2961</v>
      </c>
      <c r="H314" s="153">
        <v>20.9</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51" s="13" customFormat="1" ht="12">
      <c r="B315" s="150"/>
      <c r="D315" s="144" t="s">
        <v>157</v>
      </c>
      <c r="E315" s="151" t="s">
        <v>1</v>
      </c>
      <c r="F315" s="152" t="s">
        <v>2962</v>
      </c>
      <c r="H315" s="153">
        <v>24.9</v>
      </c>
      <c r="L315" s="150"/>
      <c r="M315" s="154"/>
      <c r="N315" s="155"/>
      <c r="O315" s="155"/>
      <c r="P315" s="155"/>
      <c r="Q315" s="155"/>
      <c r="R315" s="155"/>
      <c r="S315" s="155"/>
      <c r="T315" s="156"/>
      <c r="AT315" s="151" t="s">
        <v>157</v>
      </c>
      <c r="AU315" s="151" t="s">
        <v>79</v>
      </c>
      <c r="AV315" s="13" t="s">
        <v>79</v>
      </c>
      <c r="AW315" s="13" t="s">
        <v>27</v>
      </c>
      <c r="AX315" s="13" t="s">
        <v>70</v>
      </c>
      <c r="AY315" s="151" t="s">
        <v>148</v>
      </c>
    </row>
    <row r="316" spans="2:51" s="13" customFormat="1" ht="12">
      <c r="B316" s="150"/>
      <c r="D316" s="144" t="s">
        <v>157</v>
      </c>
      <c r="E316" s="151" t="s">
        <v>1</v>
      </c>
      <c r="F316" s="152" t="s">
        <v>2962</v>
      </c>
      <c r="H316" s="153">
        <v>24.9</v>
      </c>
      <c r="L316" s="150"/>
      <c r="M316" s="154"/>
      <c r="N316" s="155"/>
      <c r="O316" s="155"/>
      <c r="P316" s="155"/>
      <c r="Q316" s="155"/>
      <c r="R316" s="155"/>
      <c r="S316" s="155"/>
      <c r="T316" s="156"/>
      <c r="AT316" s="151" t="s">
        <v>157</v>
      </c>
      <c r="AU316" s="151" t="s">
        <v>79</v>
      </c>
      <c r="AV316" s="13" t="s">
        <v>79</v>
      </c>
      <c r="AW316" s="13" t="s">
        <v>27</v>
      </c>
      <c r="AX316" s="13" t="s">
        <v>70</v>
      </c>
      <c r="AY316" s="151" t="s">
        <v>148</v>
      </c>
    </row>
    <row r="317" spans="2:51" s="13" customFormat="1" ht="12">
      <c r="B317" s="150"/>
      <c r="D317" s="144" t="s">
        <v>157</v>
      </c>
      <c r="E317" s="151" t="s">
        <v>1</v>
      </c>
      <c r="F317" s="152" t="s">
        <v>2963</v>
      </c>
      <c r="H317" s="153">
        <v>21</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51" s="13" customFormat="1" ht="12">
      <c r="B318" s="150"/>
      <c r="D318" s="144" t="s">
        <v>157</v>
      </c>
      <c r="E318" s="151" t="s">
        <v>1</v>
      </c>
      <c r="F318" s="152" t="s">
        <v>2960</v>
      </c>
      <c r="H318" s="153">
        <v>33.9</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51" s="13" customFormat="1" ht="12">
      <c r="B319" s="150"/>
      <c r="D319" s="144" t="s">
        <v>157</v>
      </c>
      <c r="E319" s="151" t="s">
        <v>1</v>
      </c>
      <c r="F319" s="152" t="s">
        <v>2964</v>
      </c>
      <c r="H319" s="153">
        <v>189.9</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51" s="12" customFormat="1" ht="12">
      <c r="B320" s="143"/>
      <c r="D320" s="144" t="s">
        <v>157</v>
      </c>
      <c r="E320" s="145" t="s">
        <v>1</v>
      </c>
      <c r="F320" s="146" t="s">
        <v>2914</v>
      </c>
      <c r="H320" s="145" t="s">
        <v>1</v>
      </c>
      <c r="L320" s="143"/>
      <c r="M320" s="147"/>
      <c r="N320" s="148"/>
      <c r="O320" s="148"/>
      <c r="P320" s="148"/>
      <c r="Q320" s="148"/>
      <c r="R320" s="148"/>
      <c r="S320" s="148"/>
      <c r="T320" s="149"/>
      <c r="AT320" s="145" t="s">
        <v>157</v>
      </c>
      <c r="AU320" s="145" t="s">
        <v>79</v>
      </c>
      <c r="AV320" s="12" t="s">
        <v>77</v>
      </c>
      <c r="AW320" s="12" t="s">
        <v>27</v>
      </c>
      <c r="AX320" s="12" t="s">
        <v>70</v>
      </c>
      <c r="AY320" s="145" t="s">
        <v>148</v>
      </c>
    </row>
    <row r="321" spans="2:51" s="13" customFormat="1" ht="12">
      <c r="B321" s="150"/>
      <c r="D321" s="144" t="s">
        <v>157</v>
      </c>
      <c r="E321" s="151" t="s">
        <v>1</v>
      </c>
      <c r="F321" s="152" t="s">
        <v>2965</v>
      </c>
      <c r="H321" s="153">
        <v>18.2</v>
      </c>
      <c r="L321" s="150"/>
      <c r="M321" s="154"/>
      <c r="N321" s="155"/>
      <c r="O321" s="155"/>
      <c r="P321" s="155"/>
      <c r="Q321" s="155"/>
      <c r="R321" s="155"/>
      <c r="S321" s="155"/>
      <c r="T321" s="156"/>
      <c r="AT321" s="151" t="s">
        <v>157</v>
      </c>
      <c r="AU321" s="151" t="s">
        <v>79</v>
      </c>
      <c r="AV321" s="13" t="s">
        <v>79</v>
      </c>
      <c r="AW321" s="13" t="s">
        <v>27</v>
      </c>
      <c r="AX321" s="13" t="s">
        <v>70</v>
      </c>
      <c r="AY321" s="151" t="s">
        <v>148</v>
      </c>
    </row>
    <row r="322" spans="2:51" s="13" customFormat="1" ht="12">
      <c r="B322" s="150"/>
      <c r="D322" s="144" t="s">
        <v>157</v>
      </c>
      <c r="E322" s="151" t="s">
        <v>1</v>
      </c>
      <c r="F322" s="152" t="s">
        <v>2966</v>
      </c>
      <c r="H322" s="153">
        <v>33</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ht="12">
      <c r="B323" s="150"/>
      <c r="D323" s="144" t="s">
        <v>157</v>
      </c>
      <c r="E323" s="151" t="s">
        <v>1</v>
      </c>
      <c r="F323" s="152" t="s">
        <v>2967</v>
      </c>
      <c r="H323" s="153">
        <v>31.2</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ht="12">
      <c r="B324" s="150"/>
      <c r="D324" s="144" t="s">
        <v>157</v>
      </c>
      <c r="E324" s="151" t="s">
        <v>1</v>
      </c>
      <c r="F324" s="152" t="s">
        <v>2968</v>
      </c>
      <c r="H324" s="153">
        <v>7.76</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ht="12">
      <c r="B325" s="150"/>
      <c r="D325" s="144" t="s">
        <v>157</v>
      </c>
      <c r="E325" s="151" t="s">
        <v>1</v>
      </c>
      <c r="F325" s="152" t="s">
        <v>2969</v>
      </c>
      <c r="H325" s="153">
        <v>14.4</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ht="12">
      <c r="B326" s="150"/>
      <c r="D326" s="144" t="s">
        <v>157</v>
      </c>
      <c r="E326" s="151" t="s">
        <v>1</v>
      </c>
      <c r="F326" s="152" t="s">
        <v>2970</v>
      </c>
      <c r="H326" s="153">
        <v>11.32</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2" customFormat="1" ht="12">
      <c r="B327" s="143"/>
      <c r="D327" s="144" t="s">
        <v>157</v>
      </c>
      <c r="E327" s="145" t="s">
        <v>1</v>
      </c>
      <c r="F327" s="146" t="s">
        <v>2175</v>
      </c>
      <c r="H327" s="145" t="s">
        <v>1</v>
      </c>
      <c r="L327" s="143"/>
      <c r="M327" s="147"/>
      <c r="N327" s="148"/>
      <c r="O327" s="148"/>
      <c r="P327" s="148"/>
      <c r="Q327" s="148"/>
      <c r="R327" s="148"/>
      <c r="S327" s="148"/>
      <c r="T327" s="149"/>
      <c r="AT327" s="145" t="s">
        <v>157</v>
      </c>
      <c r="AU327" s="145" t="s">
        <v>79</v>
      </c>
      <c r="AV327" s="12" t="s">
        <v>77</v>
      </c>
      <c r="AW327" s="12" t="s">
        <v>27</v>
      </c>
      <c r="AX327" s="12" t="s">
        <v>70</v>
      </c>
      <c r="AY327" s="145" t="s">
        <v>148</v>
      </c>
    </row>
    <row r="328" spans="2:51" s="13" customFormat="1" ht="12">
      <c r="B328" s="150"/>
      <c r="D328" s="144" t="s">
        <v>157</v>
      </c>
      <c r="E328" s="151" t="s">
        <v>1</v>
      </c>
      <c r="F328" s="152" t="s">
        <v>2971</v>
      </c>
      <c r="H328" s="153">
        <v>55.66</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ht="12">
      <c r="B329" s="150"/>
      <c r="D329" s="144" t="s">
        <v>157</v>
      </c>
      <c r="E329" s="151" t="s">
        <v>1</v>
      </c>
      <c r="F329" s="152" t="s">
        <v>2972</v>
      </c>
      <c r="H329" s="153">
        <v>60.76</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ht="12">
      <c r="B330" s="150"/>
      <c r="D330" s="144" t="s">
        <v>157</v>
      </c>
      <c r="E330" s="151" t="s">
        <v>1</v>
      </c>
      <c r="F330" s="152" t="s">
        <v>2973</v>
      </c>
      <c r="H330" s="153">
        <v>72</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ht="12">
      <c r="B331" s="150"/>
      <c r="D331" s="144" t="s">
        <v>157</v>
      </c>
      <c r="E331" s="151" t="s">
        <v>1</v>
      </c>
      <c r="F331" s="152" t="s">
        <v>2974</v>
      </c>
      <c r="H331" s="153">
        <v>33.96</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51" s="13" customFormat="1" ht="12">
      <c r="B332" s="150"/>
      <c r="D332" s="144" t="s">
        <v>157</v>
      </c>
      <c r="E332" s="151" t="s">
        <v>1</v>
      </c>
      <c r="F332" s="152" t="s">
        <v>2975</v>
      </c>
      <c r="H332" s="153">
        <v>11.4</v>
      </c>
      <c r="L332" s="150"/>
      <c r="M332" s="154"/>
      <c r="N332" s="155"/>
      <c r="O332" s="155"/>
      <c r="P332" s="155"/>
      <c r="Q332" s="155"/>
      <c r="R332" s="155"/>
      <c r="S332" s="155"/>
      <c r="T332" s="156"/>
      <c r="AT332" s="151" t="s">
        <v>157</v>
      </c>
      <c r="AU332" s="151" t="s">
        <v>79</v>
      </c>
      <c r="AV332" s="13" t="s">
        <v>79</v>
      </c>
      <c r="AW332" s="13" t="s">
        <v>27</v>
      </c>
      <c r="AX332" s="13" t="s">
        <v>70</v>
      </c>
      <c r="AY332" s="151" t="s">
        <v>148</v>
      </c>
    </row>
    <row r="333" spans="2:51" s="13" customFormat="1" ht="12">
      <c r="B333" s="150"/>
      <c r="D333" s="144" t="s">
        <v>157</v>
      </c>
      <c r="E333" s="151" t="s">
        <v>1</v>
      </c>
      <c r="F333" s="152" t="s">
        <v>2976</v>
      </c>
      <c r="H333" s="153">
        <v>5.15</v>
      </c>
      <c r="L333" s="150"/>
      <c r="M333" s="154"/>
      <c r="N333" s="155"/>
      <c r="O333" s="155"/>
      <c r="P333" s="155"/>
      <c r="Q333" s="155"/>
      <c r="R333" s="155"/>
      <c r="S333" s="155"/>
      <c r="T333" s="156"/>
      <c r="AT333" s="151" t="s">
        <v>157</v>
      </c>
      <c r="AU333" s="151" t="s">
        <v>79</v>
      </c>
      <c r="AV333" s="13" t="s">
        <v>79</v>
      </c>
      <c r="AW333" s="13" t="s">
        <v>27</v>
      </c>
      <c r="AX333" s="13" t="s">
        <v>70</v>
      </c>
      <c r="AY333" s="151" t="s">
        <v>148</v>
      </c>
    </row>
    <row r="334" spans="2:51" s="12" customFormat="1" ht="12">
      <c r="B334" s="143"/>
      <c r="D334" s="144" t="s">
        <v>157</v>
      </c>
      <c r="E334" s="145" t="s">
        <v>1</v>
      </c>
      <c r="F334" s="146" t="s">
        <v>347</v>
      </c>
      <c r="H334" s="145" t="s">
        <v>1</v>
      </c>
      <c r="L334" s="143"/>
      <c r="M334" s="147"/>
      <c r="N334" s="148"/>
      <c r="O334" s="148"/>
      <c r="P334" s="148"/>
      <c r="Q334" s="148"/>
      <c r="R334" s="148"/>
      <c r="S334" s="148"/>
      <c r="T334" s="149"/>
      <c r="AT334" s="145" t="s">
        <v>157</v>
      </c>
      <c r="AU334" s="145" t="s">
        <v>79</v>
      </c>
      <c r="AV334" s="12" t="s">
        <v>77</v>
      </c>
      <c r="AW334" s="12" t="s">
        <v>27</v>
      </c>
      <c r="AX334" s="12" t="s">
        <v>70</v>
      </c>
      <c r="AY334" s="145" t="s">
        <v>148</v>
      </c>
    </row>
    <row r="335" spans="2:51" s="13" customFormat="1" ht="12">
      <c r="B335" s="150"/>
      <c r="D335" s="144" t="s">
        <v>157</v>
      </c>
      <c r="E335" s="151" t="s">
        <v>1</v>
      </c>
      <c r="F335" s="152" t="s">
        <v>2977</v>
      </c>
      <c r="H335" s="153">
        <v>56.1</v>
      </c>
      <c r="L335" s="150"/>
      <c r="M335" s="154"/>
      <c r="N335" s="155"/>
      <c r="O335" s="155"/>
      <c r="P335" s="155"/>
      <c r="Q335" s="155"/>
      <c r="R335" s="155"/>
      <c r="S335" s="155"/>
      <c r="T335" s="156"/>
      <c r="AT335" s="151" t="s">
        <v>157</v>
      </c>
      <c r="AU335" s="151" t="s">
        <v>79</v>
      </c>
      <c r="AV335" s="13" t="s">
        <v>79</v>
      </c>
      <c r="AW335" s="13" t="s">
        <v>27</v>
      </c>
      <c r="AX335" s="13" t="s">
        <v>70</v>
      </c>
      <c r="AY335" s="151" t="s">
        <v>148</v>
      </c>
    </row>
    <row r="336" spans="2:51" s="13" customFormat="1" ht="12">
      <c r="B336" s="150"/>
      <c r="D336" s="144" t="s">
        <v>157</v>
      </c>
      <c r="E336" s="151" t="s">
        <v>1</v>
      </c>
      <c r="F336" s="152" t="s">
        <v>2978</v>
      </c>
      <c r="H336" s="153">
        <v>18.78</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51" s="13" customFormat="1" ht="12">
      <c r="B337" s="150"/>
      <c r="D337" s="144" t="s">
        <v>157</v>
      </c>
      <c r="E337" s="151" t="s">
        <v>1</v>
      </c>
      <c r="F337" s="152" t="s">
        <v>2979</v>
      </c>
      <c r="H337" s="153">
        <v>61.6</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51" s="13" customFormat="1" ht="12">
      <c r="B338" s="150"/>
      <c r="D338" s="144" t="s">
        <v>157</v>
      </c>
      <c r="E338" s="151" t="s">
        <v>1</v>
      </c>
      <c r="F338" s="152" t="s">
        <v>2973</v>
      </c>
      <c r="H338" s="153">
        <v>72</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51" s="13" customFormat="1" ht="12">
      <c r="B339" s="150"/>
      <c r="D339" s="144" t="s">
        <v>157</v>
      </c>
      <c r="E339" s="151" t="s">
        <v>1</v>
      </c>
      <c r="F339" s="152" t="s">
        <v>2980</v>
      </c>
      <c r="H339" s="153">
        <v>4.5</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51" s="13" customFormat="1" ht="12">
      <c r="B340" s="150"/>
      <c r="D340" s="144" t="s">
        <v>157</v>
      </c>
      <c r="E340" s="151" t="s">
        <v>1</v>
      </c>
      <c r="F340" s="152" t="s">
        <v>2981</v>
      </c>
      <c r="H340" s="153">
        <v>45.6</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51" s="13" customFormat="1" ht="12">
      <c r="B341" s="150"/>
      <c r="D341" s="144" t="s">
        <v>157</v>
      </c>
      <c r="E341" s="151" t="s">
        <v>1</v>
      </c>
      <c r="F341" s="152" t="s">
        <v>2982</v>
      </c>
      <c r="H341" s="153">
        <v>32.5</v>
      </c>
      <c r="L341" s="150"/>
      <c r="M341" s="154"/>
      <c r="N341" s="155"/>
      <c r="O341" s="155"/>
      <c r="P341" s="155"/>
      <c r="Q341" s="155"/>
      <c r="R341" s="155"/>
      <c r="S341" s="155"/>
      <c r="T341" s="156"/>
      <c r="AT341" s="151" t="s">
        <v>157</v>
      </c>
      <c r="AU341" s="151" t="s">
        <v>79</v>
      </c>
      <c r="AV341" s="13" t="s">
        <v>79</v>
      </c>
      <c r="AW341" s="13" t="s">
        <v>27</v>
      </c>
      <c r="AX341" s="13" t="s">
        <v>70</v>
      </c>
      <c r="AY341" s="151" t="s">
        <v>148</v>
      </c>
    </row>
    <row r="342" spans="2:51" s="13" customFormat="1" ht="30.6">
      <c r="B342" s="150"/>
      <c r="D342" s="144" t="s">
        <v>157</v>
      </c>
      <c r="E342" s="151" t="s">
        <v>1</v>
      </c>
      <c r="F342" s="152" t="s">
        <v>2983</v>
      </c>
      <c r="H342" s="153">
        <v>174.2</v>
      </c>
      <c r="L342" s="150"/>
      <c r="M342" s="154"/>
      <c r="N342" s="155"/>
      <c r="O342" s="155"/>
      <c r="P342" s="155"/>
      <c r="Q342" s="155"/>
      <c r="R342" s="155"/>
      <c r="S342" s="155"/>
      <c r="T342" s="156"/>
      <c r="AT342" s="151" t="s">
        <v>157</v>
      </c>
      <c r="AU342" s="151" t="s">
        <v>79</v>
      </c>
      <c r="AV342" s="13" t="s">
        <v>79</v>
      </c>
      <c r="AW342" s="13" t="s">
        <v>27</v>
      </c>
      <c r="AX342" s="13" t="s">
        <v>70</v>
      </c>
      <c r="AY342" s="151" t="s">
        <v>148</v>
      </c>
    </row>
    <row r="343" spans="2:51" s="13" customFormat="1" ht="12">
      <c r="B343" s="150"/>
      <c r="D343" s="144" t="s">
        <v>157</v>
      </c>
      <c r="E343" s="151" t="s">
        <v>1</v>
      </c>
      <c r="F343" s="152" t="s">
        <v>2984</v>
      </c>
      <c r="H343" s="153">
        <v>196.2</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65" s="1" customFormat="1" ht="16.5" customHeight="1">
      <c r="B344" s="130"/>
      <c r="C344" s="157" t="s">
        <v>455</v>
      </c>
      <c r="D344" s="157" t="s">
        <v>80</v>
      </c>
      <c r="E344" s="158" t="s">
        <v>541</v>
      </c>
      <c r="F344" s="159" t="s">
        <v>542</v>
      </c>
      <c r="G344" s="160" t="s">
        <v>458</v>
      </c>
      <c r="H344" s="161">
        <v>1560.5</v>
      </c>
      <c r="I344" s="162"/>
      <c r="J344" s="162">
        <f>ROUND(I344*H344,2)</f>
        <v>0</v>
      </c>
      <c r="K344" s="159" t="s">
        <v>154</v>
      </c>
      <c r="L344" s="163"/>
      <c r="M344" s="164" t="s">
        <v>1</v>
      </c>
      <c r="N344" s="165" t="s">
        <v>35</v>
      </c>
      <c r="O344" s="139">
        <v>0</v>
      </c>
      <c r="P344" s="139">
        <f>O344*H344</f>
        <v>0</v>
      </c>
      <c r="Q344" s="139">
        <v>3E-05</v>
      </c>
      <c r="R344" s="139">
        <f>Q344*H344</f>
        <v>0.046815</v>
      </c>
      <c r="S344" s="139">
        <v>0</v>
      </c>
      <c r="T344" s="140">
        <f>S344*H344</f>
        <v>0</v>
      </c>
      <c r="AR344" s="141" t="s">
        <v>192</v>
      </c>
      <c r="AT344" s="141" t="s">
        <v>80</v>
      </c>
      <c r="AU344" s="141" t="s">
        <v>79</v>
      </c>
      <c r="AY344" s="15" t="s">
        <v>148</v>
      </c>
      <c r="BE344" s="142">
        <f>IF(N344="základní",J344,0)</f>
        <v>0</v>
      </c>
      <c r="BF344" s="142">
        <f>IF(N344="snížená",J344,0)</f>
        <v>0</v>
      </c>
      <c r="BG344" s="142">
        <f>IF(N344="zákl. přenesená",J344,0)</f>
        <v>0</v>
      </c>
      <c r="BH344" s="142">
        <f>IF(N344="sníž. přenesená",J344,0)</f>
        <v>0</v>
      </c>
      <c r="BI344" s="142">
        <f>IF(N344="nulová",J344,0)</f>
        <v>0</v>
      </c>
      <c r="BJ344" s="15" t="s">
        <v>77</v>
      </c>
      <c r="BK344" s="142">
        <f>ROUND(I344*H344,2)</f>
        <v>0</v>
      </c>
      <c r="BL344" s="15" t="s">
        <v>155</v>
      </c>
      <c r="BM344" s="141" t="s">
        <v>2985</v>
      </c>
    </row>
    <row r="345" spans="2:51" s="13" customFormat="1" ht="12">
      <c r="B345" s="150"/>
      <c r="D345" s="144" t="s">
        <v>157</v>
      </c>
      <c r="F345" s="152" t="s">
        <v>2986</v>
      </c>
      <c r="H345" s="153">
        <v>1560.5</v>
      </c>
      <c r="L345" s="150"/>
      <c r="M345" s="154"/>
      <c r="N345" s="155"/>
      <c r="O345" s="155"/>
      <c r="P345" s="155"/>
      <c r="Q345" s="155"/>
      <c r="R345" s="155"/>
      <c r="S345" s="155"/>
      <c r="T345" s="156"/>
      <c r="AT345" s="151" t="s">
        <v>157</v>
      </c>
      <c r="AU345" s="151" t="s">
        <v>79</v>
      </c>
      <c r="AV345" s="13" t="s">
        <v>79</v>
      </c>
      <c r="AW345" s="13" t="s">
        <v>3</v>
      </c>
      <c r="AX345" s="13" t="s">
        <v>77</v>
      </c>
      <c r="AY345" s="151" t="s">
        <v>148</v>
      </c>
    </row>
    <row r="346" spans="2:65" s="1" customFormat="1" ht="24" customHeight="1">
      <c r="B346" s="130"/>
      <c r="C346" s="131" t="s">
        <v>461</v>
      </c>
      <c r="D346" s="131" t="s">
        <v>150</v>
      </c>
      <c r="E346" s="132" t="s">
        <v>546</v>
      </c>
      <c r="F346" s="133" t="s">
        <v>547</v>
      </c>
      <c r="G346" s="134" t="s">
        <v>458</v>
      </c>
      <c r="H346" s="135">
        <v>953.87</v>
      </c>
      <c r="I346" s="136"/>
      <c r="J346" s="136">
        <f>ROUND(I346*H346,2)</f>
        <v>0</v>
      </c>
      <c r="K346" s="133" t="s">
        <v>154</v>
      </c>
      <c r="L346" s="27"/>
      <c r="M346" s="137" t="s">
        <v>1</v>
      </c>
      <c r="N346" s="138" t="s">
        <v>35</v>
      </c>
      <c r="O346" s="139">
        <v>0.096</v>
      </c>
      <c r="P346" s="139">
        <f>O346*H346</f>
        <v>91.57152</v>
      </c>
      <c r="Q346" s="139">
        <v>0</v>
      </c>
      <c r="R346" s="139">
        <f>Q346*H346</f>
        <v>0</v>
      </c>
      <c r="S346" s="139">
        <v>0</v>
      </c>
      <c r="T346" s="140">
        <f>S346*H346</f>
        <v>0</v>
      </c>
      <c r="AR346" s="141" t="s">
        <v>155</v>
      </c>
      <c r="AT346" s="141" t="s">
        <v>150</v>
      </c>
      <c r="AU346" s="141" t="s">
        <v>79</v>
      </c>
      <c r="AY346" s="15" t="s">
        <v>148</v>
      </c>
      <c r="BE346" s="142">
        <f>IF(N346="základní",J346,0)</f>
        <v>0</v>
      </c>
      <c r="BF346" s="142">
        <f>IF(N346="snížená",J346,0)</f>
        <v>0</v>
      </c>
      <c r="BG346" s="142">
        <f>IF(N346="zákl. přenesená",J346,0)</f>
        <v>0</v>
      </c>
      <c r="BH346" s="142">
        <f>IF(N346="sníž. přenesená",J346,0)</f>
        <v>0</v>
      </c>
      <c r="BI346" s="142">
        <f>IF(N346="nulová",J346,0)</f>
        <v>0</v>
      </c>
      <c r="BJ346" s="15" t="s">
        <v>77</v>
      </c>
      <c r="BK346" s="142">
        <f>ROUND(I346*H346,2)</f>
        <v>0</v>
      </c>
      <c r="BL346" s="15" t="s">
        <v>155</v>
      </c>
      <c r="BM346" s="141" t="s">
        <v>2987</v>
      </c>
    </row>
    <row r="347" spans="2:51" s="12" customFormat="1" ht="12">
      <c r="B347" s="143"/>
      <c r="D347" s="144" t="s">
        <v>157</v>
      </c>
      <c r="E347" s="145" t="s">
        <v>1</v>
      </c>
      <c r="F347" s="146" t="s">
        <v>2914</v>
      </c>
      <c r="H347" s="145" t="s">
        <v>1</v>
      </c>
      <c r="L347" s="143"/>
      <c r="M347" s="147"/>
      <c r="N347" s="148"/>
      <c r="O347" s="148"/>
      <c r="P347" s="148"/>
      <c r="Q347" s="148"/>
      <c r="R347" s="148"/>
      <c r="S347" s="148"/>
      <c r="T347" s="149"/>
      <c r="AT347" s="145" t="s">
        <v>157</v>
      </c>
      <c r="AU347" s="145" t="s">
        <v>79</v>
      </c>
      <c r="AV347" s="12" t="s">
        <v>77</v>
      </c>
      <c r="AW347" s="12" t="s">
        <v>27</v>
      </c>
      <c r="AX347" s="12" t="s">
        <v>70</v>
      </c>
      <c r="AY347" s="145" t="s">
        <v>148</v>
      </c>
    </row>
    <row r="348" spans="2:51" s="13" customFormat="1" ht="12">
      <c r="B348" s="150"/>
      <c r="D348" s="144" t="s">
        <v>157</v>
      </c>
      <c r="E348" s="151" t="s">
        <v>1</v>
      </c>
      <c r="F348" s="152" t="s">
        <v>2988</v>
      </c>
      <c r="H348" s="153">
        <v>12.15</v>
      </c>
      <c r="L348" s="150"/>
      <c r="M348" s="154"/>
      <c r="N348" s="155"/>
      <c r="O348" s="155"/>
      <c r="P348" s="155"/>
      <c r="Q348" s="155"/>
      <c r="R348" s="155"/>
      <c r="S348" s="155"/>
      <c r="T348" s="156"/>
      <c r="AT348" s="151" t="s">
        <v>157</v>
      </c>
      <c r="AU348" s="151" t="s">
        <v>79</v>
      </c>
      <c r="AV348" s="13" t="s">
        <v>79</v>
      </c>
      <c r="AW348" s="13" t="s">
        <v>27</v>
      </c>
      <c r="AX348" s="13" t="s">
        <v>70</v>
      </c>
      <c r="AY348" s="151" t="s">
        <v>148</v>
      </c>
    </row>
    <row r="349" spans="2:51" s="13" customFormat="1" ht="12">
      <c r="B349" s="150"/>
      <c r="D349" s="144" t="s">
        <v>157</v>
      </c>
      <c r="E349" s="151" t="s">
        <v>1</v>
      </c>
      <c r="F349" s="152" t="s">
        <v>2989</v>
      </c>
      <c r="H349" s="153">
        <v>23.1</v>
      </c>
      <c r="L349" s="150"/>
      <c r="M349" s="154"/>
      <c r="N349" s="155"/>
      <c r="O349" s="155"/>
      <c r="P349" s="155"/>
      <c r="Q349" s="155"/>
      <c r="R349" s="155"/>
      <c r="S349" s="155"/>
      <c r="T349" s="156"/>
      <c r="AT349" s="151" t="s">
        <v>157</v>
      </c>
      <c r="AU349" s="151" t="s">
        <v>79</v>
      </c>
      <c r="AV349" s="13" t="s">
        <v>79</v>
      </c>
      <c r="AW349" s="13" t="s">
        <v>27</v>
      </c>
      <c r="AX349" s="13" t="s">
        <v>70</v>
      </c>
      <c r="AY349" s="151" t="s">
        <v>148</v>
      </c>
    </row>
    <row r="350" spans="2:51" s="13" customFormat="1" ht="12">
      <c r="B350" s="150"/>
      <c r="D350" s="144" t="s">
        <v>157</v>
      </c>
      <c r="E350" s="151" t="s">
        <v>1</v>
      </c>
      <c r="F350" s="152" t="s">
        <v>2990</v>
      </c>
      <c r="H350" s="153">
        <v>23.4</v>
      </c>
      <c r="L350" s="150"/>
      <c r="M350" s="154"/>
      <c r="N350" s="155"/>
      <c r="O350" s="155"/>
      <c r="P350" s="155"/>
      <c r="Q350" s="155"/>
      <c r="R350" s="155"/>
      <c r="S350" s="155"/>
      <c r="T350" s="156"/>
      <c r="AT350" s="151" t="s">
        <v>157</v>
      </c>
      <c r="AU350" s="151" t="s">
        <v>79</v>
      </c>
      <c r="AV350" s="13" t="s">
        <v>79</v>
      </c>
      <c r="AW350" s="13" t="s">
        <v>27</v>
      </c>
      <c r="AX350" s="13" t="s">
        <v>70</v>
      </c>
      <c r="AY350" s="151" t="s">
        <v>148</v>
      </c>
    </row>
    <row r="351" spans="2:51" s="13" customFormat="1" ht="12">
      <c r="B351" s="150"/>
      <c r="D351" s="144" t="s">
        <v>157</v>
      </c>
      <c r="E351" s="151" t="s">
        <v>1</v>
      </c>
      <c r="F351" s="152" t="s">
        <v>2991</v>
      </c>
      <c r="H351" s="153">
        <v>5.08</v>
      </c>
      <c r="L351" s="150"/>
      <c r="M351" s="154"/>
      <c r="N351" s="155"/>
      <c r="O351" s="155"/>
      <c r="P351" s="155"/>
      <c r="Q351" s="155"/>
      <c r="R351" s="155"/>
      <c r="S351" s="155"/>
      <c r="T351" s="156"/>
      <c r="AT351" s="151" t="s">
        <v>157</v>
      </c>
      <c r="AU351" s="151" t="s">
        <v>79</v>
      </c>
      <c r="AV351" s="13" t="s">
        <v>79</v>
      </c>
      <c r="AW351" s="13" t="s">
        <v>27</v>
      </c>
      <c r="AX351" s="13" t="s">
        <v>70</v>
      </c>
      <c r="AY351" s="151" t="s">
        <v>148</v>
      </c>
    </row>
    <row r="352" spans="2:51" s="13" customFormat="1" ht="12">
      <c r="B352" s="150"/>
      <c r="D352" s="144" t="s">
        <v>157</v>
      </c>
      <c r="E352" s="151" t="s">
        <v>1</v>
      </c>
      <c r="F352" s="152" t="s">
        <v>2992</v>
      </c>
      <c r="H352" s="153">
        <v>20.4</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51" s="13" customFormat="1" ht="12">
      <c r="B353" s="150"/>
      <c r="D353" s="144" t="s">
        <v>157</v>
      </c>
      <c r="E353" s="151" t="s">
        <v>1</v>
      </c>
      <c r="F353" s="152" t="s">
        <v>2993</v>
      </c>
      <c r="H353" s="153">
        <v>17.32</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51" s="12" customFormat="1" ht="12">
      <c r="B354" s="143"/>
      <c r="D354" s="144" t="s">
        <v>157</v>
      </c>
      <c r="E354" s="145" t="s">
        <v>1</v>
      </c>
      <c r="F354" s="146" t="s">
        <v>2994</v>
      </c>
      <c r="H354" s="145" t="s">
        <v>1</v>
      </c>
      <c r="L354" s="143"/>
      <c r="M354" s="147"/>
      <c r="N354" s="148"/>
      <c r="O354" s="148"/>
      <c r="P354" s="148"/>
      <c r="Q354" s="148"/>
      <c r="R354" s="148"/>
      <c r="S354" s="148"/>
      <c r="T354" s="149"/>
      <c r="AT354" s="145" t="s">
        <v>157</v>
      </c>
      <c r="AU354" s="145" t="s">
        <v>79</v>
      </c>
      <c r="AV354" s="12" t="s">
        <v>77</v>
      </c>
      <c r="AW354" s="12" t="s">
        <v>27</v>
      </c>
      <c r="AX354" s="12" t="s">
        <v>70</v>
      </c>
      <c r="AY354" s="145" t="s">
        <v>148</v>
      </c>
    </row>
    <row r="355" spans="2:51" s="13" customFormat="1" ht="12">
      <c r="B355" s="150"/>
      <c r="D355" s="144" t="s">
        <v>157</v>
      </c>
      <c r="E355" s="151" t="s">
        <v>1</v>
      </c>
      <c r="F355" s="152" t="s">
        <v>2995</v>
      </c>
      <c r="H355" s="153">
        <v>82.06</v>
      </c>
      <c r="L355" s="150"/>
      <c r="M355" s="154"/>
      <c r="N355" s="155"/>
      <c r="O355" s="155"/>
      <c r="P355" s="155"/>
      <c r="Q355" s="155"/>
      <c r="R355" s="155"/>
      <c r="S355" s="155"/>
      <c r="T355" s="156"/>
      <c r="AT355" s="151" t="s">
        <v>157</v>
      </c>
      <c r="AU355" s="151" t="s">
        <v>79</v>
      </c>
      <c r="AV355" s="13" t="s">
        <v>79</v>
      </c>
      <c r="AW355" s="13" t="s">
        <v>27</v>
      </c>
      <c r="AX355" s="13" t="s">
        <v>70</v>
      </c>
      <c r="AY355" s="151" t="s">
        <v>148</v>
      </c>
    </row>
    <row r="356" spans="2:51" s="13" customFormat="1" ht="12">
      <c r="B356" s="150"/>
      <c r="D356" s="144" t="s">
        <v>157</v>
      </c>
      <c r="E356" s="151" t="s">
        <v>1</v>
      </c>
      <c r="F356" s="152" t="s">
        <v>2996</v>
      </c>
      <c r="H356" s="153">
        <v>101.92</v>
      </c>
      <c r="L356" s="150"/>
      <c r="M356" s="154"/>
      <c r="N356" s="155"/>
      <c r="O356" s="155"/>
      <c r="P356" s="155"/>
      <c r="Q356" s="155"/>
      <c r="R356" s="155"/>
      <c r="S356" s="155"/>
      <c r="T356" s="156"/>
      <c r="AT356" s="151" t="s">
        <v>157</v>
      </c>
      <c r="AU356" s="151" t="s">
        <v>79</v>
      </c>
      <c r="AV356" s="13" t="s">
        <v>79</v>
      </c>
      <c r="AW356" s="13" t="s">
        <v>27</v>
      </c>
      <c r="AX356" s="13" t="s">
        <v>70</v>
      </c>
      <c r="AY356" s="151" t="s">
        <v>148</v>
      </c>
    </row>
    <row r="357" spans="2:51" s="13" customFormat="1" ht="12">
      <c r="B357" s="150"/>
      <c r="D357" s="144" t="s">
        <v>157</v>
      </c>
      <c r="E357" s="151" t="s">
        <v>1</v>
      </c>
      <c r="F357" s="152" t="s">
        <v>2997</v>
      </c>
      <c r="H357" s="153">
        <v>102</v>
      </c>
      <c r="L357" s="150"/>
      <c r="M357" s="154"/>
      <c r="N357" s="155"/>
      <c r="O357" s="155"/>
      <c r="P357" s="155"/>
      <c r="Q357" s="155"/>
      <c r="R357" s="155"/>
      <c r="S357" s="155"/>
      <c r="T357" s="156"/>
      <c r="AT357" s="151" t="s">
        <v>157</v>
      </c>
      <c r="AU357" s="151" t="s">
        <v>79</v>
      </c>
      <c r="AV357" s="13" t="s">
        <v>79</v>
      </c>
      <c r="AW357" s="13" t="s">
        <v>27</v>
      </c>
      <c r="AX357" s="13" t="s">
        <v>70</v>
      </c>
      <c r="AY357" s="151" t="s">
        <v>148</v>
      </c>
    </row>
    <row r="358" spans="2:51" s="13" customFormat="1" ht="12">
      <c r="B358" s="150"/>
      <c r="D358" s="144" t="s">
        <v>157</v>
      </c>
      <c r="E358" s="151" t="s">
        <v>1</v>
      </c>
      <c r="F358" s="152" t="s">
        <v>2998</v>
      </c>
      <c r="H358" s="153">
        <v>51.96</v>
      </c>
      <c r="L358" s="150"/>
      <c r="M358" s="154"/>
      <c r="N358" s="155"/>
      <c r="O358" s="155"/>
      <c r="P358" s="155"/>
      <c r="Q358" s="155"/>
      <c r="R358" s="155"/>
      <c r="S358" s="155"/>
      <c r="T358" s="156"/>
      <c r="AT358" s="151" t="s">
        <v>157</v>
      </c>
      <c r="AU358" s="151" t="s">
        <v>79</v>
      </c>
      <c r="AV358" s="13" t="s">
        <v>79</v>
      </c>
      <c r="AW358" s="13" t="s">
        <v>27</v>
      </c>
      <c r="AX358" s="13" t="s">
        <v>70</v>
      </c>
      <c r="AY358" s="151" t="s">
        <v>148</v>
      </c>
    </row>
    <row r="359" spans="2:51" s="13" customFormat="1" ht="12">
      <c r="B359" s="150"/>
      <c r="D359" s="144" t="s">
        <v>157</v>
      </c>
      <c r="E359" s="151" t="s">
        <v>1</v>
      </c>
      <c r="F359" s="152" t="s">
        <v>2999</v>
      </c>
      <c r="H359" s="153">
        <v>22.8</v>
      </c>
      <c r="L359" s="150"/>
      <c r="M359" s="154"/>
      <c r="N359" s="155"/>
      <c r="O359" s="155"/>
      <c r="P359" s="155"/>
      <c r="Q359" s="155"/>
      <c r="R359" s="155"/>
      <c r="S359" s="155"/>
      <c r="T359" s="156"/>
      <c r="AT359" s="151" t="s">
        <v>157</v>
      </c>
      <c r="AU359" s="151" t="s">
        <v>79</v>
      </c>
      <c r="AV359" s="13" t="s">
        <v>79</v>
      </c>
      <c r="AW359" s="13" t="s">
        <v>27</v>
      </c>
      <c r="AX359" s="13" t="s">
        <v>70</v>
      </c>
      <c r="AY359" s="151" t="s">
        <v>148</v>
      </c>
    </row>
    <row r="360" spans="2:51" s="13" customFormat="1" ht="12">
      <c r="B360" s="150"/>
      <c r="D360" s="144" t="s">
        <v>157</v>
      </c>
      <c r="E360" s="151" t="s">
        <v>1</v>
      </c>
      <c r="F360" s="152" t="s">
        <v>3000</v>
      </c>
      <c r="H360" s="153">
        <v>10.3</v>
      </c>
      <c r="L360" s="150"/>
      <c r="M360" s="154"/>
      <c r="N360" s="155"/>
      <c r="O360" s="155"/>
      <c r="P360" s="155"/>
      <c r="Q360" s="155"/>
      <c r="R360" s="155"/>
      <c r="S360" s="155"/>
      <c r="T360" s="156"/>
      <c r="AT360" s="151" t="s">
        <v>157</v>
      </c>
      <c r="AU360" s="151" t="s">
        <v>79</v>
      </c>
      <c r="AV360" s="13" t="s">
        <v>79</v>
      </c>
      <c r="AW360" s="13" t="s">
        <v>27</v>
      </c>
      <c r="AX360" s="13" t="s">
        <v>70</v>
      </c>
      <c r="AY360" s="151" t="s">
        <v>148</v>
      </c>
    </row>
    <row r="361" spans="2:51" s="12" customFormat="1" ht="12">
      <c r="B361" s="143"/>
      <c r="D361" s="144" t="s">
        <v>157</v>
      </c>
      <c r="E361" s="145" t="s">
        <v>1</v>
      </c>
      <c r="F361" s="146" t="s">
        <v>2262</v>
      </c>
      <c r="H361" s="145" t="s">
        <v>1</v>
      </c>
      <c r="L361" s="143"/>
      <c r="M361" s="147"/>
      <c r="N361" s="148"/>
      <c r="O361" s="148"/>
      <c r="P361" s="148"/>
      <c r="Q361" s="148"/>
      <c r="R361" s="148"/>
      <c r="S361" s="148"/>
      <c r="T361" s="149"/>
      <c r="AT361" s="145" t="s">
        <v>157</v>
      </c>
      <c r="AU361" s="145" t="s">
        <v>79</v>
      </c>
      <c r="AV361" s="12" t="s">
        <v>77</v>
      </c>
      <c r="AW361" s="12" t="s">
        <v>27</v>
      </c>
      <c r="AX361" s="12" t="s">
        <v>70</v>
      </c>
      <c r="AY361" s="145" t="s">
        <v>148</v>
      </c>
    </row>
    <row r="362" spans="2:51" s="13" customFormat="1" ht="12">
      <c r="B362" s="150"/>
      <c r="D362" s="144" t="s">
        <v>157</v>
      </c>
      <c r="E362" s="151" t="s">
        <v>1</v>
      </c>
      <c r="F362" s="152" t="s">
        <v>3001</v>
      </c>
      <c r="H362" s="153">
        <v>82.5</v>
      </c>
      <c r="L362" s="150"/>
      <c r="M362" s="154"/>
      <c r="N362" s="155"/>
      <c r="O362" s="155"/>
      <c r="P362" s="155"/>
      <c r="Q362" s="155"/>
      <c r="R362" s="155"/>
      <c r="S362" s="155"/>
      <c r="T362" s="156"/>
      <c r="AT362" s="151" t="s">
        <v>157</v>
      </c>
      <c r="AU362" s="151" t="s">
        <v>79</v>
      </c>
      <c r="AV362" s="13" t="s">
        <v>79</v>
      </c>
      <c r="AW362" s="13" t="s">
        <v>27</v>
      </c>
      <c r="AX362" s="13" t="s">
        <v>70</v>
      </c>
      <c r="AY362" s="151" t="s">
        <v>148</v>
      </c>
    </row>
    <row r="363" spans="2:51" s="13" customFormat="1" ht="12">
      <c r="B363" s="150"/>
      <c r="D363" s="144" t="s">
        <v>157</v>
      </c>
      <c r="E363" s="151" t="s">
        <v>1</v>
      </c>
      <c r="F363" s="152" t="s">
        <v>3002</v>
      </c>
      <c r="H363" s="153">
        <v>29.58</v>
      </c>
      <c r="L363" s="150"/>
      <c r="M363" s="154"/>
      <c r="N363" s="155"/>
      <c r="O363" s="155"/>
      <c r="P363" s="155"/>
      <c r="Q363" s="155"/>
      <c r="R363" s="155"/>
      <c r="S363" s="155"/>
      <c r="T363" s="156"/>
      <c r="AT363" s="151" t="s">
        <v>157</v>
      </c>
      <c r="AU363" s="151" t="s">
        <v>79</v>
      </c>
      <c r="AV363" s="13" t="s">
        <v>79</v>
      </c>
      <c r="AW363" s="13" t="s">
        <v>27</v>
      </c>
      <c r="AX363" s="13" t="s">
        <v>70</v>
      </c>
      <c r="AY363" s="151" t="s">
        <v>148</v>
      </c>
    </row>
    <row r="364" spans="2:51" s="13" customFormat="1" ht="12">
      <c r="B364" s="150"/>
      <c r="D364" s="144" t="s">
        <v>157</v>
      </c>
      <c r="E364" s="151" t="s">
        <v>1</v>
      </c>
      <c r="F364" s="152" t="s">
        <v>3003</v>
      </c>
      <c r="H364" s="153">
        <v>103.6</v>
      </c>
      <c r="L364" s="150"/>
      <c r="M364" s="154"/>
      <c r="N364" s="155"/>
      <c r="O364" s="155"/>
      <c r="P364" s="155"/>
      <c r="Q364" s="155"/>
      <c r="R364" s="155"/>
      <c r="S364" s="155"/>
      <c r="T364" s="156"/>
      <c r="AT364" s="151" t="s">
        <v>157</v>
      </c>
      <c r="AU364" s="151" t="s">
        <v>79</v>
      </c>
      <c r="AV364" s="13" t="s">
        <v>79</v>
      </c>
      <c r="AW364" s="13" t="s">
        <v>27</v>
      </c>
      <c r="AX364" s="13" t="s">
        <v>70</v>
      </c>
      <c r="AY364" s="151" t="s">
        <v>148</v>
      </c>
    </row>
    <row r="365" spans="2:51" s="13" customFormat="1" ht="12">
      <c r="B365" s="150"/>
      <c r="D365" s="144" t="s">
        <v>157</v>
      </c>
      <c r="E365" s="151" t="s">
        <v>1</v>
      </c>
      <c r="F365" s="152" t="s">
        <v>2997</v>
      </c>
      <c r="H365" s="153">
        <v>102</v>
      </c>
      <c r="L365" s="150"/>
      <c r="M365" s="154"/>
      <c r="N365" s="155"/>
      <c r="O365" s="155"/>
      <c r="P365" s="155"/>
      <c r="Q365" s="155"/>
      <c r="R365" s="155"/>
      <c r="S365" s="155"/>
      <c r="T365" s="156"/>
      <c r="AT365" s="151" t="s">
        <v>157</v>
      </c>
      <c r="AU365" s="151" t="s">
        <v>79</v>
      </c>
      <c r="AV365" s="13" t="s">
        <v>79</v>
      </c>
      <c r="AW365" s="13" t="s">
        <v>27</v>
      </c>
      <c r="AX365" s="13" t="s">
        <v>70</v>
      </c>
      <c r="AY365" s="151" t="s">
        <v>148</v>
      </c>
    </row>
    <row r="366" spans="2:51" s="13" customFormat="1" ht="12">
      <c r="B366" s="150"/>
      <c r="D366" s="144" t="s">
        <v>157</v>
      </c>
      <c r="E366" s="151" t="s">
        <v>1</v>
      </c>
      <c r="F366" s="152" t="s">
        <v>3004</v>
      </c>
      <c r="H366" s="153">
        <v>7.5</v>
      </c>
      <c r="L366" s="150"/>
      <c r="M366" s="154"/>
      <c r="N366" s="155"/>
      <c r="O366" s="155"/>
      <c r="P366" s="155"/>
      <c r="Q366" s="155"/>
      <c r="R366" s="155"/>
      <c r="S366" s="155"/>
      <c r="T366" s="156"/>
      <c r="AT366" s="151" t="s">
        <v>157</v>
      </c>
      <c r="AU366" s="151" t="s">
        <v>79</v>
      </c>
      <c r="AV366" s="13" t="s">
        <v>79</v>
      </c>
      <c r="AW366" s="13" t="s">
        <v>27</v>
      </c>
      <c r="AX366" s="13" t="s">
        <v>70</v>
      </c>
      <c r="AY366" s="151" t="s">
        <v>148</v>
      </c>
    </row>
    <row r="367" spans="2:51" s="13" customFormat="1" ht="12">
      <c r="B367" s="150"/>
      <c r="D367" s="144" t="s">
        <v>157</v>
      </c>
      <c r="E367" s="151" t="s">
        <v>1</v>
      </c>
      <c r="F367" s="152" t="s">
        <v>3005</v>
      </c>
      <c r="H367" s="153">
        <v>91.2</v>
      </c>
      <c r="L367" s="150"/>
      <c r="M367" s="154"/>
      <c r="N367" s="155"/>
      <c r="O367" s="155"/>
      <c r="P367" s="155"/>
      <c r="Q367" s="155"/>
      <c r="R367" s="155"/>
      <c r="S367" s="155"/>
      <c r="T367" s="156"/>
      <c r="AT367" s="151" t="s">
        <v>157</v>
      </c>
      <c r="AU367" s="151" t="s">
        <v>79</v>
      </c>
      <c r="AV367" s="13" t="s">
        <v>79</v>
      </c>
      <c r="AW367" s="13" t="s">
        <v>27</v>
      </c>
      <c r="AX367" s="13" t="s">
        <v>70</v>
      </c>
      <c r="AY367" s="151" t="s">
        <v>148</v>
      </c>
    </row>
    <row r="368" spans="2:51" s="13" customFormat="1" ht="12">
      <c r="B368" s="150"/>
      <c r="D368" s="144" t="s">
        <v>157</v>
      </c>
      <c r="E368" s="151" t="s">
        <v>1</v>
      </c>
      <c r="F368" s="152" t="s">
        <v>3006</v>
      </c>
      <c r="H368" s="153">
        <v>65</v>
      </c>
      <c r="L368" s="150"/>
      <c r="M368" s="154"/>
      <c r="N368" s="155"/>
      <c r="O368" s="155"/>
      <c r="P368" s="155"/>
      <c r="Q368" s="155"/>
      <c r="R368" s="155"/>
      <c r="S368" s="155"/>
      <c r="T368" s="156"/>
      <c r="AT368" s="151" t="s">
        <v>157</v>
      </c>
      <c r="AU368" s="151" t="s">
        <v>79</v>
      </c>
      <c r="AV368" s="13" t="s">
        <v>79</v>
      </c>
      <c r="AW368" s="13" t="s">
        <v>27</v>
      </c>
      <c r="AX368" s="13" t="s">
        <v>70</v>
      </c>
      <c r="AY368" s="151" t="s">
        <v>148</v>
      </c>
    </row>
    <row r="369" spans="2:65" s="1" customFormat="1" ht="16.5" customHeight="1">
      <c r="B369" s="130"/>
      <c r="C369" s="157" t="s">
        <v>545</v>
      </c>
      <c r="D369" s="157" t="s">
        <v>80</v>
      </c>
      <c r="E369" s="158" t="s">
        <v>564</v>
      </c>
      <c r="F369" s="159" t="s">
        <v>565</v>
      </c>
      <c r="G369" s="160" t="s">
        <v>458</v>
      </c>
      <c r="H369" s="161">
        <v>1001.564</v>
      </c>
      <c r="I369" s="162"/>
      <c r="J369" s="162">
        <f>ROUND(I369*H369,2)</f>
        <v>0</v>
      </c>
      <c r="K369" s="159" t="s">
        <v>154</v>
      </c>
      <c r="L369" s="163"/>
      <c r="M369" s="164" t="s">
        <v>1</v>
      </c>
      <c r="N369" s="165" t="s">
        <v>35</v>
      </c>
      <c r="O369" s="139">
        <v>0</v>
      </c>
      <c r="P369" s="139">
        <f>O369*H369</f>
        <v>0</v>
      </c>
      <c r="Q369" s="139">
        <v>3E-05</v>
      </c>
      <c r="R369" s="139">
        <f>Q369*H369</f>
        <v>0.03004692</v>
      </c>
      <c r="S369" s="139">
        <v>0</v>
      </c>
      <c r="T369" s="140">
        <f>S369*H369</f>
        <v>0</v>
      </c>
      <c r="AR369" s="141" t="s">
        <v>192</v>
      </c>
      <c r="AT369" s="141" t="s">
        <v>80</v>
      </c>
      <c r="AU369" s="141" t="s">
        <v>79</v>
      </c>
      <c r="AY369" s="15" t="s">
        <v>148</v>
      </c>
      <c r="BE369" s="142">
        <f>IF(N369="základní",J369,0)</f>
        <v>0</v>
      </c>
      <c r="BF369" s="142">
        <f>IF(N369="snížená",J369,0)</f>
        <v>0</v>
      </c>
      <c r="BG369" s="142">
        <f>IF(N369="zákl. přenesená",J369,0)</f>
        <v>0</v>
      </c>
      <c r="BH369" s="142">
        <f>IF(N369="sníž. přenesená",J369,0)</f>
        <v>0</v>
      </c>
      <c r="BI369" s="142">
        <f>IF(N369="nulová",J369,0)</f>
        <v>0</v>
      </c>
      <c r="BJ369" s="15" t="s">
        <v>77</v>
      </c>
      <c r="BK369" s="142">
        <f>ROUND(I369*H369,2)</f>
        <v>0</v>
      </c>
      <c r="BL369" s="15" t="s">
        <v>155</v>
      </c>
      <c r="BM369" s="141" t="s">
        <v>3007</v>
      </c>
    </row>
    <row r="370" spans="2:47" s="1" customFormat="1" ht="19.2">
      <c r="B370" s="27"/>
      <c r="D370" s="144" t="s">
        <v>277</v>
      </c>
      <c r="F370" s="166" t="s">
        <v>567</v>
      </c>
      <c r="L370" s="27"/>
      <c r="M370" s="167"/>
      <c r="N370" s="50"/>
      <c r="O370" s="50"/>
      <c r="P370" s="50"/>
      <c r="Q370" s="50"/>
      <c r="R370" s="50"/>
      <c r="S370" s="50"/>
      <c r="T370" s="51"/>
      <c r="AT370" s="15" t="s">
        <v>277</v>
      </c>
      <c r="AU370" s="15" t="s">
        <v>79</v>
      </c>
    </row>
    <row r="371" spans="2:51" s="13" customFormat="1" ht="12">
      <c r="B371" s="150"/>
      <c r="D371" s="144" t="s">
        <v>157</v>
      </c>
      <c r="F371" s="152" t="s">
        <v>3008</v>
      </c>
      <c r="H371" s="153">
        <v>1001.564</v>
      </c>
      <c r="L371" s="150"/>
      <c r="M371" s="154"/>
      <c r="N371" s="155"/>
      <c r="O371" s="155"/>
      <c r="P371" s="155"/>
      <c r="Q371" s="155"/>
      <c r="R371" s="155"/>
      <c r="S371" s="155"/>
      <c r="T371" s="156"/>
      <c r="AT371" s="151" t="s">
        <v>157</v>
      </c>
      <c r="AU371" s="151" t="s">
        <v>79</v>
      </c>
      <c r="AV371" s="13" t="s">
        <v>79</v>
      </c>
      <c r="AW371" s="13" t="s">
        <v>3</v>
      </c>
      <c r="AX371" s="13" t="s">
        <v>77</v>
      </c>
      <c r="AY371" s="151" t="s">
        <v>148</v>
      </c>
    </row>
    <row r="372" spans="2:65" s="1" customFormat="1" ht="24" customHeight="1">
      <c r="B372" s="130"/>
      <c r="C372" s="305" t="s">
        <v>433</v>
      </c>
      <c r="D372" s="305" t="s">
        <v>150</v>
      </c>
      <c r="E372" s="306" t="s">
        <v>570</v>
      </c>
      <c r="F372" s="307" t="s">
        <v>571</v>
      </c>
      <c r="G372" s="308" t="s">
        <v>153</v>
      </c>
      <c r="H372" s="309">
        <v>174.2</v>
      </c>
      <c r="I372" s="310"/>
      <c r="J372" s="310">
        <f>ROUND(I372*H372,2)</f>
        <v>0</v>
      </c>
      <c r="K372" s="133" t="s">
        <v>1</v>
      </c>
      <c r="L372" s="27"/>
      <c r="M372" s="137" t="s">
        <v>1</v>
      </c>
      <c r="N372" s="138" t="s">
        <v>35</v>
      </c>
      <c r="O372" s="139">
        <v>1</v>
      </c>
      <c r="P372" s="139">
        <f>O372*H372</f>
        <v>174.2</v>
      </c>
      <c r="Q372" s="139">
        <v>0.00825</v>
      </c>
      <c r="R372" s="139">
        <f>Q372*H372</f>
        <v>1.43715</v>
      </c>
      <c r="S372" s="139">
        <v>0</v>
      </c>
      <c r="T372" s="140">
        <f>S372*H372</f>
        <v>0</v>
      </c>
      <c r="AR372" s="141" t="s">
        <v>155</v>
      </c>
      <c r="AT372" s="141" t="s">
        <v>150</v>
      </c>
      <c r="AU372" s="141" t="s">
        <v>79</v>
      </c>
      <c r="AY372" s="15" t="s">
        <v>148</v>
      </c>
      <c r="BE372" s="142">
        <f>IF(N372="základní",J372,0)</f>
        <v>0</v>
      </c>
      <c r="BF372" s="142">
        <f>IF(N372="snížená",J372,0)</f>
        <v>0</v>
      </c>
      <c r="BG372" s="142">
        <f>IF(N372="zákl. přenesená",J372,0)</f>
        <v>0</v>
      </c>
      <c r="BH372" s="142">
        <f>IF(N372="sníž. přenesená",J372,0)</f>
        <v>0</v>
      </c>
      <c r="BI372" s="142">
        <f>IF(N372="nulová",J372,0)</f>
        <v>0</v>
      </c>
      <c r="BJ372" s="15" t="s">
        <v>77</v>
      </c>
      <c r="BK372" s="142">
        <f>ROUND(I372*H372,2)</f>
        <v>0</v>
      </c>
      <c r="BL372" s="15" t="s">
        <v>155</v>
      </c>
      <c r="BM372" s="141" t="s">
        <v>3009</v>
      </c>
    </row>
    <row r="373" spans="2:51" s="12" customFormat="1" ht="12">
      <c r="B373" s="143"/>
      <c r="D373" s="144" t="s">
        <v>157</v>
      </c>
      <c r="E373" s="145" t="s">
        <v>1</v>
      </c>
      <c r="F373" s="146" t="s">
        <v>573</v>
      </c>
      <c r="H373" s="145" t="s">
        <v>1</v>
      </c>
      <c r="L373" s="143"/>
      <c r="M373" s="147"/>
      <c r="N373" s="148"/>
      <c r="O373" s="148"/>
      <c r="P373" s="148"/>
      <c r="Q373" s="148"/>
      <c r="R373" s="148"/>
      <c r="S373" s="148"/>
      <c r="T373" s="149"/>
      <c r="AT373" s="145" t="s">
        <v>157</v>
      </c>
      <c r="AU373" s="145" t="s">
        <v>79</v>
      </c>
      <c r="AV373" s="12" t="s">
        <v>77</v>
      </c>
      <c r="AW373" s="12" t="s">
        <v>27</v>
      </c>
      <c r="AX373" s="12" t="s">
        <v>70</v>
      </c>
      <c r="AY373" s="145" t="s">
        <v>148</v>
      </c>
    </row>
    <row r="374" spans="2:51" s="13" customFormat="1" ht="20.4">
      <c r="B374" s="150"/>
      <c r="D374" s="144" t="s">
        <v>157</v>
      </c>
      <c r="E374" s="151" t="s">
        <v>1</v>
      </c>
      <c r="F374" s="152" t="s">
        <v>3010</v>
      </c>
      <c r="H374" s="153">
        <v>174.2</v>
      </c>
      <c r="L374" s="150"/>
      <c r="M374" s="154"/>
      <c r="N374" s="155"/>
      <c r="O374" s="155"/>
      <c r="P374" s="155"/>
      <c r="Q374" s="155"/>
      <c r="R374" s="155"/>
      <c r="S374" s="155"/>
      <c r="T374" s="156"/>
      <c r="AT374" s="151" t="s">
        <v>157</v>
      </c>
      <c r="AU374" s="151" t="s">
        <v>79</v>
      </c>
      <c r="AV374" s="13" t="s">
        <v>79</v>
      </c>
      <c r="AW374" s="13" t="s">
        <v>27</v>
      </c>
      <c r="AX374" s="13" t="s">
        <v>70</v>
      </c>
      <c r="AY374" s="151" t="s">
        <v>148</v>
      </c>
    </row>
    <row r="375" spans="2:65" s="1" customFormat="1" ht="24" customHeight="1">
      <c r="B375" s="130"/>
      <c r="C375" s="311" t="s">
        <v>437</v>
      </c>
      <c r="D375" s="311" t="s">
        <v>80</v>
      </c>
      <c r="E375" s="312" t="s">
        <v>576</v>
      </c>
      <c r="F375" s="313" t="s">
        <v>577</v>
      </c>
      <c r="G375" s="314" t="s">
        <v>153</v>
      </c>
      <c r="H375" s="315">
        <v>200.33</v>
      </c>
      <c r="I375" s="316"/>
      <c r="J375" s="316">
        <f>ROUND(I375*H375,2)</f>
        <v>0</v>
      </c>
      <c r="K375" s="159" t="s">
        <v>1</v>
      </c>
      <c r="L375" s="163"/>
      <c r="M375" s="164" t="s">
        <v>1</v>
      </c>
      <c r="N375" s="165" t="s">
        <v>35</v>
      </c>
      <c r="O375" s="139">
        <v>0</v>
      </c>
      <c r="P375" s="139">
        <f>O375*H375</f>
        <v>0</v>
      </c>
      <c r="Q375" s="139">
        <v>0.0014</v>
      </c>
      <c r="R375" s="139">
        <f>Q375*H375</f>
        <v>0.280462</v>
      </c>
      <c r="S375" s="139">
        <v>0</v>
      </c>
      <c r="T375" s="140">
        <f>S375*H375</f>
        <v>0</v>
      </c>
      <c r="AR375" s="141" t="s">
        <v>192</v>
      </c>
      <c r="AT375" s="141" t="s">
        <v>80</v>
      </c>
      <c r="AU375" s="141" t="s">
        <v>79</v>
      </c>
      <c r="AY375" s="15" t="s">
        <v>148</v>
      </c>
      <c r="BE375" s="142">
        <f>IF(N375="základní",J375,0)</f>
        <v>0</v>
      </c>
      <c r="BF375" s="142">
        <f>IF(N375="snížená",J375,0)</f>
        <v>0</v>
      </c>
      <c r="BG375" s="142">
        <f>IF(N375="zákl. přenesená",J375,0)</f>
        <v>0</v>
      </c>
      <c r="BH375" s="142">
        <f>IF(N375="sníž. přenesená",J375,0)</f>
        <v>0</v>
      </c>
      <c r="BI375" s="142">
        <f>IF(N375="nulová",J375,0)</f>
        <v>0</v>
      </c>
      <c r="BJ375" s="15" t="s">
        <v>77</v>
      </c>
      <c r="BK375" s="142">
        <f>ROUND(I375*H375,2)</f>
        <v>0</v>
      </c>
      <c r="BL375" s="15" t="s">
        <v>155</v>
      </c>
      <c r="BM375" s="141" t="s">
        <v>3011</v>
      </c>
    </row>
    <row r="376" spans="2:47" s="1" customFormat="1" ht="76.8">
      <c r="B376" s="27"/>
      <c r="D376" s="144" t="s">
        <v>277</v>
      </c>
      <c r="F376" s="166" t="s">
        <v>579</v>
      </c>
      <c r="L376" s="27"/>
      <c r="M376" s="167"/>
      <c r="N376" s="50"/>
      <c r="O376" s="50"/>
      <c r="P376" s="50"/>
      <c r="Q376" s="50"/>
      <c r="R376" s="50"/>
      <c r="S376" s="50"/>
      <c r="T376" s="51"/>
      <c r="AT376" s="15" t="s">
        <v>277</v>
      </c>
      <c r="AU376" s="15" t="s">
        <v>79</v>
      </c>
    </row>
    <row r="377" spans="2:51" s="13" customFormat="1" ht="12">
      <c r="B377" s="150"/>
      <c r="D377" s="144" t="s">
        <v>157</v>
      </c>
      <c r="F377" s="152" t="s">
        <v>3012</v>
      </c>
      <c r="H377" s="153">
        <v>200.33</v>
      </c>
      <c r="L377" s="150"/>
      <c r="M377" s="154"/>
      <c r="N377" s="155"/>
      <c r="O377" s="155"/>
      <c r="P377" s="155"/>
      <c r="Q377" s="155"/>
      <c r="R377" s="155"/>
      <c r="S377" s="155"/>
      <c r="T377" s="156"/>
      <c r="AT377" s="151" t="s">
        <v>157</v>
      </c>
      <c r="AU377" s="151" t="s">
        <v>79</v>
      </c>
      <c r="AV377" s="13" t="s">
        <v>79</v>
      </c>
      <c r="AW377" s="13" t="s">
        <v>3</v>
      </c>
      <c r="AX377" s="13" t="s">
        <v>77</v>
      </c>
      <c r="AY377" s="151" t="s">
        <v>148</v>
      </c>
    </row>
    <row r="378" spans="2:65" s="1" customFormat="1" ht="24" customHeight="1">
      <c r="B378" s="130"/>
      <c r="C378" s="131" t="s">
        <v>563</v>
      </c>
      <c r="D378" s="131" t="s">
        <v>150</v>
      </c>
      <c r="E378" s="132" t="s">
        <v>582</v>
      </c>
      <c r="F378" s="133" t="s">
        <v>583</v>
      </c>
      <c r="G378" s="134" t="s">
        <v>153</v>
      </c>
      <c r="H378" s="135">
        <v>204.54</v>
      </c>
      <c r="I378" s="136"/>
      <c r="J378" s="136">
        <f>ROUND(I378*H378,2)</f>
        <v>0</v>
      </c>
      <c r="K378" s="133" t="s">
        <v>320</v>
      </c>
      <c r="L378" s="27"/>
      <c r="M378" s="137" t="s">
        <v>1</v>
      </c>
      <c r="N378" s="138" t="s">
        <v>35</v>
      </c>
      <c r="O378" s="139">
        <v>1.02</v>
      </c>
      <c r="P378" s="139">
        <f>O378*H378</f>
        <v>208.6308</v>
      </c>
      <c r="Q378" s="139">
        <v>0.00825</v>
      </c>
      <c r="R378" s="139">
        <f>Q378*H378</f>
        <v>1.687455</v>
      </c>
      <c r="S378" s="139">
        <v>0</v>
      </c>
      <c r="T378" s="140">
        <f>S378*H378</f>
        <v>0</v>
      </c>
      <c r="AR378" s="141" t="s">
        <v>155</v>
      </c>
      <c r="AT378" s="141" t="s">
        <v>150</v>
      </c>
      <c r="AU378" s="141" t="s">
        <v>79</v>
      </c>
      <c r="AY378" s="15" t="s">
        <v>148</v>
      </c>
      <c r="BE378" s="142">
        <f>IF(N378="základní",J378,0)</f>
        <v>0</v>
      </c>
      <c r="BF378" s="142">
        <f>IF(N378="snížená",J378,0)</f>
        <v>0</v>
      </c>
      <c r="BG378" s="142">
        <f>IF(N378="zákl. přenesená",J378,0)</f>
        <v>0</v>
      </c>
      <c r="BH378" s="142">
        <f>IF(N378="sníž. přenesená",J378,0)</f>
        <v>0</v>
      </c>
      <c r="BI378" s="142">
        <f>IF(N378="nulová",J378,0)</f>
        <v>0</v>
      </c>
      <c r="BJ378" s="15" t="s">
        <v>77</v>
      </c>
      <c r="BK378" s="142">
        <f>ROUND(I378*H378,2)</f>
        <v>0</v>
      </c>
      <c r="BL378" s="15" t="s">
        <v>155</v>
      </c>
      <c r="BM378" s="141" t="s">
        <v>3013</v>
      </c>
    </row>
    <row r="379" spans="2:51" s="12" customFormat="1" ht="12">
      <c r="B379" s="143"/>
      <c r="D379" s="144" t="s">
        <v>157</v>
      </c>
      <c r="E379" s="145" t="s">
        <v>1</v>
      </c>
      <c r="F379" s="146" t="s">
        <v>472</v>
      </c>
      <c r="H379" s="145" t="s">
        <v>1</v>
      </c>
      <c r="L379" s="143"/>
      <c r="M379" s="147"/>
      <c r="N379" s="148"/>
      <c r="O379" s="148"/>
      <c r="P379" s="148"/>
      <c r="Q379" s="148"/>
      <c r="R379" s="148"/>
      <c r="S379" s="148"/>
      <c r="T379" s="149"/>
      <c r="AT379" s="145" t="s">
        <v>157</v>
      </c>
      <c r="AU379" s="145" t="s">
        <v>79</v>
      </c>
      <c r="AV379" s="12" t="s">
        <v>77</v>
      </c>
      <c r="AW379" s="12" t="s">
        <v>27</v>
      </c>
      <c r="AX379" s="12" t="s">
        <v>70</v>
      </c>
      <c r="AY379" s="145" t="s">
        <v>148</v>
      </c>
    </row>
    <row r="380" spans="2:51" s="12" customFormat="1" ht="12">
      <c r="B380" s="143"/>
      <c r="D380" s="144" t="s">
        <v>157</v>
      </c>
      <c r="E380" s="145" t="s">
        <v>1</v>
      </c>
      <c r="F380" s="146" t="s">
        <v>585</v>
      </c>
      <c r="H380" s="145" t="s">
        <v>1</v>
      </c>
      <c r="L380" s="143"/>
      <c r="M380" s="147"/>
      <c r="N380" s="148"/>
      <c r="O380" s="148"/>
      <c r="P380" s="148"/>
      <c r="Q380" s="148"/>
      <c r="R380" s="148"/>
      <c r="S380" s="148"/>
      <c r="T380" s="149"/>
      <c r="AT380" s="145" t="s">
        <v>157</v>
      </c>
      <c r="AU380" s="145" t="s">
        <v>79</v>
      </c>
      <c r="AV380" s="12" t="s">
        <v>77</v>
      </c>
      <c r="AW380" s="12" t="s">
        <v>27</v>
      </c>
      <c r="AX380" s="12" t="s">
        <v>70</v>
      </c>
      <c r="AY380" s="145" t="s">
        <v>148</v>
      </c>
    </row>
    <row r="381" spans="2:51" s="12" customFormat="1" ht="12">
      <c r="B381" s="143"/>
      <c r="D381" s="144" t="s">
        <v>157</v>
      </c>
      <c r="E381" s="145" t="s">
        <v>1</v>
      </c>
      <c r="F381" s="146" t="s">
        <v>375</v>
      </c>
      <c r="H381" s="145" t="s">
        <v>1</v>
      </c>
      <c r="L381" s="143"/>
      <c r="M381" s="147"/>
      <c r="N381" s="148"/>
      <c r="O381" s="148"/>
      <c r="P381" s="148"/>
      <c r="Q381" s="148"/>
      <c r="R381" s="148"/>
      <c r="S381" s="148"/>
      <c r="T381" s="149"/>
      <c r="AT381" s="145" t="s">
        <v>157</v>
      </c>
      <c r="AU381" s="145" t="s">
        <v>79</v>
      </c>
      <c r="AV381" s="12" t="s">
        <v>77</v>
      </c>
      <c r="AW381" s="12" t="s">
        <v>27</v>
      </c>
      <c r="AX381" s="12" t="s">
        <v>70</v>
      </c>
      <c r="AY381" s="145" t="s">
        <v>148</v>
      </c>
    </row>
    <row r="382" spans="2:51" s="13" customFormat="1" ht="12">
      <c r="B382" s="150"/>
      <c r="D382" s="144" t="s">
        <v>157</v>
      </c>
      <c r="E382" s="151" t="s">
        <v>1</v>
      </c>
      <c r="F382" s="152" t="s">
        <v>3014</v>
      </c>
      <c r="H382" s="153">
        <v>20.88</v>
      </c>
      <c r="L382" s="150"/>
      <c r="M382" s="154"/>
      <c r="N382" s="155"/>
      <c r="O382" s="155"/>
      <c r="P382" s="155"/>
      <c r="Q382" s="155"/>
      <c r="R382" s="155"/>
      <c r="S382" s="155"/>
      <c r="T382" s="156"/>
      <c r="AT382" s="151" t="s">
        <v>157</v>
      </c>
      <c r="AU382" s="151" t="s">
        <v>79</v>
      </c>
      <c r="AV382" s="13" t="s">
        <v>79</v>
      </c>
      <c r="AW382" s="13" t="s">
        <v>27</v>
      </c>
      <c r="AX382" s="13" t="s">
        <v>70</v>
      </c>
      <c r="AY382" s="151" t="s">
        <v>148</v>
      </c>
    </row>
    <row r="383" spans="2:51" s="13" customFormat="1" ht="12">
      <c r="B383" s="150"/>
      <c r="D383" s="144" t="s">
        <v>157</v>
      </c>
      <c r="E383" s="151" t="s">
        <v>1</v>
      </c>
      <c r="F383" s="152" t="s">
        <v>3015</v>
      </c>
      <c r="H383" s="153">
        <v>13.02</v>
      </c>
      <c r="L383" s="150"/>
      <c r="M383" s="154"/>
      <c r="N383" s="155"/>
      <c r="O383" s="155"/>
      <c r="P383" s="155"/>
      <c r="Q383" s="155"/>
      <c r="R383" s="155"/>
      <c r="S383" s="155"/>
      <c r="T383" s="156"/>
      <c r="AT383" s="151" t="s">
        <v>157</v>
      </c>
      <c r="AU383" s="151" t="s">
        <v>79</v>
      </c>
      <c r="AV383" s="13" t="s">
        <v>79</v>
      </c>
      <c r="AW383" s="13" t="s">
        <v>27</v>
      </c>
      <c r="AX383" s="13" t="s">
        <v>70</v>
      </c>
      <c r="AY383" s="151" t="s">
        <v>148</v>
      </c>
    </row>
    <row r="384" spans="2:51" s="13" customFormat="1" ht="12">
      <c r="B384" s="150"/>
      <c r="D384" s="144" t="s">
        <v>157</v>
      </c>
      <c r="E384" s="151" t="s">
        <v>1</v>
      </c>
      <c r="F384" s="152" t="s">
        <v>3016</v>
      </c>
      <c r="H384" s="153">
        <v>20.34</v>
      </c>
      <c r="L384" s="150"/>
      <c r="M384" s="154"/>
      <c r="N384" s="155"/>
      <c r="O384" s="155"/>
      <c r="P384" s="155"/>
      <c r="Q384" s="155"/>
      <c r="R384" s="155"/>
      <c r="S384" s="155"/>
      <c r="T384" s="156"/>
      <c r="AT384" s="151" t="s">
        <v>157</v>
      </c>
      <c r="AU384" s="151" t="s">
        <v>79</v>
      </c>
      <c r="AV384" s="13" t="s">
        <v>79</v>
      </c>
      <c r="AW384" s="13" t="s">
        <v>27</v>
      </c>
      <c r="AX384" s="13" t="s">
        <v>70</v>
      </c>
      <c r="AY384" s="151" t="s">
        <v>148</v>
      </c>
    </row>
    <row r="385" spans="2:51" s="13" customFormat="1" ht="12">
      <c r="B385" s="150"/>
      <c r="D385" s="144" t="s">
        <v>157</v>
      </c>
      <c r="E385" s="151" t="s">
        <v>1</v>
      </c>
      <c r="F385" s="152" t="s">
        <v>3017</v>
      </c>
      <c r="H385" s="153">
        <v>12.54</v>
      </c>
      <c r="L385" s="150"/>
      <c r="M385" s="154"/>
      <c r="N385" s="155"/>
      <c r="O385" s="155"/>
      <c r="P385" s="155"/>
      <c r="Q385" s="155"/>
      <c r="R385" s="155"/>
      <c r="S385" s="155"/>
      <c r="T385" s="156"/>
      <c r="AT385" s="151" t="s">
        <v>157</v>
      </c>
      <c r="AU385" s="151" t="s">
        <v>79</v>
      </c>
      <c r="AV385" s="13" t="s">
        <v>79</v>
      </c>
      <c r="AW385" s="13" t="s">
        <v>27</v>
      </c>
      <c r="AX385" s="13" t="s">
        <v>70</v>
      </c>
      <c r="AY385" s="151" t="s">
        <v>148</v>
      </c>
    </row>
    <row r="386" spans="2:51" s="13" customFormat="1" ht="12">
      <c r="B386" s="150"/>
      <c r="D386" s="144" t="s">
        <v>157</v>
      </c>
      <c r="E386" s="151" t="s">
        <v>1</v>
      </c>
      <c r="F386" s="152" t="s">
        <v>3018</v>
      </c>
      <c r="H386" s="153">
        <v>14.94</v>
      </c>
      <c r="L386" s="150"/>
      <c r="M386" s="154"/>
      <c r="N386" s="155"/>
      <c r="O386" s="155"/>
      <c r="P386" s="155"/>
      <c r="Q386" s="155"/>
      <c r="R386" s="155"/>
      <c r="S386" s="155"/>
      <c r="T386" s="156"/>
      <c r="AT386" s="151" t="s">
        <v>157</v>
      </c>
      <c r="AU386" s="151" t="s">
        <v>79</v>
      </c>
      <c r="AV386" s="13" t="s">
        <v>79</v>
      </c>
      <c r="AW386" s="13" t="s">
        <v>27</v>
      </c>
      <c r="AX386" s="13" t="s">
        <v>70</v>
      </c>
      <c r="AY386" s="151" t="s">
        <v>148</v>
      </c>
    </row>
    <row r="387" spans="2:51" s="13" customFormat="1" ht="12">
      <c r="B387" s="150"/>
      <c r="D387" s="144" t="s">
        <v>157</v>
      </c>
      <c r="E387" s="151" t="s">
        <v>1</v>
      </c>
      <c r="F387" s="152" t="s">
        <v>3018</v>
      </c>
      <c r="H387" s="153">
        <v>14.94</v>
      </c>
      <c r="L387" s="150"/>
      <c r="M387" s="154"/>
      <c r="N387" s="155"/>
      <c r="O387" s="155"/>
      <c r="P387" s="155"/>
      <c r="Q387" s="155"/>
      <c r="R387" s="155"/>
      <c r="S387" s="155"/>
      <c r="T387" s="156"/>
      <c r="AT387" s="151" t="s">
        <v>157</v>
      </c>
      <c r="AU387" s="151" t="s">
        <v>79</v>
      </c>
      <c r="AV387" s="13" t="s">
        <v>79</v>
      </c>
      <c r="AW387" s="13" t="s">
        <v>27</v>
      </c>
      <c r="AX387" s="13" t="s">
        <v>70</v>
      </c>
      <c r="AY387" s="151" t="s">
        <v>148</v>
      </c>
    </row>
    <row r="388" spans="2:51" s="13" customFormat="1" ht="12">
      <c r="B388" s="150"/>
      <c r="D388" s="144" t="s">
        <v>157</v>
      </c>
      <c r="E388" s="151" t="s">
        <v>1</v>
      </c>
      <c r="F388" s="152" t="s">
        <v>3019</v>
      </c>
      <c r="H388" s="153">
        <v>12.6</v>
      </c>
      <c r="L388" s="150"/>
      <c r="M388" s="154"/>
      <c r="N388" s="155"/>
      <c r="O388" s="155"/>
      <c r="P388" s="155"/>
      <c r="Q388" s="155"/>
      <c r="R388" s="155"/>
      <c r="S388" s="155"/>
      <c r="T388" s="156"/>
      <c r="AT388" s="151" t="s">
        <v>157</v>
      </c>
      <c r="AU388" s="151" t="s">
        <v>79</v>
      </c>
      <c r="AV388" s="13" t="s">
        <v>79</v>
      </c>
      <c r="AW388" s="13" t="s">
        <v>27</v>
      </c>
      <c r="AX388" s="13" t="s">
        <v>70</v>
      </c>
      <c r="AY388" s="151" t="s">
        <v>148</v>
      </c>
    </row>
    <row r="389" spans="2:51" s="13" customFormat="1" ht="12">
      <c r="B389" s="150"/>
      <c r="D389" s="144" t="s">
        <v>157</v>
      </c>
      <c r="E389" s="151" t="s">
        <v>1</v>
      </c>
      <c r="F389" s="152" t="s">
        <v>3016</v>
      </c>
      <c r="H389" s="153">
        <v>20.34</v>
      </c>
      <c r="L389" s="150"/>
      <c r="M389" s="154"/>
      <c r="N389" s="155"/>
      <c r="O389" s="155"/>
      <c r="P389" s="155"/>
      <c r="Q389" s="155"/>
      <c r="R389" s="155"/>
      <c r="S389" s="155"/>
      <c r="T389" s="156"/>
      <c r="AT389" s="151" t="s">
        <v>157</v>
      </c>
      <c r="AU389" s="151" t="s">
        <v>79</v>
      </c>
      <c r="AV389" s="13" t="s">
        <v>79</v>
      </c>
      <c r="AW389" s="13" t="s">
        <v>27</v>
      </c>
      <c r="AX389" s="13" t="s">
        <v>70</v>
      </c>
      <c r="AY389" s="151" t="s">
        <v>148</v>
      </c>
    </row>
    <row r="390" spans="2:51" s="13" customFormat="1" ht="12">
      <c r="B390" s="150"/>
      <c r="D390" s="144" t="s">
        <v>157</v>
      </c>
      <c r="E390" s="151" t="s">
        <v>1</v>
      </c>
      <c r="F390" s="152" t="s">
        <v>3020</v>
      </c>
      <c r="H390" s="153">
        <v>74.94</v>
      </c>
      <c r="L390" s="150"/>
      <c r="M390" s="154"/>
      <c r="N390" s="155"/>
      <c r="O390" s="155"/>
      <c r="P390" s="155"/>
      <c r="Q390" s="155"/>
      <c r="R390" s="155"/>
      <c r="S390" s="155"/>
      <c r="T390" s="156"/>
      <c r="AT390" s="151" t="s">
        <v>157</v>
      </c>
      <c r="AU390" s="151" t="s">
        <v>79</v>
      </c>
      <c r="AV390" s="13" t="s">
        <v>79</v>
      </c>
      <c r="AW390" s="13" t="s">
        <v>27</v>
      </c>
      <c r="AX390" s="13" t="s">
        <v>70</v>
      </c>
      <c r="AY390" s="151" t="s">
        <v>148</v>
      </c>
    </row>
    <row r="391" spans="2:65" s="1" customFormat="1" ht="24" customHeight="1">
      <c r="B391" s="130"/>
      <c r="C391" s="157" t="s">
        <v>581</v>
      </c>
      <c r="D391" s="157" t="s">
        <v>80</v>
      </c>
      <c r="E391" s="158" t="s">
        <v>639</v>
      </c>
      <c r="F391" s="159" t="s">
        <v>640</v>
      </c>
      <c r="G391" s="160" t="s">
        <v>153</v>
      </c>
      <c r="H391" s="161">
        <v>218.858</v>
      </c>
      <c r="I391" s="162"/>
      <c r="J391" s="162">
        <f>ROUND(I391*H391,2)</f>
        <v>0</v>
      </c>
      <c r="K391" s="159" t="s">
        <v>154</v>
      </c>
      <c r="L391" s="163"/>
      <c r="M391" s="164" t="s">
        <v>1</v>
      </c>
      <c r="N391" s="165" t="s">
        <v>35</v>
      </c>
      <c r="O391" s="139">
        <v>0</v>
      </c>
      <c r="P391" s="139">
        <f>O391*H391</f>
        <v>0</v>
      </c>
      <c r="Q391" s="139">
        <v>0.0009</v>
      </c>
      <c r="R391" s="139">
        <f>Q391*H391</f>
        <v>0.1969722</v>
      </c>
      <c r="S391" s="139">
        <v>0</v>
      </c>
      <c r="T391" s="140">
        <f>S391*H391</f>
        <v>0</v>
      </c>
      <c r="AR391" s="141" t="s">
        <v>192</v>
      </c>
      <c r="AT391" s="141" t="s">
        <v>80</v>
      </c>
      <c r="AU391" s="141" t="s">
        <v>79</v>
      </c>
      <c r="AY391" s="15" t="s">
        <v>148</v>
      </c>
      <c r="BE391" s="142">
        <f>IF(N391="základní",J391,0)</f>
        <v>0</v>
      </c>
      <c r="BF391" s="142">
        <f>IF(N391="snížená",J391,0)</f>
        <v>0</v>
      </c>
      <c r="BG391" s="142">
        <f>IF(N391="zákl. přenesená",J391,0)</f>
        <v>0</v>
      </c>
      <c r="BH391" s="142">
        <f>IF(N391="sníž. přenesená",J391,0)</f>
        <v>0</v>
      </c>
      <c r="BI391" s="142">
        <f>IF(N391="nulová",J391,0)</f>
        <v>0</v>
      </c>
      <c r="BJ391" s="15" t="s">
        <v>77</v>
      </c>
      <c r="BK391" s="142">
        <f>ROUND(I391*H391,2)</f>
        <v>0</v>
      </c>
      <c r="BL391" s="15" t="s">
        <v>155</v>
      </c>
      <c r="BM391" s="141" t="s">
        <v>3021</v>
      </c>
    </row>
    <row r="392" spans="2:47" s="1" customFormat="1" ht="19.2">
      <c r="B392" s="27"/>
      <c r="D392" s="144" t="s">
        <v>277</v>
      </c>
      <c r="F392" s="166" t="s">
        <v>642</v>
      </c>
      <c r="L392" s="27"/>
      <c r="M392" s="167"/>
      <c r="N392" s="50"/>
      <c r="O392" s="50"/>
      <c r="P392" s="50"/>
      <c r="Q392" s="50"/>
      <c r="R392" s="50"/>
      <c r="S392" s="50"/>
      <c r="T392" s="51"/>
      <c r="AT392" s="15" t="s">
        <v>277</v>
      </c>
      <c r="AU392" s="15" t="s">
        <v>79</v>
      </c>
    </row>
    <row r="393" spans="2:51" s="13" customFormat="1" ht="12">
      <c r="B393" s="150"/>
      <c r="D393" s="144" t="s">
        <v>157</v>
      </c>
      <c r="F393" s="152" t="s">
        <v>3022</v>
      </c>
      <c r="H393" s="153">
        <v>218.858</v>
      </c>
      <c r="L393" s="150"/>
      <c r="M393" s="154"/>
      <c r="N393" s="155"/>
      <c r="O393" s="155"/>
      <c r="P393" s="155"/>
      <c r="Q393" s="155"/>
      <c r="R393" s="155"/>
      <c r="S393" s="155"/>
      <c r="T393" s="156"/>
      <c r="AT393" s="151" t="s">
        <v>157</v>
      </c>
      <c r="AU393" s="151" t="s">
        <v>79</v>
      </c>
      <c r="AV393" s="13" t="s">
        <v>79</v>
      </c>
      <c r="AW393" s="13" t="s">
        <v>3</v>
      </c>
      <c r="AX393" s="13" t="s">
        <v>77</v>
      </c>
      <c r="AY393" s="151" t="s">
        <v>148</v>
      </c>
    </row>
    <row r="394" spans="2:65" s="1" customFormat="1" ht="24" customHeight="1">
      <c r="B394" s="130"/>
      <c r="C394" s="131" t="s">
        <v>638</v>
      </c>
      <c r="D394" s="131" t="s">
        <v>150</v>
      </c>
      <c r="E394" s="132" t="s">
        <v>645</v>
      </c>
      <c r="F394" s="133" t="s">
        <v>646</v>
      </c>
      <c r="G394" s="134" t="s">
        <v>153</v>
      </c>
      <c r="H394" s="135">
        <v>322.371</v>
      </c>
      <c r="I394" s="136"/>
      <c r="J394" s="136">
        <f>ROUND(I394*H394,2)</f>
        <v>0</v>
      </c>
      <c r="K394" s="133" t="s">
        <v>320</v>
      </c>
      <c r="L394" s="27"/>
      <c r="M394" s="137" t="s">
        <v>1</v>
      </c>
      <c r="N394" s="138" t="s">
        <v>35</v>
      </c>
      <c r="O394" s="139">
        <v>1.04</v>
      </c>
      <c r="P394" s="139">
        <f>O394*H394</f>
        <v>335.26583999999997</v>
      </c>
      <c r="Q394" s="139">
        <v>0.00832</v>
      </c>
      <c r="R394" s="139">
        <f>Q394*H394</f>
        <v>2.6821267199999994</v>
      </c>
      <c r="S394" s="139">
        <v>0</v>
      </c>
      <c r="T394" s="140">
        <f>S394*H394</f>
        <v>0</v>
      </c>
      <c r="AR394" s="141" t="s">
        <v>155</v>
      </c>
      <c r="AT394" s="141" t="s">
        <v>150</v>
      </c>
      <c r="AU394" s="141" t="s">
        <v>79</v>
      </c>
      <c r="AY394" s="15" t="s">
        <v>148</v>
      </c>
      <c r="BE394" s="142">
        <f>IF(N394="základní",J394,0)</f>
        <v>0</v>
      </c>
      <c r="BF394" s="142">
        <f>IF(N394="snížená",J394,0)</f>
        <v>0</v>
      </c>
      <c r="BG394" s="142">
        <f>IF(N394="zákl. přenesená",J394,0)</f>
        <v>0</v>
      </c>
      <c r="BH394" s="142">
        <f>IF(N394="sníž. přenesená",J394,0)</f>
        <v>0</v>
      </c>
      <c r="BI394" s="142">
        <f>IF(N394="nulová",J394,0)</f>
        <v>0</v>
      </c>
      <c r="BJ394" s="15" t="s">
        <v>77</v>
      </c>
      <c r="BK394" s="142">
        <f>ROUND(I394*H394,2)</f>
        <v>0</v>
      </c>
      <c r="BL394" s="15" t="s">
        <v>155</v>
      </c>
      <c r="BM394" s="141" t="s">
        <v>3023</v>
      </c>
    </row>
    <row r="395" spans="2:51" s="12" customFormat="1" ht="12">
      <c r="B395" s="143"/>
      <c r="D395" s="144" t="s">
        <v>157</v>
      </c>
      <c r="E395" s="145" t="s">
        <v>1</v>
      </c>
      <c r="F395" s="146" t="s">
        <v>648</v>
      </c>
      <c r="H395" s="145" t="s">
        <v>1</v>
      </c>
      <c r="L395" s="143"/>
      <c r="M395" s="147"/>
      <c r="N395" s="148"/>
      <c r="O395" s="148"/>
      <c r="P395" s="148"/>
      <c r="Q395" s="148"/>
      <c r="R395" s="148"/>
      <c r="S395" s="148"/>
      <c r="T395" s="149"/>
      <c r="AT395" s="145" t="s">
        <v>157</v>
      </c>
      <c r="AU395" s="145" t="s">
        <v>79</v>
      </c>
      <c r="AV395" s="12" t="s">
        <v>77</v>
      </c>
      <c r="AW395" s="12" t="s">
        <v>27</v>
      </c>
      <c r="AX395" s="12" t="s">
        <v>70</v>
      </c>
      <c r="AY395" s="145" t="s">
        <v>148</v>
      </c>
    </row>
    <row r="396" spans="2:51" s="13" customFormat="1" ht="20.4">
      <c r="B396" s="150"/>
      <c r="D396" s="144" t="s">
        <v>157</v>
      </c>
      <c r="E396" s="151" t="s">
        <v>1</v>
      </c>
      <c r="F396" s="152" t="s">
        <v>3024</v>
      </c>
      <c r="H396" s="153">
        <v>84.81</v>
      </c>
      <c r="L396" s="150"/>
      <c r="M396" s="154"/>
      <c r="N396" s="155"/>
      <c r="O396" s="155"/>
      <c r="P396" s="155"/>
      <c r="Q396" s="155"/>
      <c r="R396" s="155"/>
      <c r="S396" s="155"/>
      <c r="T396" s="156"/>
      <c r="AT396" s="151" t="s">
        <v>157</v>
      </c>
      <c r="AU396" s="151" t="s">
        <v>79</v>
      </c>
      <c r="AV396" s="13" t="s">
        <v>79</v>
      </c>
      <c r="AW396" s="13" t="s">
        <v>27</v>
      </c>
      <c r="AX396" s="13" t="s">
        <v>70</v>
      </c>
      <c r="AY396" s="151" t="s">
        <v>148</v>
      </c>
    </row>
    <row r="397" spans="2:51" s="13" customFormat="1" ht="20.4">
      <c r="B397" s="150"/>
      <c r="D397" s="144" t="s">
        <v>157</v>
      </c>
      <c r="E397" s="151" t="s">
        <v>1</v>
      </c>
      <c r="F397" s="152" t="s">
        <v>3025</v>
      </c>
      <c r="H397" s="153">
        <v>58.23</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51" s="13" customFormat="1" ht="20.4">
      <c r="B398" s="150"/>
      <c r="D398" s="144" t="s">
        <v>157</v>
      </c>
      <c r="E398" s="151" t="s">
        <v>1</v>
      </c>
      <c r="F398" s="152" t="s">
        <v>3026</v>
      </c>
      <c r="H398" s="153">
        <v>119.69</v>
      </c>
      <c r="L398" s="150"/>
      <c r="M398" s="154"/>
      <c r="N398" s="155"/>
      <c r="O398" s="155"/>
      <c r="P398" s="155"/>
      <c r="Q398" s="155"/>
      <c r="R398" s="155"/>
      <c r="S398" s="155"/>
      <c r="T398" s="156"/>
      <c r="AT398" s="151" t="s">
        <v>157</v>
      </c>
      <c r="AU398" s="151" t="s">
        <v>79</v>
      </c>
      <c r="AV398" s="13" t="s">
        <v>79</v>
      </c>
      <c r="AW398" s="13" t="s">
        <v>27</v>
      </c>
      <c r="AX398" s="13" t="s">
        <v>70</v>
      </c>
      <c r="AY398" s="151" t="s">
        <v>148</v>
      </c>
    </row>
    <row r="399" spans="2:51" s="13" customFormat="1" ht="20.4">
      <c r="B399" s="150"/>
      <c r="D399" s="144" t="s">
        <v>157</v>
      </c>
      <c r="E399" s="151" t="s">
        <v>1</v>
      </c>
      <c r="F399" s="152" t="s">
        <v>3027</v>
      </c>
      <c r="H399" s="153">
        <v>75.56</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51" s="12" customFormat="1" ht="12">
      <c r="B400" s="143"/>
      <c r="D400" s="144" t="s">
        <v>157</v>
      </c>
      <c r="E400" s="145" t="s">
        <v>1</v>
      </c>
      <c r="F400" s="146" t="s">
        <v>3028</v>
      </c>
      <c r="H400" s="145" t="s">
        <v>1</v>
      </c>
      <c r="L400" s="143"/>
      <c r="M400" s="147"/>
      <c r="N400" s="148"/>
      <c r="O400" s="148"/>
      <c r="P400" s="148"/>
      <c r="Q400" s="148"/>
      <c r="R400" s="148"/>
      <c r="S400" s="148"/>
      <c r="T400" s="149"/>
      <c r="AT400" s="145" t="s">
        <v>157</v>
      </c>
      <c r="AU400" s="145" t="s">
        <v>79</v>
      </c>
      <c r="AV400" s="12" t="s">
        <v>77</v>
      </c>
      <c r="AW400" s="12" t="s">
        <v>27</v>
      </c>
      <c r="AX400" s="12" t="s">
        <v>70</v>
      </c>
      <c r="AY400" s="145" t="s">
        <v>148</v>
      </c>
    </row>
    <row r="401" spans="2:51" s="13" customFormat="1" ht="12">
      <c r="B401" s="150"/>
      <c r="D401" s="144" t="s">
        <v>157</v>
      </c>
      <c r="E401" s="151" t="s">
        <v>1</v>
      </c>
      <c r="F401" s="152" t="s">
        <v>3029</v>
      </c>
      <c r="H401" s="153">
        <v>-3.691</v>
      </c>
      <c r="L401" s="150"/>
      <c r="M401" s="154"/>
      <c r="N401" s="155"/>
      <c r="O401" s="155"/>
      <c r="P401" s="155"/>
      <c r="Q401" s="155"/>
      <c r="R401" s="155"/>
      <c r="S401" s="155"/>
      <c r="T401" s="156"/>
      <c r="AT401" s="151" t="s">
        <v>157</v>
      </c>
      <c r="AU401" s="151" t="s">
        <v>79</v>
      </c>
      <c r="AV401" s="13" t="s">
        <v>79</v>
      </c>
      <c r="AW401" s="13" t="s">
        <v>27</v>
      </c>
      <c r="AX401" s="13" t="s">
        <v>70</v>
      </c>
      <c r="AY401" s="151" t="s">
        <v>148</v>
      </c>
    </row>
    <row r="402" spans="2:51" s="13" customFormat="1" ht="12">
      <c r="B402" s="150"/>
      <c r="D402" s="144" t="s">
        <v>157</v>
      </c>
      <c r="E402" s="151" t="s">
        <v>1</v>
      </c>
      <c r="F402" s="152" t="s">
        <v>3030</v>
      </c>
      <c r="H402" s="153">
        <v>-5.94</v>
      </c>
      <c r="L402" s="150"/>
      <c r="M402" s="154"/>
      <c r="N402" s="155"/>
      <c r="O402" s="155"/>
      <c r="P402" s="155"/>
      <c r="Q402" s="155"/>
      <c r="R402" s="155"/>
      <c r="S402" s="155"/>
      <c r="T402" s="156"/>
      <c r="AT402" s="151" t="s">
        <v>157</v>
      </c>
      <c r="AU402" s="151" t="s">
        <v>79</v>
      </c>
      <c r="AV402" s="13" t="s">
        <v>79</v>
      </c>
      <c r="AW402" s="13" t="s">
        <v>27</v>
      </c>
      <c r="AX402" s="13" t="s">
        <v>70</v>
      </c>
      <c r="AY402" s="151" t="s">
        <v>148</v>
      </c>
    </row>
    <row r="403" spans="2:51" s="13" customFormat="1" ht="12">
      <c r="B403" s="150"/>
      <c r="D403" s="144" t="s">
        <v>157</v>
      </c>
      <c r="E403" s="151" t="s">
        <v>1</v>
      </c>
      <c r="F403" s="152" t="s">
        <v>3031</v>
      </c>
      <c r="H403" s="153">
        <v>-4.68</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51" s="13" customFormat="1" ht="12">
      <c r="B404" s="150"/>
      <c r="D404" s="144" t="s">
        <v>157</v>
      </c>
      <c r="E404" s="151" t="s">
        <v>1</v>
      </c>
      <c r="F404" s="152" t="s">
        <v>3032</v>
      </c>
      <c r="H404" s="153">
        <v>-1.608</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65" s="1" customFormat="1" ht="24" customHeight="1">
      <c r="B405" s="130"/>
      <c r="C405" s="157" t="s">
        <v>644</v>
      </c>
      <c r="D405" s="157" t="s">
        <v>80</v>
      </c>
      <c r="E405" s="158" t="s">
        <v>656</v>
      </c>
      <c r="F405" s="159" t="s">
        <v>657</v>
      </c>
      <c r="G405" s="160" t="s">
        <v>153</v>
      </c>
      <c r="H405" s="161">
        <v>344.937</v>
      </c>
      <c r="I405" s="162"/>
      <c r="J405" s="162">
        <f>ROUND(I405*H405,2)</f>
        <v>0</v>
      </c>
      <c r="K405" s="159" t="s">
        <v>320</v>
      </c>
      <c r="L405" s="163"/>
      <c r="M405" s="164" t="s">
        <v>1</v>
      </c>
      <c r="N405" s="165" t="s">
        <v>35</v>
      </c>
      <c r="O405" s="139">
        <v>0</v>
      </c>
      <c r="P405" s="139">
        <f>O405*H405</f>
        <v>0</v>
      </c>
      <c r="Q405" s="139">
        <v>0.0035</v>
      </c>
      <c r="R405" s="139">
        <f>Q405*H405</f>
        <v>1.2072795</v>
      </c>
      <c r="S405" s="139">
        <v>0</v>
      </c>
      <c r="T405" s="140">
        <f>S405*H405</f>
        <v>0</v>
      </c>
      <c r="AR405" s="141" t="s">
        <v>192</v>
      </c>
      <c r="AT405" s="141" t="s">
        <v>80</v>
      </c>
      <c r="AU405" s="141" t="s">
        <v>79</v>
      </c>
      <c r="AY405" s="15" t="s">
        <v>148</v>
      </c>
      <c r="BE405" s="142">
        <f>IF(N405="základní",J405,0)</f>
        <v>0</v>
      </c>
      <c r="BF405" s="142">
        <f>IF(N405="snížená",J405,0)</f>
        <v>0</v>
      </c>
      <c r="BG405" s="142">
        <f>IF(N405="zákl. přenesená",J405,0)</f>
        <v>0</v>
      </c>
      <c r="BH405" s="142">
        <f>IF(N405="sníž. přenesená",J405,0)</f>
        <v>0</v>
      </c>
      <c r="BI405" s="142">
        <f>IF(N405="nulová",J405,0)</f>
        <v>0</v>
      </c>
      <c r="BJ405" s="15" t="s">
        <v>77</v>
      </c>
      <c r="BK405" s="142">
        <f>ROUND(I405*H405,2)</f>
        <v>0</v>
      </c>
      <c r="BL405" s="15" t="s">
        <v>155</v>
      </c>
      <c r="BM405" s="141" t="s">
        <v>3033</v>
      </c>
    </row>
    <row r="406" spans="2:47" s="1" customFormat="1" ht="19.2">
      <c r="B406" s="27"/>
      <c r="D406" s="144" t="s">
        <v>277</v>
      </c>
      <c r="F406" s="166" t="s">
        <v>659</v>
      </c>
      <c r="L406" s="27"/>
      <c r="M406" s="167"/>
      <c r="N406" s="50"/>
      <c r="O406" s="50"/>
      <c r="P406" s="50"/>
      <c r="Q406" s="50"/>
      <c r="R406" s="50"/>
      <c r="S406" s="50"/>
      <c r="T406" s="51"/>
      <c r="AT406" s="15" t="s">
        <v>277</v>
      </c>
      <c r="AU406" s="15" t="s">
        <v>79</v>
      </c>
    </row>
    <row r="407" spans="2:51" s="13" customFormat="1" ht="12">
      <c r="B407" s="150"/>
      <c r="D407" s="144" t="s">
        <v>157</v>
      </c>
      <c r="F407" s="152" t="s">
        <v>3034</v>
      </c>
      <c r="H407" s="153">
        <v>344.937</v>
      </c>
      <c r="L407" s="150"/>
      <c r="M407" s="154"/>
      <c r="N407" s="155"/>
      <c r="O407" s="155"/>
      <c r="P407" s="155"/>
      <c r="Q407" s="155"/>
      <c r="R407" s="155"/>
      <c r="S407" s="155"/>
      <c r="T407" s="156"/>
      <c r="AT407" s="151" t="s">
        <v>157</v>
      </c>
      <c r="AU407" s="151" t="s">
        <v>79</v>
      </c>
      <c r="AV407" s="13" t="s">
        <v>79</v>
      </c>
      <c r="AW407" s="13" t="s">
        <v>3</v>
      </c>
      <c r="AX407" s="13" t="s">
        <v>77</v>
      </c>
      <c r="AY407" s="151" t="s">
        <v>148</v>
      </c>
    </row>
    <row r="408" spans="2:65" s="1" customFormat="1" ht="24" customHeight="1">
      <c r="B408" s="130"/>
      <c r="C408" s="131" t="s">
        <v>655</v>
      </c>
      <c r="D408" s="131" t="s">
        <v>150</v>
      </c>
      <c r="E408" s="132" t="s">
        <v>662</v>
      </c>
      <c r="F408" s="133" t="s">
        <v>663</v>
      </c>
      <c r="G408" s="134" t="s">
        <v>153</v>
      </c>
      <c r="H408" s="135">
        <v>144.594</v>
      </c>
      <c r="I408" s="136"/>
      <c r="J408" s="136">
        <f>ROUND(I408*H408,2)</f>
        <v>0</v>
      </c>
      <c r="K408" s="133" t="s">
        <v>320</v>
      </c>
      <c r="L408" s="27"/>
      <c r="M408" s="137" t="s">
        <v>1</v>
      </c>
      <c r="N408" s="138" t="s">
        <v>35</v>
      </c>
      <c r="O408" s="139">
        <v>1.06</v>
      </c>
      <c r="P408" s="139">
        <f>O408*H408</f>
        <v>153.26964</v>
      </c>
      <c r="Q408" s="139">
        <v>0.0085</v>
      </c>
      <c r="R408" s="139">
        <f>Q408*H408</f>
        <v>1.229049</v>
      </c>
      <c r="S408" s="139">
        <v>0</v>
      </c>
      <c r="T408" s="140">
        <f>S408*H408</f>
        <v>0</v>
      </c>
      <c r="AR408" s="141" t="s">
        <v>155</v>
      </c>
      <c r="AT408" s="141" t="s">
        <v>150</v>
      </c>
      <c r="AU408" s="141" t="s">
        <v>79</v>
      </c>
      <c r="AY408" s="15" t="s">
        <v>148</v>
      </c>
      <c r="BE408" s="142">
        <f>IF(N408="základní",J408,0)</f>
        <v>0</v>
      </c>
      <c r="BF408" s="142">
        <f>IF(N408="snížená",J408,0)</f>
        <v>0</v>
      </c>
      <c r="BG408" s="142">
        <f>IF(N408="zákl. přenesená",J408,0)</f>
        <v>0</v>
      </c>
      <c r="BH408" s="142">
        <f>IF(N408="sníž. přenesená",J408,0)</f>
        <v>0</v>
      </c>
      <c r="BI408" s="142">
        <f>IF(N408="nulová",J408,0)</f>
        <v>0</v>
      </c>
      <c r="BJ408" s="15" t="s">
        <v>77</v>
      </c>
      <c r="BK408" s="142">
        <f>ROUND(I408*H408,2)</f>
        <v>0</v>
      </c>
      <c r="BL408" s="15" t="s">
        <v>155</v>
      </c>
      <c r="BM408" s="141" t="s">
        <v>3035</v>
      </c>
    </row>
    <row r="409" spans="2:51" s="12" customFormat="1" ht="12">
      <c r="B409" s="143"/>
      <c r="D409" s="144" t="s">
        <v>157</v>
      </c>
      <c r="E409" s="145" t="s">
        <v>1</v>
      </c>
      <c r="F409" s="146" t="s">
        <v>665</v>
      </c>
      <c r="H409" s="145" t="s">
        <v>1</v>
      </c>
      <c r="L409" s="143"/>
      <c r="M409" s="147"/>
      <c r="N409" s="148"/>
      <c r="O409" s="148"/>
      <c r="P409" s="148"/>
      <c r="Q409" s="148"/>
      <c r="R409" s="148"/>
      <c r="S409" s="148"/>
      <c r="T409" s="149"/>
      <c r="AT409" s="145" t="s">
        <v>157</v>
      </c>
      <c r="AU409" s="145" t="s">
        <v>79</v>
      </c>
      <c r="AV409" s="12" t="s">
        <v>77</v>
      </c>
      <c r="AW409" s="12" t="s">
        <v>27</v>
      </c>
      <c r="AX409" s="12" t="s">
        <v>70</v>
      </c>
      <c r="AY409" s="145" t="s">
        <v>148</v>
      </c>
    </row>
    <row r="410" spans="2:51" s="13" customFormat="1" ht="20.4">
      <c r="B410" s="150"/>
      <c r="D410" s="144" t="s">
        <v>157</v>
      </c>
      <c r="E410" s="151" t="s">
        <v>1</v>
      </c>
      <c r="F410" s="152" t="s">
        <v>3036</v>
      </c>
      <c r="H410" s="153">
        <v>144.594</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65" s="1" customFormat="1" ht="24" customHeight="1">
      <c r="B411" s="130"/>
      <c r="C411" s="157" t="s">
        <v>661</v>
      </c>
      <c r="D411" s="157" t="s">
        <v>80</v>
      </c>
      <c r="E411" s="158" t="s">
        <v>668</v>
      </c>
      <c r="F411" s="159" t="s">
        <v>669</v>
      </c>
      <c r="G411" s="160" t="s">
        <v>153</v>
      </c>
      <c r="H411" s="161">
        <v>154.716</v>
      </c>
      <c r="I411" s="162"/>
      <c r="J411" s="162">
        <f>ROUND(I411*H411,2)</f>
        <v>0</v>
      </c>
      <c r="K411" s="159" t="s">
        <v>320</v>
      </c>
      <c r="L411" s="163"/>
      <c r="M411" s="164" t="s">
        <v>1</v>
      </c>
      <c r="N411" s="165" t="s">
        <v>35</v>
      </c>
      <c r="O411" s="139">
        <v>0</v>
      </c>
      <c r="P411" s="139">
        <f>O411*H411</f>
        <v>0</v>
      </c>
      <c r="Q411" s="139">
        <v>0.0021</v>
      </c>
      <c r="R411" s="139">
        <f>Q411*H411</f>
        <v>0.3249036</v>
      </c>
      <c r="S411" s="139">
        <v>0</v>
      </c>
      <c r="T411" s="140">
        <f>S411*H411</f>
        <v>0</v>
      </c>
      <c r="AR411" s="141" t="s">
        <v>192</v>
      </c>
      <c r="AT411" s="141" t="s">
        <v>80</v>
      </c>
      <c r="AU411" s="141" t="s">
        <v>79</v>
      </c>
      <c r="AY411" s="15" t="s">
        <v>148</v>
      </c>
      <c r="BE411" s="142">
        <f>IF(N411="základní",J411,0)</f>
        <v>0</v>
      </c>
      <c r="BF411" s="142">
        <f>IF(N411="snížená",J411,0)</f>
        <v>0</v>
      </c>
      <c r="BG411" s="142">
        <f>IF(N411="zákl. přenesená",J411,0)</f>
        <v>0</v>
      </c>
      <c r="BH411" s="142">
        <f>IF(N411="sníž. přenesená",J411,0)</f>
        <v>0</v>
      </c>
      <c r="BI411" s="142">
        <f>IF(N411="nulová",J411,0)</f>
        <v>0</v>
      </c>
      <c r="BJ411" s="15" t="s">
        <v>77</v>
      </c>
      <c r="BK411" s="142">
        <f>ROUND(I411*H411,2)</f>
        <v>0</v>
      </c>
      <c r="BL411" s="15" t="s">
        <v>155</v>
      </c>
      <c r="BM411" s="141" t="s">
        <v>3037</v>
      </c>
    </row>
    <row r="412" spans="2:47" s="1" customFormat="1" ht="19.2">
      <c r="B412" s="27"/>
      <c r="D412" s="144" t="s">
        <v>277</v>
      </c>
      <c r="F412" s="166" t="s">
        <v>642</v>
      </c>
      <c r="L412" s="27"/>
      <c r="M412" s="167"/>
      <c r="N412" s="50"/>
      <c r="O412" s="50"/>
      <c r="P412" s="50"/>
      <c r="Q412" s="50"/>
      <c r="R412" s="50"/>
      <c r="S412" s="50"/>
      <c r="T412" s="51"/>
      <c r="AT412" s="15" t="s">
        <v>277</v>
      </c>
      <c r="AU412" s="15" t="s">
        <v>79</v>
      </c>
    </row>
    <row r="413" spans="2:51" s="13" customFormat="1" ht="12">
      <c r="B413" s="150"/>
      <c r="D413" s="144" t="s">
        <v>157</v>
      </c>
      <c r="F413" s="152" t="s">
        <v>3038</v>
      </c>
      <c r="H413" s="153">
        <v>154.716</v>
      </c>
      <c r="L413" s="150"/>
      <c r="M413" s="154"/>
      <c r="N413" s="155"/>
      <c r="O413" s="155"/>
      <c r="P413" s="155"/>
      <c r="Q413" s="155"/>
      <c r="R413" s="155"/>
      <c r="S413" s="155"/>
      <c r="T413" s="156"/>
      <c r="AT413" s="151" t="s">
        <v>157</v>
      </c>
      <c r="AU413" s="151" t="s">
        <v>79</v>
      </c>
      <c r="AV413" s="13" t="s">
        <v>79</v>
      </c>
      <c r="AW413" s="13" t="s">
        <v>3</v>
      </c>
      <c r="AX413" s="13" t="s">
        <v>77</v>
      </c>
      <c r="AY413" s="151" t="s">
        <v>148</v>
      </c>
    </row>
    <row r="414" spans="2:65" s="1" customFormat="1" ht="24" customHeight="1">
      <c r="B414" s="130"/>
      <c r="C414" s="131" t="s">
        <v>667</v>
      </c>
      <c r="D414" s="131" t="s">
        <v>150</v>
      </c>
      <c r="E414" s="132" t="s">
        <v>673</v>
      </c>
      <c r="F414" s="133" t="s">
        <v>674</v>
      </c>
      <c r="G414" s="134" t="s">
        <v>153</v>
      </c>
      <c r="H414" s="135">
        <v>1071.447</v>
      </c>
      <c r="I414" s="136"/>
      <c r="J414" s="136">
        <f>ROUND(I414*H414,2)</f>
        <v>0</v>
      </c>
      <c r="K414" s="133" t="s">
        <v>320</v>
      </c>
      <c r="L414" s="27"/>
      <c r="M414" s="137" t="s">
        <v>1</v>
      </c>
      <c r="N414" s="138" t="s">
        <v>35</v>
      </c>
      <c r="O414" s="139">
        <v>1.08</v>
      </c>
      <c r="P414" s="139">
        <f>O414*H414</f>
        <v>1157.16276</v>
      </c>
      <c r="Q414" s="139">
        <v>0.0085</v>
      </c>
      <c r="R414" s="139">
        <f>Q414*H414</f>
        <v>9.1072995</v>
      </c>
      <c r="S414" s="139">
        <v>0</v>
      </c>
      <c r="T414" s="140">
        <f>S414*H414</f>
        <v>0</v>
      </c>
      <c r="AR414" s="141" t="s">
        <v>155</v>
      </c>
      <c r="AT414" s="141" t="s">
        <v>150</v>
      </c>
      <c r="AU414" s="141" t="s">
        <v>79</v>
      </c>
      <c r="AY414" s="15" t="s">
        <v>148</v>
      </c>
      <c r="BE414" s="142">
        <f>IF(N414="základní",J414,0)</f>
        <v>0</v>
      </c>
      <c r="BF414" s="142">
        <f>IF(N414="snížená",J414,0)</f>
        <v>0</v>
      </c>
      <c r="BG414" s="142">
        <f>IF(N414="zákl. přenesená",J414,0)</f>
        <v>0</v>
      </c>
      <c r="BH414" s="142">
        <f>IF(N414="sníž. přenesená",J414,0)</f>
        <v>0</v>
      </c>
      <c r="BI414" s="142">
        <f>IF(N414="nulová",J414,0)</f>
        <v>0</v>
      </c>
      <c r="BJ414" s="15" t="s">
        <v>77</v>
      </c>
      <c r="BK414" s="142">
        <f>ROUND(I414*H414,2)</f>
        <v>0</v>
      </c>
      <c r="BL414" s="15" t="s">
        <v>155</v>
      </c>
      <c r="BM414" s="141" t="s">
        <v>3039</v>
      </c>
    </row>
    <row r="415" spans="2:51" s="12" customFormat="1" ht="12">
      <c r="B415" s="143"/>
      <c r="D415" s="144" t="s">
        <v>157</v>
      </c>
      <c r="E415" s="145" t="s">
        <v>1</v>
      </c>
      <c r="F415" s="146" t="s">
        <v>665</v>
      </c>
      <c r="H415" s="145" t="s">
        <v>1</v>
      </c>
      <c r="L415" s="143"/>
      <c r="M415" s="147"/>
      <c r="N415" s="148"/>
      <c r="O415" s="148"/>
      <c r="P415" s="148"/>
      <c r="Q415" s="148"/>
      <c r="R415" s="148"/>
      <c r="S415" s="148"/>
      <c r="T415" s="149"/>
      <c r="AT415" s="145" t="s">
        <v>157</v>
      </c>
      <c r="AU415" s="145" t="s">
        <v>79</v>
      </c>
      <c r="AV415" s="12" t="s">
        <v>77</v>
      </c>
      <c r="AW415" s="12" t="s">
        <v>27</v>
      </c>
      <c r="AX415" s="12" t="s">
        <v>70</v>
      </c>
      <c r="AY415" s="145" t="s">
        <v>148</v>
      </c>
    </row>
    <row r="416" spans="2:51" s="13" customFormat="1" ht="20.4">
      <c r="B416" s="150"/>
      <c r="D416" s="144" t="s">
        <v>157</v>
      </c>
      <c r="E416" s="151" t="s">
        <v>1</v>
      </c>
      <c r="F416" s="152" t="s">
        <v>2309</v>
      </c>
      <c r="H416" s="153">
        <v>26.991</v>
      </c>
      <c r="L416" s="150"/>
      <c r="M416" s="154"/>
      <c r="N416" s="155"/>
      <c r="O416" s="155"/>
      <c r="P416" s="155"/>
      <c r="Q416" s="155"/>
      <c r="R416" s="155"/>
      <c r="S416" s="155"/>
      <c r="T416" s="156"/>
      <c r="AT416" s="151" t="s">
        <v>157</v>
      </c>
      <c r="AU416" s="151" t="s">
        <v>79</v>
      </c>
      <c r="AV416" s="13" t="s">
        <v>79</v>
      </c>
      <c r="AW416" s="13" t="s">
        <v>27</v>
      </c>
      <c r="AX416" s="13" t="s">
        <v>70</v>
      </c>
      <c r="AY416" s="151" t="s">
        <v>148</v>
      </c>
    </row>
    <row r="417" spans="2:51" s="13" customFormat="1" ht="12">
      <c r="B417" s="150"/>
      <c r="D417" s="144" t="s">
        <v>157</v>
      </c>
      <c r="E417" s="151" t="s">
        <v>1</v>
      </c>
      <c r="F417" s="152" t="s">
        <v>3040</v>
      </c>
      <c r="H417" s="153">
        <v>22.4</v>
      </c>
      <c r="L417" s="150"/>
      <c r="M417" s="154"/>
      <c r="N417" s="155"/>
      <c r="O417" s="155"/>
      <c r="P417" s="155"/>
      <c r="Q417" s="155"/>
      <c r="R417" s="155"/>
      <c r="S417" s="155"/>
      <c r="T417" s="156"/>
      <c r="AT417" s="151" t="s">
        <v>157</v>
      </c>
      <c r="AU417" s="151" t="s">
        <v>79</v>
      </c>
      <c r="AV417" s="13" t="s">
        <v>79</v>
      </c>
      <c r="AW417" s="13" t="s">
        <v>27</v>
      </c>
      <c r="AX417" s="13" t="s">
        <v>70</v>
      </c>
      <c r="AY417" s="151" t="s">
        <v>148</v>
      </c>
    </row>
    <row r="418" spans="2:51" s="13" customFormat="1" ht="12">
      <c r="B418" s="150"/>
      <c r="D418" s="144" t="s">
        <v>157</v>
      </c>
      <c r="E418" s="151" t="s">
        <v>1</v>
      </c>
      <c r="F418" s="152" t="s">
        <v>3041</v>
      </c>
      <c r="H418" s="153">
        <v>10.79</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51" s="12" customFormat="1" ht="12">
      <c r="B419" s="143"/>
      <c r="D419" s="144" t="s">
        <v>157</v>
      </c>
      <c r="E419" s="145" t="s">
        <v>1</v>
      </c>
      <c r="F419" s="146" t="s">
        <v>677</v>
      </c>
      <c r="H419" s="145" t="s">
        <v>1</v>
      </c>
      <c r="L419" s="143"/>
      <c r="M419" s="147"/>
      <c r="N419" s="148"/>
      <c r="O419" s="148"/>
      <c r="P419" s="148"/>
      <c r="Q419" s="148"/>
      <c r="R419" s="148"/>
      <c r="S419" s="148"/>
      <c r="T419" s="149"/>
      <c r="AT419" s="145" t="s">
        <v>157</v>
      </c>
      <c r="AU419" s="145" t="s">
        <v>79</v>
      </c>
      <c r="AV419" s="12" t="s">
        <v>77</v>
      </c>
      <c r="AW419" s="12" t="s">
        <v>27</v>
      </c>
      <c r="AX419" s="12" t="s">
        <v>70</v>
      </c>
      <c r="AY419" s="145" t="s">
        <v>148</v>
      </c>
    </row>
    <row r="420" spans="2:51" s="13" customFormat="1" ht="30.6">
      <c r="B420" s="150"/>
      <c r="D420" s="144" t="s">
        <v>157</v>
      </c>
      <c r="E420" s="151" t="s">
        <v>1</v>
      </c>
      <c r="F420" s="152" t="s">
        <v>3042</v>
      </c>
      <c r="H420" s="153">
        <v>1177.015</v>
      </c>
      <c r="L420" s="150"/>
      <c r="M420" s="154"/>
      <c r="N420" s="155"/>
      <c r="O420" s="155"/>
      <c r="P420" s="155"/>
      <c r="Q420" s="155"/>
      <c r="R420" s="155"/>
      <c r="S420" s="155"/>
      <c r="T420" s="156"/>
      <c r="AT420" s="151" t="s">
        <v>157</v>
      </c>
      <c r="AU420" s="151" t="s">
        <v>79</v>
      </c>
      <c r="AV420" s="13" t="s">
        <v>79</v>
      </c>
      <c r="AW420" s="13" t="s">
        <v>27</v>
      </c>
      <c r="AX420" s="13" t="s">
        <v>70</v>
      </c>
      <c r="AY420" s="151" t="s">
        <v>148</v>
      </c>
    </row>
    <row r="421" spans="2:51" s="13" customFormat="1" ht="20.4">
      <c r="B421" s="150"/>
      <c r="D421" s="144" t="s">
        <v>157</v>
      </c>
      <c r="E421" s="151" t="s">
        <v>1</v>
      </c>
      <c r="F421" s="152" t="s">
        <v>3043</v>
      </c>
      <c r="H421" s="153">
        <v>-32.45</v>
      </c>
      <c r="L421" s="150"/>
      <c r="M421" s="154"/>
      <c r="N421" s="155"/>
      <c r="O421" s="155"/>
      <c r="P421" s="155"/>
      <c r="Q421" s="155"/>
      <c r="R421" s="155"/>
      <c r="S421" s="155"/>
      <c r="T421" s="156"/>
      <c r="AT421" s="151" t="s">
        <v>157</v>
      </c>
      <c r="AU421" s="151" t="s">
        <v>79</v>
      </c>
      <c r="AV421" s="13" t="s">
        <v>79</v>
      </c>
      <c r="AW421" s="13" t="s">
        <v>27</v>
      </c>
      <c r="AX421" s="13" t="s">
        <v>70</v>
      </c>
      <c r="AY421" s="151" t="s">
        <v>148</v>
      </c>
    </row>
    <row r="422" spans="2:51" s="12" customFormat="1" ht="12">
      <c r="B422" s="143"/>
      <c r="D422" s="144" t="s">
        <v>157</v>
      </c>
      <c r="E422" s="145" t="s">
        <v>1</v>
      </c>
      <c r="F422" s="146" t="s">
        <v>681</v>
      </c>
      <c r="H422" s="145" t="s">
        <v>1</v>
      </c>
      <c r="L422" s="143"/>
      <c r="M422" s="147"/>
      <c r="N422" s="148"/>
      <c r="O422" s="148"/>
      <c r="P422" s="148"/>
      <c r="Q422" s="148"/>
      <c r="R422" s="148"/>
      <c r="S422" s="148"/>
      <c r="T422" s="149"/>
      <c r="AT422" s="145" t="s">
        <v>157</v>
      </c>
      <c r="AU422" s="145" t="s">
        <v>79</v>
      </c>
      <c r="AV422" s="12" t="s">
        <v>77</v>
      </c>
      <c r="AW422" s="12" t="s">
        <v>27</v>
      </c>
      <c r="AX422" s="12" t="s">
        <v>70</v>
      </c>
      <c r="AY422" s="145" t="s">
        <v>148</v>
      </c>
    </row>
    <row r="423" spans="2:51" s="12" customFormat="1" ht="12">
      <c r="B423" s="143"/>
      <c r="D423" s="144" t="s">
        <v>157</v>
      </c>
      <c r="E423" s="145" t="s">
        <v>1</v>
      </c>
      <c r="F423" s="146" t="s">
        <v>158</v>
      </c>
      <c r="H423" s="145" t="s">
        <v>1</v>
      </c>
      <c r="L423" s="143"/>
      <c r="M423" s="147"/>
      <c r="N423" s="148"/>
      <c r="O423" s="148"/>
      <c r="P423" s="148"/>
      <c r="Q423" s="148"/>
      <c r="R423" s="148"/>
      <c r="S423" s="148"/>
      <c r="T423" s="149"/>
      <c r="AT423" s="145" t="s">
        <v>157</v>
      </c>
      <c r="AU423" s="145" t="s">
        <v>79</v>
      </c>
      <c r="AV423" s="12" t="s">
        <v>77</v>
      </c>
      <c r="AW423" s="12" t="s">
        <v>27</v>
      </c>
      <c r="AX423" s="12" t="s">
        <v>70</v>
      </c>
      <c r="AY423" s="145" t="s">
        <v>148</v>
      </c>
    </row>
    <row r="424" spans="2:51" s="13" customFormat="1" ht="12">
      <c r="B424" s="150"/>
      <c r="D424" s="144" t="s">
        <v>157</v>
      </c>
      <c r="E424" s="151" t="s">
        <v>1</v>
      </c>
      <c r="F424" s="152" t="s">
        <v>3044</v>
      </c>
      <c r="H424" s="153">
        <v>-6.3</v>
      </c>
      <c r="L424" s="150"/>
      <c r="M424" s="154"/>
      <c r="N424" s="155"/>
      <c r="O424" s="155"/>
      <c r="P424" s="155"/>
      <c r="Q424" s="155"/>
      <c r="R424" s="155"/>
      <c r="S424" s="155"/>
      <c r="T424" s="156"/>
      <c r="AT424" s="151" t="s">
        <v>157</v>
      </c>
      <c r="AU424" s="151" t="s">
        <v>79</v>
      </c>
      <c r="AV424" s="13" t="s">
        <v>79</v>
      </c>
      <c r="AW424" s="13" t="s">
        <v>27</v>
      </c>
      <c r="AX424" s="13" t="s">
        <v>70</v>
      </c>
      <c r="AY424" s="151" t="s">
        <v>148</v>
      </c>
    </row>
    <row r="425" spans="2:51" s="13" customFormat="1" ht="12">
      <c r="B425" s="150"/>
      <c r="D425" s="144" t="s">
        <v>157</v>
      </c>
      <c r="E425" s="151" t="s">
        <v>1</v>
      </c>
      <c r="F425" s="152" t="s">
        <v>3045</v>
      </c>
      <c r="H425" s="153">
        <v>-3.99</v>
      </c>
      <c r="L425" s="150"/>
      <c r="M425" s="154"/>
      <c r="N425" s="155"/>
      <c r="O425" s="155"/>
      <c r="P425" s="155"/>
      <c r="Q425" s="155"/>
      <c r="R425" s="155"/>
      <c r="S425" s="155"/>
      <c r="T425" s="156"/>
      <c r="AT425" s="151" t="s">
        <v>157</v>
      </c>
      <c r="AU425" s="151" t="s">
        <v>79</v>
      </c>
      <c r="AV425" s="13" t="s">
        <v>79</v>
      </c>
      <c r="AW425" s="13" t="s">
        <v>27</v>
      </c>
      <c r="AX425" s="13" t="s">
        <v>70</v>
      </c>
      <c r="AY425" s="151" t="s">
        <v>148</v>
      </c>
    </row>
    <row r="426" spans="2:51" s="12" customFormat="1" ht="12">
      <c r="B426" s="143"/>
      <c r="D426" s="144" t="s">
        <v>157</v>
      </c>
      <c r="E426" s="145" t="s">
        <v>1</v>
      </c>
      <c r="F426" s="146" t="s">
        <v>339</v>
      </c>
      <c r="H426" s="145" t="s">
        <v>1</v>
      </c>
      <c r="L426" s="143"/>
      <c r="M426" s="147"/>
      <c r="N426" s="148"/>
      <c r="O426" s="148"/>
      <c r="P426" s="148"/>
      <c r="Q426" s="148"/>
      <c r="R426" s="148"/>
      <c r="S426" s="148"/>
      <c r="T426" s="149"/>
      <c r="AT426" s="145" t="s">
        <v>157</v>
      </c>
      <c r="AU426" s="145" t="s">
        <v>79</v>
      </c>
      <c r="AV426" s="12" t="s">
        <v>77</v>
      </c>
      <c r="AW426" s="12" t="s">
        <v>27</v>
      </c>
      <c r="AX426" s="12" t="s">
        <v>70</v>
      </c>
      <c r="AY426" s="145" t="s">
        <v>148</v>
      </c>
    </row>
    <row r="427" spans="2:51" s="13" customFormat="1" ht="12">
      <c r="B427" s="150"/>
      <c r="D427" s="144" t="s">
        <v>157</v>
      </c>
      <c r="E427" s="151" t="s">
        <v>1</v>
      </c>
      <c r="F427" s="152" t="s">
        <v>3046</v>
      </c>
      <c r="H427" s="153">
        <v>-17.556</v>
      </c>
      <c r="L427" s="150"/>
      <c r="M427" s="154"/>
      <c r="N427" s="155"/>
      <c r="O427" s="155"/>
      <c r="P427" s="155"/>
      <c r="Q427" s="155"/>
      <c r="R427" s="155"/>
      <c r="S427" s="155"/>
      <c r="T427" s="156"/>
      <c r="AT427" s="151" t="s">
        <v>157</v>
      </c>
      <c r="AU427" s="151" t="s">
        <v>79</v>
      </c>
      <c r="AV427" s="13" t="s">
        <v>79</v>
      </c>
      <c r="AW427" s="13" t="s">
        <v>27</v>
      </c>
      <c r="AX427" s="13" t="s">
        <v>70</v>
      </c>
      <c r="AY427" s="151" t="s">
        <v>148</v>
      </c>
    </row>
    <row r="428" spans="2:51" s="13" customFormat="1" ht="12">
      <c r="B428" s="150"/>
      <c r="D428" s="144" t="s">
        <v>157</v>
      </c>
      <c r="E428" s="151" t="s">
        <v>1</v>
      </c>
      <c r="F428" s="152" t="s">
        <v>3047</v>
      </c>
      <c r="H428" s="153">
        <v>-14.406</v>
      </c>
      <c r="L428" s="150"/>
      <c r="M428" s="154"/>
      <c r="N428" s="155"/>
      <c r="O428" s="155"/>
      <c r="P428" s="155"/>
      <c r="Q428" s="155"/>
      <c r="R428" s="155"/>
      <c r="S428" s="155"/>
      <c r="T428" s="156"/>
      <c r="AT428" s="151" t="s">
        <v>157</v>
      </c>
      <c r="AU428" s="151" t="s">
        <v>79</v>
      </c>
      <c r="AV428" s="13" t="s">
        <v>79</v>
      </c>
      <c r="AW428" s="13" t="s">
        <v>27</v>
      </c>
      <c r="AX428" s="13" t="s">
        <v>70</v>
      </c>
      <c r="AY428" s="151" t="s">
        <v>148</v>
      </c>
    </row>
    <row r="429" spans="2:51" s="13" customFormat="1" ht="12">
      <c r="B429" s="150"/>
      <c r="D429" s="144" t="s">
        <v>157</v>
      </c>
      <c r="E429" s="151" t="s">
        <v>1</v>
      </c>
      <c r="F429" s="152" t="s">
        <v>3048</v>
      </c>
      <c r="H429" s="153">
        <v>-31.5</v>
      </c>
      <c r="L429" s="150"/>
      <c r="M429" s="154"/>
      <c r="N429" s="155"/>
      <c r="O429" s="155"/>
      <c r="P429" s="155"/>
      <c r="Q429" s="155"/>
      <c r="R429" s="155"/>
      <c r="S429" s="155"/>
      <c r="T429" s="156"/>
      <c r="AT429" s="151" t="s">
        <v>157</v>
      </c>
      <c r="AU429" s="151" t="s">
        <v>79</v>
      </c>
      <c r="AV429" s="13" t="s">
        <v>79</v>
      </c>
      <c r="AW429" s="13" t="s">
        <v>27</v>
      </c>
      <c r="AX429" s="13" t="s">
        <v>70</v>
      </c>
      <c r="AY429" s="151" t="s">
        <v>148</v>
      </c>
    </row>
    <row r="430" spans="2:51" s="13" customFormat="1" ht="12">
      <c r="B430" s="150"/>
      <c r="D430" s="144" t="s">
        <v>157</v>
      </c>
      <c r="E430" s="151" t="s">
        <v>1</v>
      </c>
      <c r="F430" s="152" t="s">
        <v>3049</v>
      </c>
      <c r="H430" s="153">
        <v>-11.97</v>
      </c>
      <c r="L430" s="150"/>
      <c r="M430" s="154"/>
      <c r="N430" s="155"/>
      <c r="O430" s="155"/>
      <c r="P430" s="155"/>
      <c r="Q430" s="155"/>
      <c r="R430" s="155"/>
      <c r="S430" s="155"/>
      <c r="T430" s="156"/>
      <c r="AT430" s="151" t="s">
        <v>157</v>
      </c>
      <c r="AU430" s="151" t="s">
        <v>79</v>
      </c>
      <c r="AV430" s="13" t="s">
        <v>79</v>
      </c>
      <c r="AW430" s="13" t="s">
        <v>27</v>
      </c>
      <c r="AX430" s="13" t="s">
        <v>70</v>
      </c>
      <c r="AY430" s="151" t="s">
        <v>148</v>
      </c>
    </row>
    <row r="431" spans="2:51" s="13" customFormat="1" ht="12">
      <c r="B431" s="150"/>
      <c r="D431" s="144" t="s">
        <v>157</v>
      </c>
      <c r="E431" s="151" t="s">
        <v>1</v>
      </c>
      <c r="F431" s="152" t="s">
        <v>3050</v>
      </c>
      <c r="H431" s="153">
        <v>-5.72</v>
      </c>
      <c r="L431" s="150"/>
      <c r="M431" s="154"/>
      <c r="N431" s="155"/>
      <c r="O431" s="155"/>
      <c r="P431" s="155"/>
      <c r="Q431" s="155"/>
      <c r="R431" s="155"/>
      <c r="S431" s="155"/>
      <c r="T431" s="156"/>
      <c r="AT431" s="151" t="s">
        <v>157</v>
      </c>
      <c r="AU431" s="151" t="s">
        <v>79</v>
      </c>
      <c r="AV431" s="13" t="s">
        <v>79</v>
      </c>
      <c r="AW431" s="13" t="s">
        <v>27</v>
      </c>
      <c r="AX431" s="13" t="s">
        <v>70</v>
      </c>
      <c r="AY431" s="151" t="s">
        <v>148</v>
      </c>
    </row>
    <row r="432" spans="2:51" s="13" customFormat="1" ht="12">
      <c r="B432" s="150"/>
      <c r="D432" s="144" t="s">
        <v>157</v>
      </c>
      <c r="E432" s="151" t="s">
        <v>1</v>
      </c>
      <c r="F432" s="152" t="s">
        <v>3051</v>
      </c>
      <c r="H432" s="153">
        <v>-1.65</v>
      </c>
      <c r="L432" s="150"/>
      <c r="M432" s="154"/>
      <c r="N432" s="155"/>
      <c r="O432" s="155"/>
      <c r="P432" s="155"/>
      <c r="Q432" s="155"/>
      <c r="R432" s="155"/>
      <c r="S432" s="155"/>
      <c r="T432" s="156"/>
      <c r="AT432" s="151" t="s">
        <v>157</v>
      </c>
      <c r="AU432" s="151" t="s">
        <v>79</v>
      </c>
      <c r="AV432" s="13" t="s">
        <v>79</v>
      </c>
      <c r="AW432" s="13" t="s">
        <v>27</v>
      </c>
      <c r="AX432" s="13" t="s">
        <v>70</v>
      </c>
      <c r="AY432" s="151" t="s">
        <v>148</v>
      </c>
    </row>
    <row r="433" spans="2:51" s="12" customFormat="1" ht="12">
      <c r="B433" s="143"/>
      <c r="D433" s="144" t="s">
        <v>157</v>
      </c>
      <c r="E433" s="145" t="s">
        <v>1</v>
      </c>
      <c r="F433" s="146" t="s">
        <v>347</v>
      </c>
      <c r="H433" s="145" t="s">
        <v>1</v>
      </c>
      <c r="L433" s="143"/>
      <c r="M433" s="147"/>
      <c r="N433" s="148"/>
      <c r="O433" s="148"/>
      <c r="P433" s="148"/>
      <c r="Q433" s="148"/>
      <c r="R433" s="148"/>
      <c r="S433" s="148"/>
      <c r="T433" s="149"/>
      <c r="AT433" s="145" t="s">
        <v>157</v>
      </c>
      <c r="AU433" s="145" t="s">
        <v>79</v>
      </c>
      <c r="AV433" s="12" t="s">
        <v>77</v>
      </c>
      <c r="AW433" s="12" t="s">
        <v>27</v>
      </c>
      <c r="AX433" s="12" t="s">
        <v>70</v>
      </c>
      <c r="AY433" s="145" t="s">
        <v>148</v>
      </c>
    </row>
    <row r="434" spans="2:51" s="13" customFormat="1" ht="12">
      <c r="B434" s="150"/>
      <c r="D434" s="144" t="s">
        <v>157</v>
      </c>
      <c r="E434" s="151" t="s">
        <v>1</v>
      </c>
      <c r="F434" s="152" t="s">
        <v>3052</v>
      </c>
      <c r="H434" s="153">
        <v>-17.82</v>
      </c>
      <c r="L434" s="150"/>
      <c r="M434" s="154"/>
      <c r="N434" s="155"/>
      <c r="O434" s="155"/>
      <c r="P434" s="155"/>
      <c r="Q434" s="155"/>
      <c r="R434" s="155"/>
      <c r="S434" s="155"/>
      <c r="T434" s="156"/>
      <c r="AT434" s="151" t="s">
        <v>157</v>
      </c>
      <c r="AU434" s="151" t="s">
        <v>79</v>
      </c>
      <c r="AV434" s="13" t="s">
        <v>79</v>
      </c>
      <c r="AW434" s="13" t="s">
        <v>27</v>
      </c>
      <c r="AX434" s="13" t="s">
        <v>70</v>
      </c>
      <c r="AY434" s="151" t="s">
        <v>148</v>
      </c>
    </row>
    <row r="435" spans="2:51" s="13" customFormat="1" ht="12">
      <c r="B435" s="150"/>
      <c r="D435" s="144" t="s">
        <v>157</v>
      </c>
      <c r="E435" s="151" t="s">
        <v>1</v>
      </c>
      <c r="F435" s="152" t="s">
        <v>3053</v>
      </c>
      <c r="H435" s="153">
        <v>-7.182</v>
      </c>
      <c r="L435" s="150"/>
      <c r="M435" s="154"/>
      <c r="N435" s="155"/>
      <c r="O435" s="155"/>
      <c r="P435" s="155"/>
      <c r="Q435" s="155"/>
      <c r="R435" s="155"/>
      <c r="S435" s="155"/>
      <c r="T435" s="156"/>
      <c r="AT435" s="151" t="s">
        <v>157</v>
      </c>
      <c r="AU435" s="151" t="s">
        <v>79</v>
      </c>
      <c r="AV435" s="13" t="s">
        <v>79</v>
      </c>
      <c r="AW435" s="13" t="s">
        <v>27</v>
      </c>
      <c r="AX435" s="13" t="s">
        <v>70</v>
      </c>
      <c r="AY435" s="151" t="s">
        <v>148</v>
      </c>
    </row>
    <row r="436" spans="2:51" s="13" customFormat="1" ht="12">
      <c r="B436" s="150"/>
      <c r="D436" s="144" t="s">
        <v>157</v>
      </c>
      <c r="E436" s="151" t="s">
        <v>1</v>
      </c>
      <c r="F436" s="152" t="s">
        <v>3054</v>
      </c>
      <c r="H436" s="153">
        <v>-14.7</v>
      </c>
      <c r="L436" s="150"/>
      <c r="M436" s="154"/>
      <c r="N436" s="155"/>
      <c r="O436" s="155"/>
      <c r="P436" s="155"/>
      <c r="Q436" s="155"/>
      <c r="R436" s="155"/>
      <c r="S436" s="155"/>
      <c r="T436" s="156"/>
      <c r="AT436" s="151" t="s">
        <v>157</v>
      </c>
      <c r="AU436" s="151" t="s">
        <v>79</v>
      </c>
      <c r="AV436" s="13" t="s">
        <v>79</v>
      </c>
      <c r="AW436" s="13" t="s">
        <v>27</v>
      </c>
      <c r="AX436" s="13" t="s">
        <v>70</v>
      </c>
      <c r="AY436" s="151" t="s">
        <v>148</v>
      </c>
    </row>
    <row r="437" spans="2:51" s="13" customFormat="1" ht="12">
      <c r="B437" s="150"/>
      <c r="D437" s="144" t="s">
        <v>157</v>
      </c>
      <c r="E437" s="151" t="s">
        <v>1</v>
      </c>
      <c r="F437" s="152" t="s">
        <v>3048</v>
      </c>
      <c r="H437" s="153">
        <v>-31.5</v>
      </c>
      <c r="L437" s="150"/>
      <c r="M437" s="154"/>
      <c r="N437" s="155"/>
      <c r="O437" s="155"/>
      <c r="P437" s="155"/>
      <c r="Q437" s="155"/>
      <c r="R437" s="155"/>
      <c r="S437" s="155"/>
      <c r="T437" s="156"/>
      <c r="AT437" s="151" t="s">
        <v>157</v>
      </c>
      <c r="AU437" s="151" t="s">
        <v>79</v>
      </c>
      <c r="AV437" s="13" t="s">
        <v>79</v>
      </c>
      <c r="AW437" s="13" t="s">
        <v>27</v>
      </c>
      <c r="AX437" s="13" t="s">
        <v>70</v>
      </c>
      <c r="AY437" s="151" t="s">
        <v>148</v>
      </c>
    </row>
    <row r="438" spans="2:51" s="13" customFormat="1" ht="12">
      <c r="B438" s="150"/>
      <c r="D438" s="144" t="s">
        <v>157</v>
      </c>
      <c r="E438" s="151" t="s">
        <v>1</v>
      </c>
      <c r="F438" s="152" t="s">
        <v>3055</v>
      </c>
      <c r="H438" s="153">
        <v>-1.125</v>
      </c>
      <c r="L438" s="150"/>
      <c r="M438" s="154"/>
      <c r="N438" s="155"/>
      <c r="O438" s="155"/>
      <c r="P438" s="155"/>
      <c r="Q438" s="155"/>
      <c r="R438" s="155"/>
      <c r="S438" s="155"/>
      <c r="T438" s="156"/>
      <c r="AT438" s="151" t="s">
        <v>157</v>
      </c>
      <c r="AU438" s="151" t="s">
        <v>79</v>
      </c>
      <c r="AV438" s="13" t="s">
        <v>79</v>
      </c>
      <c r="AW438" s="13" t="s">
        <v>27</v>
      </c>
      <c r="AX438" s="13" t="s">
        <v>70</v>
      </c>
      <c r="AY438" s="151" t="s">
        <v>148</v>
      </c>
    </row>
    <row r="439" spans="2:51" s="13" customFormat="1" ht="12">
      <c r="B439" s="150"/>
      <c r="D439" s="144" t="s">
        <v>157</v>
      </c>
      <c r="E439" s="151" t="s">
        <v>1</v>
      </c>
      <c r="F439" s="152" t="s">
        <v>3056</v>
      </c>
      <c r="H439" s="153">
        <v>-22.88</v>
      </c>
      <c r="L439" s="150"/>
      <c r="M439" s="154"/>
      <c r="N439" s="155"/>
      <c r="O439" s="155"/>
      <c r="P439" s="155"/>
      <c r="Q439" s="155"/>
      <c r="R439" s="155"/>
      <c r="S439" s="155"/>
      <c r="T439" s="156"/>
      <c r="AT439" s="151" t="s">
        <v>157</v>
      </c>
      <c r="AU439" s="151" t="s">
        <v>79</v>
      </c>
      <c r="AV439" s="13" t="s">
        <v>79</v>
      </c>
      <c r="AW439" s="13" t="s">
        <v>27</v>
      </c>
      <c r="AX439" s="13" t="s">
        <v>70</v>
      </c>
      <c r="AY439" s="151" t="s">
        <v>148</v>
      </c>
    </row>
    <row r="440" spans="2:51" s="13" customFormat="1" ht="12">
      <c r="B440" s="150"/>
      <c r="D440" s="144" t="s">
        <v>157</v>
      </c>
      <c r="E440" s="151" t="s">
        <v>1</v>
      </c>
      <c r="F440" s="152" t="s">
        <v>3057</v>
      </c>
      <c r="H440" s="153">
        <v>55</v>
      </c>
      <c r="L440" s="150"/>
      <c r="M440" s="154"/>
      <c r="N440" s="155"/>
      <c r="O440" s="155"/>
      <c r="P440" s="155"/>
      <c r="Q440" s="155"/>
      <c r="R440" s="155"/>
      <c r="S440" s="155"/>
      <c r="T440" s="156"/>
      <c r="AT440" s="151" t="s">
        <v>157</v>
      </c>
      <c r="AU440" s="151" t="s">
        <v>79</v>
      </c>
      <c r="AV440" s="13" t="s">
        <v>79</v>
      </c>
      <c r="AW440" s="13" t="s">
        <v>27</v>
      </c>
      <c r="AX440" s="13" t="s">
        <v>70</v>
      </c>
      <c r="AY440" s="151" t="s">
        <v>148</v>
      </c>
    </row>
    <row r="441" spans="2:65" s="1" customFormat="1" ht="24" customHeight="1">
      <c r="B441" s="130"/>
      <c r="C441" s="157" t="s">
        <v>672</v>
      </c>
      <c r="D441" s="157" t="s">
        <v>80</v>
      </c>
      <c r="E441" s="158" t="s">
        <v>693</v>
      </c>
      <c r="F441" s="159" t="s">
        <v>694</v>
      </c>
      <c r="G441" s="160" t="s">
        <v>153</v>
      </c>
      <c r="H441" s="161">
        <v>1146.448</v>
      </c>
      <c r="I441" s="162"/>
      <c r="J441" s="162">
        <f>ROUND(I441*H441,2)</f>
        <v>0</v>
      </c>
      <c r="K441" s="159" t="s">
        <v>320</v>
      </c>
      <c r="L441" s="163"/>
      <c r="M441" s="164" t="s">
        <v>1</v>
      </c>
      <c r="N441" s="165" t="s">
        <v>35</v>
      </c>
      <c r="O441" s="139">
        <v>0</v>
      </c>
      <c r="P441" s="139">
        <f>O441*H441</f>
        <v>0</v>
      </c>
      <c r="Q441" s="139">
        <v>0.003</v>
      </c>
      <c r="R441" s="139">
        <f>Q441*H441</f>
        <v>3.439344</v>
      </c>
      <c r="S441" s="139">
        <v>0</v>
      </c>
      <c r="T441" s="140">
        <f>S441*H441</f>
        <v>0</v>
      </c>
      <c r="AR441" s="141" t="s">
        <v>192</v>
      </c>
      <c r="AT441" s="141" t="s">
        <v>80</v>
      </c>
      <c r="AU441" s="141" t="s">
        <v>79</v>
      </c>
      <c r="AY441" s="15" t="s">
        <v>148</v>
      </c>
      <c r="BE441" s="142">
        <f>IF(N441="základní",J441,0)</f>
        <v>0</v>
      </c>
      <c r="BF441" s="142">
        <f>IF(N441="snížená",J441,0)</f>
        <v>0</v>
      </c>
      <c r="BG441" s="142">
        <f>IF(N441="zákl. přenesená",J441,0)</f>
        <v>0</v>
      </c>
      <c r="BH441" s="142">
        <f>IF(N441="sníž. přenesená",J441,0)</f>
        <v>0</v>
      </c>
      <c r="BI441" s="142">
        <f>IF(N441="nulová",J441,0)</f>
        <v>0</v>
      </c>
      <c r="BJ441" s="15" t="s">
        <v>77</v>
      </c>
      <c r="BK441" s="142">
        <f>ROUND(I441*H441,2)</f>
        <v>0</v>
      </c>
      <c r="BL441" s="15" t="s">
        <v>155</v>
      </c>
      <c r="BM441" s="141" t="s">
        <v>3058</v>
      </c>
    </row>
    <row r="442" spans="2:47" s="1" customFormat="1" ht="19.2">
      <c r="B442" s="27"/>
      <c r="D442" s="144" t="s">
        <v>277</v>
      </c>
      <c r="F442" s="166" t="s">
        <v>642</v>
      </c>
      <c r="L442" s="27"/>
      <c r="M442" s="167"/>
      <c r="N442" s="50"/>
      <c r="O442" s="50"/>
      <c r="P442" s="50"/>
      <c r="Q442" s="50"/>
      <c r="R442" s="50"/>
      <c r="S442" s="50"/>
      <c r="T442" s="51"/>
      <c r="AT442" s="15" t="s">
        <v>277</v>
      </c>
      <c r="AU442" s="15" t="s">
        <v>79</v>
      </c>
    </row>
    <row r="443" spans="2:51" s="13" customFormat="1" ht="12">
      <c r="B443" s="150"/>
      <c r="D443" s="144" t="s">
        <v>157</v>
      </c>
      <c r="F443" s="152" t="s">
        <v>3059</v>
      </c>
      <c r="H443" s="153">
        <v>1146.448</v>
      </c>
      <c r="L443" s="150"/>
      <c r="M443" s="154"/>
      <c r="N443" s="155"/>
      <c r="O443" s="155"/>
      <c r="P443" s="155"/>
      <c r="Q443" s="155"/>
      <c r="R443" s="155"/>
      <c r="S443" s="155"/>
      <c r="T443" s="156"/>
      <c r="AT443" s="151" t="s">
        <v>157</v>
      </c>
      <c r="AU443" s="151" t="s">
        <v>79</v>
      </c>
      <c r="AV443" s="13" t="s">
        <v>79</v>
      </c>
      <c r="AW443" s="13" t="s">
        <v>3</v>
      </c>
      <c r="AX443" s="13" t="s">
        <v>77</v>
      </c>
      <c r="AY443" s="151" t="s">
        <v>148</v>
      </c>
    </row>
    <row r="444" spans="2:65" s="1" customFormat="1" ht="24" customHeight="1">
      <c r="B444" s="130"/>
      <c r="C444" s="131" t="s">
        <v>692</v>
      </c>
      <c r="D444" s="131" t="s">
        <v>150</v>
      </c>
      <c r="E444" s="132" t="s">
        <v>698</v>
      </c>
      <c r="F444" s="133" t="s">
        <v>699</v>
      </c>
      <c r="G444" s="134" t="s">
        <v>153</v>
      </c>
      <c r="H444" s="135">
        <v>99.42</v>
      </c>
      <c r="I444" s="136"/>
      <c r="J444" s="136">
        <f>ROUND(I444*H444,2)</f>
        <v>0</v>
      </c>
      <c r="K444" s="133" t="s">
        <v>320</v>
      </c>
      <c r="L444" s="27"/>
      <c r="M444" s="137" t="s">
        <v>1</v>
      </c>
      <c r="N444" s="138" t="s">
        <v>35</v>
      </c>
      <c r="O444" s="139">
        <v>1.08</v>
      </c>
      <c r="P444" s="139">
        <f>O444*H444</f>
        <v>107.37360000000001</v>
      </c>
      <c r="Q444" s="139">
        <v>0.00944</v>
      </c>
      <c r="R444" s="139">
        <f>Q444*H444</f>
        <v>0.9385248</v>
      </c>
      <c r="S444" s="139">
        <v>0</v>
      </c>
      <c r="T444" s="140">
        <f>S444*H444</f>
        <v>0</v>
      </c>
      <c r="AR444" s="141" t="s">
        <v>155</v>
      </c>
      <c r="AT444" s="141" t="s">
        <v>150</v>
      </c>
      <c r="AU444" s="141" t="s">
        <v>79</v>
      </c>
      <c r="AY444" s="15" t="s">
        <v>148</v>
      </c>
      <c r="BE444" s="142">
        <f>IF(N444="základní",J444,0)</f>
        <v>0</v>
      </c>
      <c r="BF444" s="142">
        <f>IF(N444="snížená",J444,0)</f>
        <v>0</v>
      </c>
      <c r="BG444" s="142">
        <f>IF(N444="zákl. přenesená",J444,0)</f>
        <v>0</v>
      </c>
      <c r="BH444" s="142">
        <f>IF(N444="sníž. přenesená",J444,0)</f>
        <v>0</v>
      </c>
      <c r="BI444" s="142">
        <f>IF(N444="nulová",J444,0)</f>
        <v>0</v>
      </c>
      <c r="BJ444" s="15" t="s">
        <v>77</v>
      </c>
      <c r="BK444" s="142">
        <f>ROUND(I444*H444,2)</f>
        <v>0</v>
      </c>
      <c r="BL444" s="15" t="s">
        <v>155</v>
      </c>
      <c r="BM444" s="141" t="s">
        <v>3060</v>
      </c>
    </row>
    <row r="445" spans="2:51" s="12" customFormat="1" ht="12">
      <c r="B445" s="143"/>
      <c r="D445" s="144" t="s">
        <v>157</v>
      </c>
      <c r="E445" s="145" t="s">
        <v>1</v>
      </c>
      <c r="F445" s="146" t="s">
        <v>331</v>
      </c>
      <c r="H445" s="145" t="s">
        <v>1</v>
      </c>
      <c r="L445" s="143"/>
      <c r="M445" s="147"/>
      <c r="N445" s="148"/>
      <c r="O445" s="148"/>
      <c r="P445" s="148"/>
      <c r="Q445" s="148"/>
      <c r="R445" s="148"/>
      <c r="S445" s="148"/>
      <c r="T445" s="149"/>
      <c r="AT445" s="145" t="s">
        <v>157</v>
      </c>
      <c r="AU445" s="145" t="s">
        <v>79</v>
      </c>
      <c r="AV445" s="12" t="s">
        <v>77</v>
      </c>
      <c r="AW445" s="12" t="s">
        <v>27</v>
      </c>
      <c r="AX445" s="12" t="s">
        <v>70</v>
      </c>
      <c r="AY445" s="145" t="s">
        <v>148</v>
      </c>
    </row>
    <row r="446" spans="2:51" s="13" customFormat="1" ht="40.8">
      <c r="B446" s="150"/>
      <c r="D446" s="144" t="s">
        <v>157</v>
      </c>
      <c r="E446" s="151" t="s">
        <v>1</v>
      </c>
      <c r="F446" s="152" t="s">
        <v>3061</v>
      </c>
      <c r="H446" s="153">
        <v>68.7</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51" s="13" customFormat="1" ht="30.6">
      <c r="B447" s="150"/>
      <c r="D447" s="144" t="s">
        <v>157</v>
      </c>
      <c r="E447" s="151" t="s">
        <v>1</v>
      </c>
      <c r="F447" s="152" t="s">
        <v>3062</v>
      </c>
      <c r="H447" s="153">
        <v>22.82</v>
      </c>
      <c r="L447" s="150"/>
      <c r="M447" s="154"/>
      <c r="N447" s="155"/>
      <c r="O447" s="155"/>
      <c r="P447" s="155"/>
      <c r="Q447" s="155"/>
      <c r="R447" s="155"/>
      <c r="S447" s="155"/>
      <c r="T447" s="156"/>
      <c r="AT447" s="151" t="s">
        <v>157</v>
      </c>
      <c r="AU447" s="151" t="s">
        <v>79</v>
      </c>
      <c r="AV447" s="13" t="s">
        <v>79</v>
      </c>
      <c r="AW447" s="13" t="s">
        <v>27</v>
      </c>
      <c r="AX447" s="13" t="s">
        <v>70</v>
      </c>
      <c r="AY447" s="151" t="s">
        <v>148</v>
      </c>
    </row>
    <row r="448" spans="2:51" s="13" customFormat="1" ht="30.6">
      <c r="B448" s="150"/>
      <c r="D448" s="144" t="s">
        <v>157</v>
      </c>
      <c r="E448" s="151" t="s">
        <v>1</v>
      </c>
      <c r="F448" s="152" t="s">
        <v>3063</v>
      </c>
      <c r="H448" s="153">
        <v>7.9</v>
      </c>
      <c r="L448" s="150"/>
      <c r="M448" s="154"/>
      <c r="N448" s="155"/>
      <c r="O448" s="155"/>
      <c r="P448" s="155"/>
      <c r="Q448" s="155"/>
      <c r="R448" s="155"/>
      <c r="S448" s="155"/>
      <c r="T448" s="156"/>
      <c r="AT448" s="151" t="s">
        <v>157</v>
      </c>
      <c r="AU448" s="151" t="s">
        <v>79</v>
      </c>
      <c r="AV448" s="13" t="s">
        <v>79</v>
      </c>
      <c r="AW448" s="13" t="s">
        <v>27</v>
      </c>
      <c r="AX448" s="13" t="s">
        <v>70</v>
      </c>
      <c r="AY448" s="151" t="s">
        <v>148</v>
      </c>
    </row>
    <row r="449" spans="2:65" s="1" customFormat="1" ht="24" customHeight="1">
      <c r="B449" s="130"/>
      <c r="C449" s="157" t="s">
        <v>697</v>
      </c>
      <c r="D449" s="157" t="s">
        <v>80</v>
      </c>
      <c r="E449" s="158" t="s">
        <v>706</v>
      </c>
      <c r="F449" s="159" t="s">
        <v>707</v>
      </c>
      <c r="G449" s="160" t="s">
        <v>153</v>
      </c>
      <c r="H449" s="161">
        <v>106.379</v>
      </c>
      <c r="I449" s="162"/>
      <c r="J449" s="162">
        <f>ROUND(I449*H449,2)</f>
        <v>0</v>
      </c>
      <c r="K449" s="159" t="s">
        <v>320</v>
      </c>
      <c r="L449" s="163"/>
      <c r="M449" s="164" t="s">
        <v>1</v>
      </c>
      <c r="N449" s="165" t="s">
        <v>35</v>
      </c>
      <c r="O449" s="139">
        <v>0</v>
      </c>
      <c r="P449" s="139">
        <f>O449*H449</f>
        <v>0</v>
      </c>
      <c r="Q449" s="139">
        <v>0.0165</v>
      </c>
      <c r="R449" s="139">
        <f>Q449*H449</f>
        <v>1.7552535000000002</v>
      </c>
      <c r="S449" s="139">
        <v>0</v>
      </c>
      <c r="T449" s="140">
        <f>S449*H449</f>
        <v>0</v>
      </c>
      <c r="AR449" s="141" t="s">
        <v>192</v>
      </c>
      <c r="AT449" s="141" t="s">
        <v>80</v>
      </c>
      <c r="AU449" s="141" t="s">
        <v>79</v>
      </c>
      <c r="AY449" s="15" t="s">
        <v>148</v>
      </c>
      <c r="BE449" s="142">
        <f>IF(N449="základní",J449,0)</f>
        <v>0</v>
      </c>
      <c r="BF449" s="142">
        <f>IF(N449="snížená",J449,0)</f>
        <v>0</v>
      </c>
      <c r="BG449" s="142">
        <f>IF(N449="zákl. přenesená",J449,0)</f>
        <v>0</v>
      </c>
      <c r="BH449" s="142">
        <f>IF(N449="sníž. přenesená",J449,0)</f>
        <v>0</v>
      </c>
      <c r="BI449" s="142">
        <f>IF(N449="nulová",J449,0)</f>
        <v>0</v>
      </c>
      <c r="BJ449" s="15" t="s">
        <v>77</v>
      </c>
      <c r="BK449" s="142">
        <f>ROUND(I449*H449,2)</f>
        <v>0</v>
      </c>
      <c r="BL449" s="15" t="s">
        <v>155</v>
      </c>
      <c r="BM449" s="141" t="s">
        <v>3064</v>
      </c>
    </row>
    <row r="450" spans="2:51" s="13" customFormat="1" ht="12">
      <c r="B450" s="150"/>
      <c r="D450" s="144" t="s">
        <v>157</v>
      </c>
      <c r="F450" s="152" t="s">
        <v>3065</v>
      </c>
      <c r="H450" s="153">
        <v>106.379</v>
      </c>
      <c r="L450" s="150"/>
      <c r="M450" s="154"/>
      <c r="N450" s="155"/>
      <c r="O450" s="155"/>
      <c r="P450" s="155"/>
      <c r="Q450" s="155"/>
      <c r="R450" s="155"/>
      <c r="S450" s="155"/>
      <c r="T450" s="156"/>
      <c r="AT450" s="151" t="s">
        <v>157</v>
      </c>
      <c r="AU450" s="151" t="s">
        <v>79</v>
      </c>
      <c r="AV450" s="13" t="s">
        <v>79</v>
      </c>
      <c r="AW450" s="13" t="s">
        <v>3</v>
      </c>
      <c r="AX450" s="13" t="s">
        <v>77</v>
      </c>
      <c r="AY450" s="151" t="s">
        <v>148</v>
      </c>
    </row>
    <row r="451" spans="2:65" s="1" customFormat="1" ht="24" customHeight="1">
      <c r="B451" s="130"/>
      <c r="C451" s="131" t="s">
        <v>705</v>
      </c>
      <c r="D451" s="131" t="s">
        <v>150</v>
      </c>
      <c r="E451" s="132" t="s">
        <v>710</v>
      </c>
      <c r="F451" s="133" t="s">
        <v>711</v>
      </c>
      <c r="G451" s="134" t="s">
        <v>153</v>
      </c>
      <c r="H451" s="135">
        <v>1742.907</v>
      </c>
      <c r="I451" s="136"/>
      <c r="J451" s="136">
        <f>ROUND(I451*H451,2)</f>
        <v>0</v>
      </c>
      <c r="K451" s="133" t="s">
        <v>1</v>
      </c>
      <c r="L451" s="27"/>
      <c r="M451" s="137" t="s">
        <v>1</v>
      </c>
      <c r="N451" s="138" t="s">
        <v>35</v>
      </c>
      <c r="O451" s="139">
        <v>0</v>
      </c>
      <c r="P451" s="139">
        <f>O451*H451</f>
        <v>0</v>
      </c>
      <c r="Q451" s="139">
        <v>0</v>
      </c>
      <c r="R451" s="139">
        <f>Q451*H451</f>
        <v>0</v>
      </c>
      <c r="S451" s="139">
        <v>0</v>
      </c>
      <c r="T451" s="140">
        <f>S451*H451</f>
        <v>0</v>
      </c>
      <c r="AR451" s="141" t="s">
        <v>155</v>
      </c>
      <c r="AT451" s="141" t="s">
        <v>150</v>
      </c>
      <c r="AU451" s="141" t="s">
        <v>79</v>
      </c>
      <c r="AY451" s="15" t="s">
        <v>148</v>
      </c>
      <c r="BE451" s="142">
        <f>IF(N451="základní",J451,0)</f>
        <v>0</v>
      </c>
      <c r="BF451" s="142">
        <f>IF(N451="snížená",J451,0)</f>
        <v>0</v>
      </c>
      <c r="BG451" s="142">
        <f>IF(N451="zákl. přenesená",J451,0)</f>
        <v>0</v>
      </c>
      <c r="BH451" s="142">
        <f>IF(N451="sníž. přenesená",J451,0)</f>
        <v>0</v>
      </c>
      <c r="BI451" s="142">
        <f>IF(N451="nulová",J451,0)</f>
        <v>0</v>
      </c>
      <c r="BJ451" s="15" t="s">
        <v>77</v>
      </c>
      <c r="BK451" s="142">
        <f>ROUND(I451*H451,2)</f>
        <v>0</v>
      </c>
      <c r="BL451" s="15" t="s">
        <v>155</v>
      </c>
      <c r="BM451" s="141" t="s">
        <v>3066</v>
      </c>
    </row>
    <row r="452" spans="2:51" s="12" customFormat="1" ht="12">
      <c r="B452" s="143"/>
      <c r="D452" s="144" t="s">
        <v>157</v>
      </c>
      <c r="E452" s="145" t="s">
        <v>1</v>
      </c>
      <c r="F452" s="146" t="s">
        <v>302</v>
      </c>
      <c r="H452" s="145" t="s">
        <v>1</v>
      </c>
      <c r="L452" s="143"/>
      <c r="M452" s="147"/>
      <c r="N452" s="148"/>
      <c r="O452" s="148"/>
      <c r="P452" s="148"/>
      <c r="Q452" s="148"/>
      <c r="R452" s="148"/>
      <c r="S452" s="148"/>
      <c r="T452" s="149"/>
      <c r="AT452" s="145" t="s">
        <v>157</v>
      </c>
      <c r="AU452" s="145" t="s">
        <v>79</v>
      </c>
      <c r="AV452" s="12" t="s">
        <v>77</v>
      </c>
      <c r="AW452" s="12" t="s">
        <v>27</v>
      </c>
      <c r="AX452" s="12" t="s">
        <v>70</v>
      </c>
      <c r="AY452" s="145" t="s">
        <v>148</v>
      </c>
    </row>
    <row r="453" spans="2:51" s="13" customFormat="1" ht="12">
      <c r="B453" s="150"/>
      <c r="D453" s="144" t="s">
        <v>157</v>
      </c>
      <c r="E453" s="151" t="s">
        <v>1</v>
      </c>
      <c r="F453" s="152" t="s">
        <v>2945</v>
      </c>
      <c r="H453" s="153">
        <v>204.54</v>
      </c>
      <c r="L453" s="150"/>
      <c r="M453" s="154"/>
      <c r="N453" s="155"/>
      <c r="O453" s="155"/>
      <c r="P453" s="155"/>
      <c r="Q453" s="155"/>
      <c r="R453" s="155"/>
      <c r="S453" s="155"/>
      <c r="T453" s="156"/>
      <c r="AT453" s="151" t="s">
        <v>157</v>
      </c>
      <c r="AU453" s="151" t="s">
        <v>79</v>
      </c>
      <c r="AV453" s="13" t="s">
        <v>79</v>
      </c>
      <c r="AW453" s="13" t="s">
        <v>27</v>
      </c>
      <c r="AX453" s="13" t="s">
        <v>70</v>
      </c>
      <c r="AY453" s="151" t="s">
        <v>148</v>
      </c>
    </row>
    <row r="454" spans="2:51" s="13" customFormat="1" ht="12">
      <c r="B454" s="150"/>
      <c r="D454" s="144" t="s">
        <v>157</v>
      </c>
      <c r="E454" s="151" t="s">
        <v>1</v>
      </c>
      <c r="F454" s="152" t="s">
        <v>2946</v>
      </c>
      <c r="H454" s="153">
        <v>322.371</v>
      </c>
      <c r="L454" s="150"/>
      <c r="M454" s="154"/>
      <c r="N454" s="155"/>
      <c r="O454" s="155"/>
      <c r="P454" s="155"/>
      <c r="Q454" s="155"/>
      <c r="R454" s="155"/>
      <c r="S454" s="155"/>
      <c r="T454" s="156"/>
      <c r="AT454" s="151" t="s">
        <v>157</v>
      </c>
      <c r="AU454" s="151" t="s">
        <v>79</v>
      </c>
      <c r="AV454" s="13" t="s">
        <v>79</v>
      </c>
      <c r="AW454" s="13" t="s">
        <v>27</v>
      </c>
      <c r="AX454" s="13" t="s">
        <v>70</v>
      </c>
      <c r="AY454" s="151" t="s">
        <v>148</v>
      </c>
    </row>
    <row r="455" spans="2:51" s="13" customFormat="1" ht="12">
      <c r="B455" s="150"/>
      <c r="D455" s="144" t="s">
        <v>157</v>
      </c>
      <c r="E455" s="151" t="s">
        <v>1</v>
      </c>
      <c r="F455" s="152" t="s">
        <v>3067</v>
      </c>
      <c r="H455" s="153">
        <v>144.549</v>
      </c>
      <c r="L455" s="150"/>
      <c r="M455" s="154"/>
      <c r="N455" s="155"/>
      <c r="O455" s="155"/>
      <c r="P455" s="155"/>
      <c r="Q455" s="155"/>
      <c r="R455" s="155"/>
      <c r="S455" s="155"/>
      <c r="T455" s="156"/>
      <c r="AT455" s="151" t="s">
        <v>157</v>
      </c>
      <c r="AU455" s="151" t="s">
        <v>79</v>
      </c>
      <c r="AV455" s="13" t="s">
        <v>79</v>
      </c>
      <c r="AW455" s="13" t="s">
        <v>27</v>
      </c>
      <c r="AX455" s="13" t="s">
        <v>70</v>
      </c>
      <c r="AY455" s="151" t="s">
        <v>148</v>
      </c>
    </row>
    <row r="456" spans="2:51" s="13" customFormat="1" ht="12">
      <c r="B456" s="150"/>
      <c r="D456" s="144" t="s">
        <v>157</v>
      </c>
      <c r="E456" s="151" t="s">
        <v>1</v>
      </c>
      <c r="F456" s="152" t="s">
        <v>2948</v>
      </c>
      <c r="H456" s="153">
        <v>1071.447</v>
      </c>
      <c r="L456" s="150"/>
      <c r="M456" s="154"/>
      <c r="N456" s="155"/>
      <c r="O456" s="155"/>
      <c r="P456" s="155"/>
      <c r="Q456" s="155"/>
      <c r="R456" s="155"/>
      <c r="S456" s="155"/>
      <c r="T456" s="156"/>
      <c r="AT456" s="151" t="s">
        <v>157</v>
      </c>
      <c r="AU456" s="151" t="s">
        <v>79</v>
      </c>
      <c r="AV456" s="13" t="s">
        <v>79</v>
      </c>
      <c r="AW456" s="13" t="s">
        <v>27</v>
      </c>
      <c r="AX456" s="13" t="s">
        <v>70</v>
      </c>
      <c r="AY456" s="151" t="s">
        <v>148</v>
      </c>
    </row>
    <row r="457" spans="2:65" s="1" customFormat="1" ht="16.5" customHeight="1">
      <c r="B457" s="130"/>
      <c r="C457" s="131" t="s">
        <v>441</v>
      </c>
      <c r="D457" s="131" t="s">
        <v>150</v>
      </c>
      <c r="E457" s="132" t="s">
        <v>2331</v>
      </c>
      <c r="F457" s="133" t="s">
        <v>2332</v>
      </c>
      <c r="G457" s="134" t="s">
        <v>458</v>
      </c>
      <c r="H457" s="135">
        <v>335.35</v>
      </c>
      <c r="I457" s="136"/>
      <c r="J457" s="136">
        <f>ROUND(I457*H457,2)</f>
        <v>0</v>
      </c>
      <c r="K457" s="133" t="s">
        <v>154</v>
      </c>
      <c r="L457" s="27"/>
      <c r="M457" s="137" t="s">
        <v>1</v>
      </c>
      <c r="N457" s="138" t="s">
        <v>35</v>
      </c>
      <c r="O457" s="139">
        <v>0.23</v>
      </c>
      <c r="P457" s="139">
        <f>O457*H457</f>
        <v>77.13050000000001</v>
      </c>
      <c r="Q457" s="139">
        <v>6E-05</v>
      </c>
      <c r="R457" s="139">
        <f>Q457*H457</f>
        <v>0.020121000000000003</v>
      </c>
      <c r="S457" s="139">
        <v>0</v>
      </c>
      <c r="T457" s="140">
        <f>S457*H457</f>
        <v>0</v>
      </c>
      <c r="AR457" s="141" t="s">
        <v>155</v>
      </c>
      <c r="AT457" s="141" t="s">
        <v>150</v>
      </c>
      <c r="AU457" s="141" t="s">
        <v>79</v>
      </c>
      <c r="AY457" s="15" t="s">
        <v>148</v>
      </c>
      <c r="BE457" s="142">
        <f>IF(N457="základní",J457,0)</f>
        <v>0</v>
      </c>
      <c r="BF457" s="142">
        <f>IF(N457="snížená",J457,0)</f>
        <v>0</v>
      </c>
      <c r="BG457" s="142">
        <f>IF(N457="zákl. přenesená",J457,0)</f>
        <v>0</v>
      </c>
      <c r="BH457" s="142">
        <f>IF(N457="sníž. přenesená",J457,0)</f>
        <v>0</v>
      </c>
      <c r="BI457" s="142">
        <f>IF(N457="nulová",J457,0)</f>
        <v>0</v>
      </c>
      <c r="BJ457" s="15" t="s">
        <v>77</v>
      </c>
      <c r="BK457" s="142">
        <f>ROUND(I457*H457,2)</f>
        <v>0</v>
      </c>
      <c r="BL457" s="15" t="s">
        <v>155</v>
      </c>
      <c r="BM457" s="141" t="s">
        <v>3068</v>
      </c>
    </row>
    <row r="458" spans="2:51" s="12" customFormat="1" ht="12">
      <c r="B458" s="143"/>
      <c r="D458" s="144" t="s">
        <v>157</v>
      </c>
      <c r="E458" s="145" t="s">
        <v>1</v>
      </c>
      <c r="F458" s="146" t="s">
        <v>244</v>
      </c>
      <c r="H458" s="145" t="s">
        <v>1</v>
      </c>
      <c r="L458" s="143"/>
      <c r="M458" s="147"/>
      <c r="N458" s="148"/>
      <c r="O458" s="148"/>
      <c r="P458" s="148"/>
      <c r="Q458" s="148"/>
      <c r="R458" s="148"/>
      <c r="S458" s="148"/>
      <c r="T458" s="149"/>
      <c r="AT458" s="145" t="s">
        <v>157</v>
      </c>
      <c r="AU458" s="145" t="s">
        <v>79</v>
      </c>
      <c r="AV458" s="12" t="s">
        <v>77</v>
      </c>
      <c r="AW458" s="12" t="s">
        <v>27</v>
      </c>
      <c r="AX458" s="12" t="s">
        <v>70</v>
      </c>
      <c r="AY458" s="145" t="s">
        <v>148</v>
      </c>
    </row>
    <row r="459" spans="2:51" s="13" customFormat="1" ht="30.6">
      <c r="B459" s="150"/>
      <c r="D459" s="144" t="s">
        <v>157</v>
      </c>
      <c r="E459" s="151" t="s">
        <v>1</v>
      </c>
      <c r="F459" s="152" t="s">
        <v>3069</v>
      </c>
      <c r="H459" s="153">
        <v>164.05</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51" s="13" customFormat="1" ht="30.6">
      <c r="B460" s="150"/>
      <c r="D460" s="144" t="s">
        <v>157</v>
      </c>
      <c r="E460" s="151" t="s">
        <v>1</v>
      </c>
      <c r="F460" s="152" t="s">
        <v>3070</v>
      </c>
      <c r="H460" s="153">
        <v>171.3</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 customFormat="1" ht="24" customHeight="1">
      <c r="B461" s="130"/>
      <c r="C461" s="157" t="s">
        <v>451</v>
      </c>
      <c r="D461" s="157" t="s">
        <v>80</v>
      </c>
      <c r="E461" s="158" t="s">
        <v>2336</v>
      </c>
      <c r="F461" s="159" t="s">
        <v>2337</v>
      </c>
      <c r="G461" s="160" t="s">
        <v>458</v>
      </c>
      <c r="H461" s="161">
        <v>179.865</v>
      </c>
      <c r="I461" s="162"/>
      <c r="J461" s="162">
        <f>ROUND(I461*H461,2)</f>
        <v>0</v>
      </c>
      <c r="K461" s="159" t="s">
        <v>154</v>
      </c>
      <c r="L461" s="163"/>
      <c r="M461" s="164" t="s">
        <v>1</v>
      </c>
      <c r="N461" s="165" t="s">
        <v>35</v>
      </c>
      <c r="O461" s="139">
        <v>0</v>
      </c>
      <c r="P461" s="139">
        <f>O461*H461</f>
        <v>0</v>
      </c>
      <c r="Q461" s="139">
        <v>0.0005</v>
      </c>
      <c r="R461" s="139">
        <f>Q461*H461</f>
        <v>0.08993250000000001</v>
      </c>
      <c r="S461" s="139">
        <v>0</v>
      </c>
      <c r="T461" s="140">
        <f>S461*H461</f>
        <v>0</v>
      </c>
      <c r="AR461" s="141" t="s">
        <v>192</v>
      </c>
      <c r="AT461" s="141" t="s">
        <v>80</v>
      </c>
      <c r="AU461" s="141" t="s">
        <v>79</v>
      </c>
      <c r="AY461" s="15" t="s">
        <v>148</v>
      </c>
      <c r="BE461" s="142">
        <f>IF(N461="základní",J461,0)</f>
        <v>0</v>
      </c>
      <c r="BF461" s="142">
        <f>IF(N461="snížená",J461,0)</f>
        <v>0</v>
      </c>
      <c r="BG461" s="142">
        <f>IF(N461="zákl. přenesená",J461,0)</f>
        <v>0</v>
      </c>
      <c r="BH461" s="142">
        <f>IF(N461="sníž. přenesená",J461,0)</f>
        <v>0</v>
      </c>
      <c r="BI461" s="142">
        <f>IF(N461="nulová",J461,0)</f>
        <v>0</v>
      </c>
      <c r="BJ461" s="15" t="s">
        <v>77</v>
      </c>
      <c r="BK461" s="142">
        <f>ROUND(I461*H461,2)</f>
        <v>0</v>
      </c>
      <c r="BL461" s="15" t="s">
        <v>155</v>
      </c>
      <c r="BM461" s="141" t="s">
        <v>3071</v>
      </c>
    </row>
    <row r="462" spans="2:51" s="12" customFormat="1" ht="12">
      <c r="B462" s="143"/>
      <c r="D462" s="144" t="s">
        <v>157</v>
      </c>
      <c r="E462" s="145" t="s">
        <v>1</v>
      </c>
      <c r="F462" s="146" t="s">
        <v>244</v>
      </c>
      <c r="H462" s="145" t="s">
        <v>1</v>
      </c>
      <c r="L462" s="143"/>
      <c r="M462" s="147"/>
      <c r="N462" s="148"/>
      <c r="O462" s="148"/>
      <c r="P462" s="148"/>
      <c r="Q462" s="148"/>
      <c r="R462" s="148"/>
      <c r="S462" s="148"/>
      <c r="T462" s="149"/>
      <c r="AT462" s="145" t="s">
        <v>157</v>
      </c>
      <c r="AU462" s="145" t="s">
        <v>79</v>
      </c>
      <c r="AV462" s="12" t="s">
        <v>77</v>
      </c>
      <c r="AW462" s="12" t="s">
        <v>27</v>
      </c>
      <c r="AX462" s="12" t="s">
        <v>70</v>
      </c>
      <c r="AY462" s="145" t="s">
        <v>148</v>
      </c>
    </row>
    <row r="463" spans="2:51" s="13" customFormat="1" ht="30.6">
      <c r="B463" s="150"/>
      <c r="D463" s="144" t="s">
        <v>157</v>
      </c>
      <c r="E463" s="151" t="s">
        <v>1</v>
      </c>
      <c r="F463" s="152" t="s">
        <v>3070</v>
      </c>
      <c r="H463" s="153">
        <v>171.3</v>
      </c>
      <c r="L463" s="150"/>
      <c r="M463" s="154"/>
      <c r="N463" s="155"/>
      <c r="O463" s="155"/>
      <c r="P463" s="155"/>
      <c r="Q463" s="155"/>
      <c r="R463" s="155"/>
      <c r="S463" s="155"/>
      <c r="T463" s="156"/>
      <c r="AT463" s="151" t="s">
        <v>157</v>
      </c>
      <c r="AU463" s="151" t="s">
        <v>79</v>
      </c>
      <c r="AV463" s="13" t="s">
        <v>79</v>
      </c>
      <c r="AW463" s="13" t="s">
        <v>27</v>
      </c>
      <c r="AX463" s="13" t="s">
        <v>70</v>
      </c>
      <c r="AY463" s="151" t="s">
        <v>148</v>
      </c>
    </row>
    <row r="464" spans="2:51" s="13" customFormat="1" ht="12">
      <c r="B464" s="150"/>
      <c r="D464" s="144" t="s">
        <v>157</v>
      </c>
      <c r="F464" s="152" t="s">
        <v>3072</v>
      </c>
      <c r="H464" s="153">
        <v>179.865</v>
      </c>
      <c r="L464" s="150"/>
      <c r="M464" s="154"/>
      <c r="N464" s="155"/>
      <c r="O464" s="155"/>
      <c r="P464" s="155"/>
      <c r="Q464" s="155"/>
      <c r="R464" s="155"/>
      <c r="S464" s="155"/>
      <c r="T464" s="156"/>
      <c r="AT464" s="151" t="s">
        <v>157</v>
      </c>
      <c r="AU464" s="151" t="s">
        <v>79</v>
      </c>
      <c r="AV464" s="13" t="s">
        <v>79</v>
      </c>
      <c r="AW464" s="13" t="s">
        <v>3</v>
      </c>
      <c r="AX464" s="13" t="s">
        <v>77</v>
      </c>
      <c r="AY464" s="151" t="s">
        <v>148</v>
      </c>
    </row>
    <row r="465" spans="2:65" s="1" customFormat="1" ht="24" customHeight="1">
      <c r="B465" s="130"/>
      <c r="C465" s="157" t="s">
        <v>466</v>
      </c>
      <c r="D465" s="157" t="s">
        <v>80</v>
      </c>
      <c r="E465" s="158" t="s">
        <v>2340</v>
      </c>
      <c r="F465" s="159" t="s">
        <v>2341</v>
      </c>
      <c r="G465" s="160" t="s">
        <v>458</v>
      </c>
      <c r="H465" s="161">
        <v>172.253</v>
      </c>
      <c r="I465" s="162"/>
      <c r="J465" s="162">
        <f>ROUND(I465*H465,2)</f>
        <v>0</v>
      </c>
      <c r="K465" s="159" t="s">
        <v>154</v>
      </c>
      <c r="L465" s="163"/>
      <c r="M465" s="164" t="s">
        <v>1</v>
      </c>
      <c r="N465" s="165" t="s">
        <v>35</v>
      </c>
      <c r="O465" s="139">
        <v>0</v>
      </c>
      <c r="P465" s="139">
        <f>O465*H465</f>
        <v>0</v>
      </c>
      <c r="Q465" s="139">
        <v>0.00072</v>
      </c>
      <c r="R465" s="139">
        <f>Q465*H465</f>
        <v>0.12402215999999999</v>
      </c>
      <c r="S465" s="139">
        <v>0</v>
      </c>
      <c r="T465" s="140">
        <f>S465*H465</f>
        <v>0</v>
      </c>
      <c r="AR465" s="141" t="s">
        <v>192</v>
      </c>
      <c r="AT465" s="141" t="s">
        <v>80</v>
      </c>
      <c r="AU465" s="141" t="s">
        <v>79</v>
      </c>
      <c r="AY465" s="15" t="s">
        <v>148</v>
      </c>
      <c r="BE465" s="142">
        <f>IF(N465="základní",J465,0)</f>
        <v>0</v>
      </c>
      <c r="BF465" s="142">
        <f>IF(N465="snížená",J465,0)</f>
        <v>0</v>
      </c>
      <c r="BG465" s="142">
        <f>IF(N465="zákl. přenesená",J465,0)</f>
        <v>0</v>
      </c>
      <c r="BH465" s="142">
        <f>IF(N465="sníž. přenesená",J465,0)</f>
        <v>0</v>
      </c>
      <c r="BI465" s="142">
        <f>IF(N465="nulová",J465,0)</f>
        <v>0</v>
      </c>
      <c r="BJ465" s="15" t="s">
        <v>77</v>
      </c>
      <c r="BK465" s="142">
        <f>ROUND(I465*H465,2)</f>
        <v>0</v>
      </c>
      <c r="BL465" s="15" t="s">
        <v>155</v>
      </c>
      <c r="BM465" s="141" t="s">
        <v>3073</v>
      </c>
    </row>
    <row r="466" spans="2:51" s="12" customFormat="1" ht="12">
      <c r="B466" s="143"/>
      <c r="D466" s="144" t="s">
        <v>157</v>
      </c>
      <c r="E466" s="145" t="s">
        <v>1</v>
      </c>
      <c r="F466" s="146" t="s">
        <v>244</v>
      </c>
      <c r="H466" s="145" t="s">
        <v>1</v>
      </c>
      <c r="L466" s="143"/>
      <c r="M466" s="147"/>
      <c r="N466" s="148"/>
      <c r="O466" s="148"/>
      <c r="P466" s="148"/>
      <c r="Q466" s="148"/>
      <c r="R466" s="148"/>
      <c r="S466" s="148"/>
      <c r="T466" s="149"/>
      <c r="AT466" s="145" t="s">
        <v>157</v>
      </c>
      <c r="AU466" s="145" t="s">
        <v>79</v>
      </c>
      <c r="AV466" s="12" t="s">
        <v>77</v>
      </c>
      <c r="AW466" s="12" t="s">
        <v>27</v>
      </c>
      <c r="AX466" s="12" t="s">
        <v>70</v>
      </c>
      <c r="AY466" s="145" t="s">
        <v>148</v>
      </c>
    </row>
    <row r="467" spans="2:51" s="13" customFormat="1" ht="30.6">
      <c r="B467" s="150"/>
      <c r="D467" s="144" t="s">
        <v>157</v>
      </c>
      <c r="E467" s="151" t="s">
        <v>1</v>
      </c>
      <c r="F467" s="152" t="s">
        <v>3069</v>
      </c>
      <c r="H467" s="153">
        <v>164.05</v>
      </c>
      <c r="L467" s="150"/>
      <c r="M467" s="154"/>
      <c r="N467" s="155"/>
      <c r="O467" s="155"/>
      <c r="P467" s="155"/>
      <c r="Q467" s="155"/>
      <c r="R467" s="155"/>
      <c r="S467" s="155"/>
      <c r="T467" s="156"/>
      <c r="AT467" s="151" t="s">
        <v>157</v>
      </c>
      <c r="AU467" s="151" t="s">
        <v>79</v>
      </c>
      <c r="AV467" s="13" t="s">
        <v>79</v>
      </c>
      <c r="AW467" s="13" t="s">
        <v>27</v>
      </c>
      <c r="AX467" s="13" t="s">
        <v>70</v>
      </c>
      <c r="AY467" s="151" t="s">
        <v>148</v>
      </c>
    </row>
    <row r="468" spans="2:51" s="13" customFormat="1" ht="12">
      <c r="B468" s="150"/>
      <c r="D468" s="144" t="s">
        <v>157</v>
      </c>
      <c r="F468" s="152" t="s">
        <v>3074</v>
      </c>
      <c r="H468" s="153">
        <v>172.253</v>
      </c>
      <c r="L468" s="150"/>
      <c r="M468" s="154"/>
      <c r="N468" s="155"/>
      <c r="O468" s="155"/>
      <c r="P468" s="155"/>
      <c r="Q468" s="155"/>
      <c r="R468" s="155"/>
      <c r="S468" s="155"/>
      <c r="T468" s="156"/>
      <c r="AT468" s="151" t="s">
        <v>157</v>
      </c>
      <c r="AU468" s="151" t="s">
        <v>79</v>
      </c>
      <c r="AV468" s="13" t="s">
        <v>79</v>
      </c>
      <c r="AW468" s="13" t="s">
        <v>3</v>
      </c>
      <c r="AX468" s="13" t="s">
        <v>77</v>
      </c>
      <c r="AY468" s="151" t="s">
        <v>148</v>
      </c>
    </row>
    <row r="469" spans="2:65" s="1" customFormat="1" ht="24" customHeight="1">
      <c r="B469" s="130"/>
      <c r="C469" s="131" t="s">
        <v>280</v>
      </c>
      <c r="D469" s="131" t="s">
        <v>150</v>
      </c>
      <c r="E469" s="132" t="s">
        <v>713</v>
      </c>
      <c r="F469" s="133" t="s">
        <v>714</v>
      </c>
      <c r="G469" s="134" t="s">
        <v>153</v>
      </c>
      <c r="H469" s="135">
        <v>1393.818</v>
      </c>
      <c r="I469" s="136"/>
      <c r="J469" s="136">
        <f>ROUND(I469*H469,2)</f>
        <v>0</v>
      </c>
      <c r="K469" s="133" t="s">
        <v>154</v>
      </c>
      <c r="L469" s="27"/>
      <c r="M469" s="137" t="s">
        <v>1</v>
      </c>
      <c r="N469" s="138" t="s">
        <v>35</v>
      </c>
      <c r="O469" s="139">
        <v>0.077</v>
      </c>
      <c r="P469" s="139">
        <f>O469*H469</f>
        <v>107.32398599999999</v>
      </c>
      <c r="Q469" s="139">
        <v>0.00382</v>
      </c>
      <c r="R469" s="139">
        <f>Q469*H469</f>
        <v>5.32438476</v>
      </c>
      <c r="S469" s="139">
        <v>0</v>
      </c>
      <c r="T469" s="140">
        <f>S469*H469</f>
        <v>0</v>
      </c>
      <c r="AR469" s="141" t="s">
        <v>155</v>
      </c>
      <c r="AT469" s="141" t="s">
        <v>150</v>
      </c>
      <c r="AU469" s="141" t="s">
        <v>79</v>
      </c>
      <c r="AY469" s="15" t="s">
        <v>148</v>
      </c>
      <c r="BE469" s="142">
        <f>IF(N469="základní",J469,0)</f>
        <v>0</v>
      </c>
      <c r="BF469" s="142">
        <f>IF(N469="snížená",J469,0)</f>
        <v>0</v>
      </c>
      <c r="BG469" s="142">
        <f>IF(N469="zákl. přenesená",J469,0)</f>
        <v>0</v>
      </c>
      <c r="BH469" s="142">
        <f>IF(N469="sníž. přenesená",J469,0)</f>
        <v>0</v>
      </c>
      <c r="BI469" s="142">
        <f>IF(N469="nulová",J469,0)</f>
        <v>0</v>
      </c>
      <c r="BJ469" s="15" t="s">
        <v>77</v>
      </c>
      <c r="BK469" s="142">
        <f>ROUND(I469*H469,2)</f>
        <v>0</v>
      </c>
      <c r="BL469" s="15" t="s">
        <v>155</v>
      </c>
      <c r="BM469" s="141" t="s">
        <v>3075</v>
      </c>
    </row>
    <row r="470" spans="2:51" s="13" customFormat="1" ht="12">
      <c r="B470" s="150"/>
      <c r="D470" s="144" t="s">
        <v>157</v>
      </c>
      <c r="E470" s="151" t="s">
        <v>1</v>
      </c>
      <c r="F470" s="152" t="s">
        <v>2946</v>
      </c>
      <c r="H470" s="153">
        <v>322.371</v>
      </c>
      <c r="L470" s="150"/>
      <c r="M470" s="154"/>
      <c r="N470" s="155"/>
      <c r="O470" s="155"/>
      <c r="P470" s="155"/>
      <c r="Q470" s="155"/>
      <c r="R470" s="155"/>
      <c r="S470" s="155"/>
      <c r="T470" s="156"/>
      <c r="AT470" s="151" t="s">
        <v>157</v>
      </c>
      <c r="AU470" s="151" t="s">
        <v>79</v>
      </c>
      <c r="AV470" s="13" t="s">
        <v>79</v>
      </c>
      <c r="AW470" s="13" t="s">
        <v>27</v>
      </c>
      <c r="AX470" s="13" t="s">
        <v>70</v>
      </c>
      <c r="AY470" s="151" t="s">
        <v>148</v>
      </c>
    </row>
    <row r="471" spans="2:51" s="13" customFormat="1" ht="12">
      <c r="B471" s="150"/>
      <c r="D471" s="144" t="s">
        <v>157</v>
      </c>
      <c r="E471" s="151" t="s">
        <v>1</v>
      </c>
      <c r="F471" s="152" t="s">
        <v>2948</v>
      </c>
      <c r="H471" s="153">
        <v>1071.447</v>
      </c>
      <c r="L471" s="150"/>
      <c r="M471" s="154"/>
      <c r="N471" s="155"/>
      <c r="O471" s="155"/>
      <c r="P471" s="155"/>
      <c r="Q471" s="155"/>
      <c r="R471" s="155"/>
      <c r="S471" s="155"/>
      <c r="T471" s="156"/>
      <c r="AT471" s="151" t="s">
        <v>157</v>
      </c>
      <c r="AU471" s="151" t="s">
        <v>79</v>
      </c>
      <c r="AV471" s="13" t="s">
        <v>79</v>
      </c>
      <c r="AW471" s="13" t="s">
        <v>27</v>
      </c>
      <c r="AX471" s="13" t="s">
        <v>70</v>
      </c>
      <c r="AY471" s="151" t="s">
        <v>148</v>
      </c>
    </row>
    <row r="472" spans="2:65" s="1" customFormat="1" ht="24" customHeight="1">
      <c r="B472" s="130"/>
      <c r="C472" s="131" t="s">
        <v>352</v>
      </c>
      <c r="D472" s="131" t="s">
        <v>150</v>
      </c>
      <c r="E472" s="132" t="s">
        <v>717</v>
      </c>
      <c r="F472" s="133" t="s">
        <v>718</v>
      </c>
      <c r="G472" s="134" t="s">
        <v>153</v>
      </c>
      <c r="H472" s="135">
        <v>336.392</v>
      </c>
      <c r="I472" s="136"/>
      <c r="J472" s="136">
        <f>ROUND(I472*H472,2)</f>
        <v>0</v>
      </c>
      <c r="K472" s="133" t="s">
        <v>154</v>
      </c>
      <c r="L472" s="27"/>
      <c r="M472" s="137" t="s">
        <v>1</v>
      </c>
      <c r="N472" s="138" t="s">
        <v>35</v>
      </c>
      <c r="O472" s="139">
        <v>0.294</v>
      </c>
      <c r="P472" s="139">
        <f>O472*H472</f>
        <v>98.899248</v>
      </c>
      <c r="Q472" s="139">
        <v>0.00368</v>
      </c>
      <c r="R472" s="139">
        <f>Q472*H472</f>
        <v>1.2379225600000001</v>
      </c>
      <c r="S472" s="139">
        <v>0</v>
      </c>
      <c r="T472" s="140">
        <f>S472*H472</f>
        <v>0</v>
      </c>
      <c r="AR472" s="141" t="s">
        <v>155</v>
      </c>
      <c r="AT472" s="141" t="s">
        <v>150</v>
      </c>
      <c r="AU472" s="141" t="s">
        <v>79</v>
      </c>
      <c r="AY472" s="15" t="s">
        <v>148</v>
      </c>
      <c r="BE472" s="142">
        <f>IF(N472="základní",J472,0)</f>
        <v>0</v>
      </c>
      <c r="BF472" s="142">
        <f>IF(N472="snížená",J472,0)</f>
        <v>0</v>
      </c>
      <c r="BG472" s="142">
        <f>IF(N472="zákl. přenesená",J472,0)</f>
        <v>0</v>
      </c>
      <c r="BH472" s="142">
        <f>IF(N472="sníž. přenesená",J472,0)</f>
        <v>0</v>
      </c>
      <c r="BI472" s="142">
        <f>IF(N472="nulová",J472,0)</f>
        <v>0</v>
      </c>
      <c r="BJ472" s="15" t="s">
        <v>77</v>
      </c>
      <c r="BK472" s="142">
        <f>ROUND(I472*H472,2)</f>
        <v>0</v>
      </c>
      <c r="BL472" s="15" t="s">
        <v>155</v>
      </c>
      <c r="BM472" s="141" t="s">
        <v>3076</v>
      </c>
    </row>
    <row r="473" spans="2:51" s="12" customFormat="1" ht="12">
      <c r="B473" s="143"/>
      <c r="D473" s="144" t="s">
        <v>157</v>
      </c>
      <c r="E473" s="145" t="s">
        <v>1</v>
      </c>
      <c r="F473" s="146" t="s">
        <v>648</v>
      </c>
      <c r="H473" s="145" t="s">
        <v>1</v>
      </c>
      <c r="L473" s="143"/>
      <c r="M473" s="147"/>
      <c r="N473" s="148"/>
      <c r="O473" s="148"/>
      <c r="P473" s="148"/>
      <c r="Q473" s="148"/>
      <c r="R473" s="148"/>
      <c r="S473" s="148"/>
      <c r="T473" s="149"/>
      <c r="AT473" s="145" t="s">
        <v>157</v>
      </c>
      <c r="AU473" s="145" t="s">
        <v>79</v>
      </c>
      <c r="AV473" s="12" t="s">
        <v>77</v>
      </c>
      <c r="AW473" s="12" t="s">
        <v>27</v>
      </c>
      <c r="AX473" s="12" t="s">
        <v>70</v>
      </c>
      <c r="AY473" s="145" t="s">
        <v>148</v>
      </c>
    </row>
    <row r="474" spans="2:51" s="13" customFormat="1" ht="20.4">
      <c r="B474" s="150"/>
      <c r="D474" s="144" t="s">
        <v>157</v>
      </c>
      <c r="E474" s="151" t="s">
        <v>1</v>
      </c>
      <c r="F474" s="152" t="s">
        <v>3024</v>
      </c>
      <c r="H474" s="153">
        <v>84.81</v>
      </c>
      <c r="L474" s="150"/>
      <c r="M474" s="154"/>
      <c r="N474" s="155"/>
      <c r="O474" s="155"/>
      <c r="P474" s="155"/>
      <c r="Q474" s="155"/>
      <c r="R474" s="155"/>
      <c r="S474" s="155"/>
      <c r="T474" s="156"/>
      <c r="AT474" s="151" t="s">
        <v>157</v>
      </c>
      <c r="AU474" s="151" t="s">
        <v>79</v>
      </c>
      <c r="AV474" s="13" t="s">
        <v>79</v>
      </c>
      <c r="AW474" s="13" t="s">
        <v>27</v>
      </c>
      <c r="AX474" s="13" t="s">
        <v>70</v>
      </c>
      <c r="AY474" s="151" t="s">
        <v>148</v>
      </c>
    </row>
    <row r="475" spans="2:51" s="13" customFormat="1" ht="20.4">
      <c r="B475" s="150"/>
      <c r="D475" s="144" t="s">
        <v>157</v>
      </c>
      <c r="E475" s="151" t="s">
        <v>1</v>
      </c>
      <c r="F475" s="152" t="s">
        <v>3025</v>
      </c>
      <c r="H475" s="153">
        <v>58.23</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51" s="13" customFormat="1" ht="20.4">
      <c r="B476" s="150"/>
      <c r="D476" s="144" t="s">
        <v>157</v>
      </c>
      <c r="E476" s="151" t="s">
        <v>1</v>
      </c>
      <c r="F476" s="152" t="s">
        <v>3026</v>
      </c>
      <c r="H476" s="153">
        <v>119.69</v>
      </c>
      <c r="L476" s="150"/>
      <c r="M476" s="154"/>
      <c r="N476" s="155"/>
      <c r="O476" s="155"/>
      <c r="P476" s="155"/>
      <c r="Q476" s="155"/>
      <c r="R476" s="155"/>
      <c r="S476" s="155"/>
      <c r="T476" s="156"/>
      <c r="AT476" s="151" t="s">
        <v>157</v>
      </c>
      <c r="AU476" s="151" t="s">
        <v>79</v>
      </c>
      <c r="AV476" s="13" t="s">
        <v>79</v>
      </c>
      <c r="AW476" s="13" t="s">
        <v>27</v>
      </c>
      <c r="AX476" s="13" t="s">
        <v>70</v>
      </c>
      <c r="AY476" s="151" t="s">
        <v>148</v>
      </c>
    </row>
    <row r="477" spans="2:51" s="13" customFormat="1" ht="20.4">
      <c r="B477" s="150"/>
      <c r="D477" s="144" t="s">
        <v>157</v>
      </c>
      <c r="E477" s="151" t="s">
        <v>1</v>
      </c>
      <c r="F477" s="152" t="s">
        <v>3027</v>
      </c>
      <c r="H477" s="153">
        <v>75.56</v>
      </c>
      <c r="L477" s="150"/>
      <c r="M477" s="154"/>
      <c r="N477" s="155"/>
      <c r="O477" s="155"/>
      <c r="P477" s="155"/>
      <c r="Q477" s="155"/>
      <c r="R477" s="155"/>
      <c r="S477" s="155"/>
      <c r="T477" s="156"/>
      <c r="AT477" s="151" t="s">
        <v>157</v>
      </c>
      <c r="AU477" s="151" t="s">
        <v>79</v>
      </c>
      <c r="AV477" s="13" t="s">
        <v>79</v>
      </c>
      <c r="AW477" s="13" t="s">
        <v>27</v>
      </c>
      <c r="AX477" s="13" t="s">
        <v>70</v>
      </c>
      <c r="AY477" s="151" t="s">
        <v>148</v>
      </c>
    </row>
    <row r="478" spans="2:51" s="12" customFormat="1" ht="12">
      <c r="B478" s="143"/>
      <c r="D478" s="144" t="s">
        <v>157</v>
      </c>
      <c r="E478" s="145" t="s">
        <v>1</v>
      </c>
      <c r="F478" s="146" t="s">
        <v>3028</v>
      </c>
      <c r="H478" s="145" t="s">
        <v>1</v>
      </c>
      <c r="L478" s="143"/>
      <c r="M478" s="147"/>
      <c r="N478" s="148"/>
      <c r="O478" s="148"/>
      <c r="P478" s="148"/>
      <c r="Q478" s="148"/>
      <c r="R478" s="148"/>
      <c r="S478" s="148"/>
      <c r="T478" s="149"/>
      <c r="AT478" s="145" t="s">
        <v>157</v>
      </c>
      <c r="AU478" s="145" t="s">
        <v>79</v>
      </c>
      <c r="AV478" s="12" t="s">
        <v>77</v>
      </c>
      <c r="AW478" s="12" t="s">
        <v>27</v>
      </c>
      <c r="AX478" s="12" t="s">
        <v>70</v>
      </c>
      <c r="AY478" s="145" t="s">
        <v>148</v>
      </c>
    </row>
    <row r="479" spans="2:51" s="13" customFormat="1" ht="12">
      <c r="B479" s="150"/>
      <c r="D479" s="144" t="s">
        <v>157</v>
      </c>
      <c r="E479" s="151" t="s">
        <v>1</v>
      </c>
      <c r="F479" s="152" t="s">
        <v>3077</v>
      </c>
      <c r="H479" s="153">
        <v>-1.018</v>
      </c>
      <c r="L479" s="150"/>
      <c r="M479" s="154"/>
      <c r="N479" s="155"/>
      <c r="O479" s="155"/>
      <c r="P479" s="155"/>
      <c r="Q479" s="155"/>
      <c r="R479" s="155"/>
      <c r="S479" s="155"/>
      <c r="T479" s="156"/>
      <c r="AT479" s="151" t="s">
        <v>157</v>
      </c>
      <c r="AU479" s="151" t="s">
        <v>79</v>
      </c>
      <c r="AV479" s="13" t="s">
        <v>79</v>
      </c>
      <c r="AW479" s="13" t="s">
        <v>27</v>
      </c>
      <c r="AX479" s="13" t="s">
        <v>70</v>
      </c>
      <c r="AY479" s="151" t="s">
        <v>148</v>
      </c>
    </row>
    <row r="480" spans="2:51" s="13" customFormat="1" ht="12">
      <c r="B480" s="150"/>
      <c r="D480" s="144" t="s">
        <v>157</v>
      </c>
      <c r="E480" s="151" t="s">
        <v>1</v>
      </c>
      <c r="F480" s="152" t="s">
        <v>3078</v>
      </c>
      <c r="H480" s="153">
        <v>-0.858</v>
      </c>
      <c r="L480" s="150"/>
      <c r="M480" s="154"/>
      <c r="N480" s="155"/>
      <c r="O480" s="155"/>
      <c r="P480" s="155"/>
      <c r="Q480" s="155"/>
      <c r="R480" s="155"/>
      <c r="S480" s="155"/>
      <c r="T480" s="156"/>
      <c r="AT480" s="151" t="s">
        <v>157</v>
      </c>
      <c r="AU480" s="151" t="s">
        <v>79</v>
      </c>
      <c r="AV480" s="13" t="s">
        <v>79</v>
      </c>
      <c r="AW480" s="13" t="s">
        <v>27</v>
      </c>
      <c r="AX480" s="13" t="s">
        <v>70</v>
      </c>
      <c r="AY480" s="151" t="s">
        <v>148</v>
      </c>
    </row>
    <row r="481" spans="2:51" s="13" customFormat="1" ht="12">
      <c r="B481" s="150"/>
      <c r="D481" s="144" t="s">
        <v>157</v>
      </c>
      <c r="E481" s="151" t="s">
        <v>1</v>
      </c>
      <c r="F481" s="152" t="s">
        <v>3079</v>
      </c>
      <c r="H481" s="153">
        <v>0.468</v>
      </c>
      <c r="L481" s="150"/>
      <c r="M481" s="154"/>
      <c r="N481" s="155"/>
      <c r="O481" s="155"/>
      <c r="P481" s="155"/>
      <c r="Q481" s="155"/>
      <c r="R481" s="155"/>
      <c r="S481" s="155"/>
      <c r="T481" s="156"/>
      <c r="AT481" s="151" t="s">
        <v>157</v>
      </c>
      <c r="AU481" s="151" t="s">
        <v>79</v>
      </c>
      <c r="AV481" s="13" t="s">
        <v>79</v>
      </c>
      <c r="AW481" s="13" t="s">
        <v>27</v>
      </c>
      <c r="AX481" s="13" t="s">
        <v>70</v>
      </c>
      <c r="AY481" s="151" t="s">
        <v>148</v>
      </c>
    </row>
    <row r="482" spans="2:51" s="13" customFormat="1" ht="12">
      <c r="B482" s="150"/>
      <c r="D482" s="144" t="s">
        <v>157</v>
      </c>
      <c r="E482" s="151" t="s">
        <v>1</v>
      </c>
      <c r="F482" s="152" t="s">
        <v>3080</v>
      </c>
      <c r="H482" s="153">
        <v>-0.49</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65" s="1" customFormat="1" ht="24" customHeight="1">
      <c r="B483" s="130"/>
      <c r="C483" s="131" t="s">
        <v>716</v>
      </c>
      <c r="D483" s="131" t="s">
        <v>150</v>
      </c>
      <c r="E483" s="132" t="s">
        <v>728</v>
      </c>
      <c r="F483" s="133" t="s">
        <v>729</v>
      </c>
      <c r="G483" s="134" t="s">
        <v>153</v>
      </c>
      <c r="H483" s="135">
        <v>1258.023</v>
      </c>
      <c r="I483" s="136"/>
      <c r="J483" s="136">
        <f>ROUND(I483*H483,2)</f>
        <v>0</v>
      </c>
      <c r="K483" s="133" t="s">
        <v>154</v>
      </c>
      <c r="L483" s="27"/>
      <c r="M483" s="137" t="s">
        <v>1</v>
      </c>
      <c r="N483" s="138" t="s">
        <v>35</v>
      </c>
      <c r="O483" s="139">
        <v>0.245</v>
      </c>
      <c r="P483" s="139">
        <f>O483*H483</f>
        <v>308.21563499999996</v>
      </c>
      <c r="Q483" s="139">
        <v>0.00268</v>
      </c>
      <c r="R483" s="139">
        <f>Q483*H483</f>
        <v>3.37150164</v>
      </c>
      <c r="S483" s="139">
        <v>0</v>
      </c>
      <c r="T483" s="140">
        <f>S483*H483</f>
        <v>0</v>
      </c>
      <c r="AR483" s="141" t="s">
        <v>155</v>
      </c>
      <c r="AT483" s="141" t="s">
        <v>150</v>
      </c>
      <c r="AU483" s="141" t="s">
        <v>79</v>
      </c>
      <c r="AY483" s="15" t="s">
        <v>148</v>
      </c>
      <c r="BE483" s="142">
        <f>IF(N483="základní",J483,0)</f>
        <v>0</v>
      </c>
      <c r="BF483" s="142">
        <f>IF(N483="snížená",J483,0)</f>
        <v>0</v>
      </c>
      <c r="BG483" s="142">
        <f>IF(N483="zákl. přenesená",J483,0)</f>
        <v>0</v>
      </c>
      <c r="BH483" s="142">
        <f>IF(N483="sníž. přenesená",J483,0)</f>
        <v>0</v>
      </c>
      <c r="BI483" s="142">
        <f>IF(N483="nulová",J483,0)</f>
        <v>0</v>
      </c>
      <c r="BJ483" s="15" t="s">
        <v>77</v>
      </c>
      <c r="BK483" s="142">
        <f>ROUND(I483*H483,2)</f>
        <v>0</v>
      </c>
      <c r="BL483" s="15" t="s">
        <v>155</v>
      </c>
      <c r="BM483" s="141" t="s">
        <v>3081</v>
      </c>
    </row>
    <row r="484" spans="2:51" s="12" customFormat="1" ht="12">
      <c r="B484" s="143"/>
      <c r="D484" s="144" t="s">
        <v>157</v>
      </c>
      <c r="E484" s="145" t="s">
        <v>1</v>
      </c>
      <c r="F484" s="146" t="s">
        <v>665</v>
      </c>
      <c r="H484" s="145" t="s">
        <v>1</v>
      </c>
      <c r="L484" s="143"/>
      <c r="M484" s="147"/>
      <c r="N484" s="148"/>
      <c r="O484" s="148"/>
      <c r="P484" s="148"/>
      <c r="Q484" s="148"/>
      <c r="R484" s="148"/>
      <c r="S484" s="148"/>
      <c r="T484" s="149"/>
      <c r="AT484" s="145" t="s">
        <v>157</v>
      </c>
      <c r="AU484" s="145" t="s">
        <v>79</v>
      </c>
      <c r="AV484" s="12" t="s">
        <v>77</v>
      </c>
      <c r="AW484" s="12" t="s">
        <v>27</v>
      </c>
      <c r="AX484" s="12" t="s">
        <v>70</v>
      </c>
      <c r="AY484" s="145" t="s">
        <v>148</v>
      </c>
    </row>
    <row r="485" spans="2:51" s="13" customFormat="1" ht="20.4">
      <c r="B485" s="150"/>
      <c r="D485" s="144" t="s">
        <v>157</v>
      </c>
      <c r="E485" s="151" t="s">
        <v>1</v>
      </c>
      <c r="F485" s="152" t="s">
        <v>2309</v>
      </c>
      <c r="H485" s="153">
        <v>26.991</v>
      </c>
      <c r="L485" s="150"/>
      <c r="M485" s="154"/>
      <c r="N485" s="155"/>
      <c r="O485" s="155"/>
      <c r="P485" s="155"/>
      <c r="Q485" s="155"/>
      <c r="R485" s="155"/>
      <c r="S485" s="155"/>
      <c r="T485" s="156"/>
      <c r="AT485" s="151" t="s">
        <v>157</v>
      </c>
      <c r="AU485" s="151" t="s">
        <v>79</v>
      </c>
      <c r="AV485" s="13" t="s">
        <v>79</v>
      </c>
      <c r="AW485" s="13" t="s">
        <v>27</v>
      </c>
      <c r="AX485" s="13" t="s">
        <v>70</v>
      </c>
      <c r="AY485" s="151" t="s">
        <v>148</v>
      </c>
    </row>
    <row r="486" spans="2:51" s="13" customFormat="1" ht="12">
      <c r="B486" s="150"/>
      <c r="D486" s="144" t="s">
        <v>157</v>
      </c>
      <c r="E486" s="151" t="s">
        <v>1</v>
      </c>
      <c r="F486" s="152" t="s">
        <v>3040</v>
      </c>
      <c r="H486" s="153">
        <v>22.4</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51" s="13" customFormat="1" ht="12">
      <c r="B487" s="150"/>
      <c r="D487" s="144" t="s">
        <v>157</v>
      </c>
      <c r="E487" s="151" t="s">
        <v>1</v>
      </c>
      <c r="F487" s="152" t="s">
        <v>3041</v>
      </c>
      <c r="H487" s="153">
        <v>10.79</v>
      </c>
      <c r="L487" s="150"/>
      <c r="M487" s="154"/>
      <c r="N487" s="155"/>
      <c r="O487" s="155"/>
      <c r="P487" s="155"/>
      <c r="Q487" s="155"/>
      <c r="R487" s="155"/>
      <c r="S487" s="155"/>
      <c r="T487" s="156"/>
      <c r="AT487" s="151" t="s">
        <v>157</v>
      </c>
      <c r="AU487" s="151" t="s">
        <v>79</v>
      </c>
      <c r="AV487" s="13" t="s">
        <v>79</v>
      </c>
      <c r="AW487" s="13" t="s">
        <v>27</v>
      </c>
      <c r="AX487" s="13" t="s">
        <v>70</v>
      </c>
      <c r="AY487" s="151" t="s">
        <v>148</v>
      </c>
    </row>
    <row r="488" spans="2:51" s="12" customFormat="1" ht="12">
      <c r="B488" s="143"/>
      <c r="D488" s="144" t="s">
        <v>157</v>
      </c>
      <c r="E488" s="145" t="s">
        <v>1</v>
      </c>
      <c r="F488" s="146" t="s">
        <v>677</v>
      </c>
      <c r="H488" s="145" t="s">
        <v>1</v>
      </c>
      <c r="L488" s="143"/>
      <c r="M488" s="147"/>
      <c r="N488" s="148"/>
      <c r="O488" s="148"/>
      <c r="P488" s="148"/>
      <c r="Q488" s="148"/>
      <c r="R488" s="148"/>
      <c r="S488" s="148"/>
      <c r="T488" s="149"/>
      <c r="AT488" s="145" t="s">
        <v>157</v>
      </c>
      <c r="AU488" s="145" t="s">
        <v>79</v>
      </c>
      <c r="AV488" s="12" t="s">
        <v>77</v>
      </c>
      <c r="AW488" s="12" t="s">
        <v>27</v>
      </c>
      <c r="AX488" s="12" t="s">
        <v>70</v>
      </c>
      <c r="AY488" s="145" t="s">
        <v>148</v>
      </c>
    </row>
    <row r="489" spans="2:51" s="13" customFormat="1" ht="30.6">
      <c r="B489" s="150"/>
      <c r="D489" s="144" t="s">
        <v>157</v>
      </c>
      <c r="E489" s="151" t="s">
        <v>1</v>
      </c>
      <c r="F489" s="152" t="s">
        <v>3042</v>
      </c>
      <c r="H489" s="153">
        <v>1177.015</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51" s="13" customFormat="1" ht="20.4">
      <c r="B490" s="150"/>
      <c r="D490" s="144" t="s">
        <v>157</v>
      </c>
      <c r="E490" s="151" t="s">
        <v>1</v>
      </c>
      <c r="F490" s="152" t="s">
        <v>3043</v>
      </c>
      <c r="H490" s="153">
        <v>-32.45</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51" s="12" customFormat="1" ht="12">
      <c r="B491" s="143"/>
      <c r="D491" s="144" t="s">
        <v>157</v>
      </c>
      <c r="E491" s="145" t="s">
        <v>1</v>
      </c>
      <c r="F491" s="146" t="s">
        <v>681</v>
      </c>
      <c r="H491" s="145" t="s">
        <v>1</v>
      </c>
      <c r="L491" s="143"/>
      <c r="M491" s="147"/>
      <c r="N491" s="148"/>
      <c r="O491" s="148"/>
      <c r="P491" s="148"/>
      <c r="Q491" s="148"/>
      <c r="R491" s="148"/>
      <c r="S491" s="148"/>
      <c r="T491" s="149"/>
      <c r="AT491" s="145" t="s">
        <v>157</v>
      </c>
      <c r="AU491" s="145" t="s">
        <v>79</v>
      </c>
      <c r="AV491" s="12" t="s">
        <v>77</v>
      </c>
      <c r="AW491" s="12" t="s">
        <v>27</v>
      </c>
      <c r="AX491" s="12" t="s">
        <v>70</v>
      </c>
      <c r="AY491" s="145" t="s">
        <v>148</v>
      </c>
    </row>
    <row r="492" spans="2:51" s="12" customFormat="1" ht="12">
      <c r="B492" s="143"/>
      <c r="D492" s="144" t="s">
        <v>157</v>
      </c>
      <c r="E492" s="145" t="s">
        <v>1</v>
      </c>
      <c r="F492" s="146" t="s">
        <v>158</v>
      </c>
      <c r="H492" s="145" t="s">
        <v>1</v>
      </c>
      <c r="L492" s="143"/>
      <c r="M492" s="147"/>
      <c r="N492" s="148"/>
      <c r="O492" s="148"/>
      <c r="P492" s="148"/>
      <c r="Q492" s="148"/>
      <c r="R492" s="148"/>
      <c r="S492" s="148"/>
      <c r="T492" s="149"/>
      <c r="AT492" s="145" t="s">
        <v>157</v>
      </c>
      <c r="AU492" s="145" t="s">
        <v>79</v>
      </c>
      <c r="AV492" s="12" t="s">
        <v>77</v>
      </c>
      <c r="AW492" s="12" t="s">
        <v>27</v>
      </c>
      <c r="AX492" s="12" t="s">
        <v>70</v>
      </c>
      <c r="AY492" s="145" t="s">
        <v>148</v>
      </c>
    </row>
    <row r="493" spans="2:51" s="13" customFormat="1" ht="12">
      <c r="B493" s="150"/>
      <c r="D493" s="144" t="s">
        <v>157</v>
      </c>
      <c r="E493" s="151" t="s">
        <v>1</v>
      </c>
      <c r="F493" s="152" t="s">
        <v>3082</v>
      </c>
      <c r="H493" s="153">
        <v>-4.056</v>
      </c>
      <c r="L493" s="150"/>
      <c r="M493" s="154"/>
      <c r="N493" s="155"/>
      <c r="O493" s="155"/>
      <c r="P493" s="155"/>
      <c r="Q493" s="155"/>
      <c r="R493" s="155"/>
      <c r="S493" s="155"/>
      <c r="T493" s="156"/>
      <c r="AT493" s="151" t="s">
        <v>157</v>
      </c>
      <c r="AU493" s="151" t="s">
        <v>79</v>
      </c>
      <c r="AV493" s="13" t="s">
        <v>79</v>
      </c>
      <c r="AW493" s="13" t="s">
        <v>27</v>
      </c>
      <c r="AX493" s="13" t="s">
        <v>70</v>
      </c>
      <c r="AY493" s="151" t="s">
        <v>148</v>
      </c>
    </row>
    <row r="494" spans="2:51" s="13" customFormat="1" ht="12">
      <c r="B494" s="150"/>
      <c r="D494" s="144" t="s">
        <v>157</v>
      </c>
      <c r="E494" s="151" t="s">
        <v>1</v>
      </c>
      <c r="F494" s="152" t="s">
        <v>3083</v>
      </c>
      <c r="H494" s="153">
        <v>-2.085</v>
      </c>
      <c r="L494" s="150"/>
      <c r="M494" s="154"/>
      <c r="N494" s="155"/>
      <c r="O494" s="155"/>
      <c r="P494" s="155"/>
      <c r="Q494" s="155"/>
      <c r="R494" s="155"/>
      <c r="S494" s="155"/>
      <c r="T494" s="156"/>
      <c r="AT494" s="151" t="s">
        <v>157</v>
      </c>
      <c r="AU494" s="151" t="s">
        <v>79</v>
      </c>
      <c r="AV494" s="13" t="s">
        <v>79</v>
      </c>
      <c r="AW494" s="13" t="s">
        <v>27</v>
      </c>
      <c r="AX494" s="13" t="s">
        <v>70</v>
      </c>
      <c r="AY494" s="151" t="s">
        <v>148</v>
      </c>
    </row>
    <row r="495" spans="2:51" s="12" customFormat="1" ht="12">
      <c r="B495" s="143"/>
      <c r="D495" s="144" t="s">
        <v>157</v>
      </c>
      <c r="E495" s="145" t="s">
        <v>1</v>
      </c>
      <c r="F495" s="146" t="s">
        <v>339</v>
      </c>
      <c r="H495" s="145" t="s">
        <v>1</v>
      </c>
      <c r="L495" s="143"/>
      <c r="M495" s="147"/>
      <c r="N495" s="148"/>
      <c r="O495" s="148"/>
      <c r="P495" s="148"/>
      <c r="Q495" s="148"/>
      <c r="R495" s="148"/>
      <c r="S495" s="148"/>
      <c r="T495" s="149"/>
      <c r="AT495" s="145" t="s">
        <v>157</v>
      </c>
      <c r="AU495" s="145" t="s">
        <v>79</v>
      </c>
      <c r="AV495" s="12" t="s">
        <v>77</v>
      </c>
      <c r="AW495" s="12" t="s">
        <v>27</v>
      </c>
      <c r="AX495" s="12" t="s">
        <v>70</v>
      </c>
      <c r="AY495" s="145" t="s">
        <v>148</v>
      </c>
    </row>
    <row r="496" spans="2:51" s="13" customFormat="1" ht="12">
      <c r="B496" s="150"/>
      <c r="D496" s="144" t="s">
        <v>157</v>
      </c>
      <c r="E496" s="151" t="s">
        <v>1</v>
      </c>
      <c r="F496" s="152" t="s">
        <v>3084</v>
      </c>
      <c r="H496" s="153">
        <v>-8.529</v>
      </c>
      <c r="L496" s="150"/>
      <c r="M496" s="154"/>
      <c r="N496" s="155"/>
      <c r="O496" s="155"/>
      <c r="P496" s="155"/>
      <c r="Q496" s="155"/>
      <c r="R496" s="155"/>
      <c r="S496" s="155"/>
      <c r="T496" s="156"/>
      <c r="AT496" s="151" t="s">
        <v>157</v>
      </c>
      <c r="AU496" s="151" t="s">
        <v>79</v>
      </c>
      <c r="AV496" s="13" t="s">
        <v>79</v>
      </c>
      <c r="AW496" s="13" t="s">
        <v>27</v>
      </c>
      <c r="AX496" s="13" t="s">
        <v>70</v>
      </c>
      <c r="AY496" s="151" t="s">
        <v>148</v>
      </c>
    </row>
    <row r="497" spans="2:51" s="13" customFormat="1" ht="12">
      <c r="B497" s="150"/>
      <c r="D497" s="144" t="s">
        <v>157</v>
      </c>
      <c r="E497" s="151" t="s">
        <v>1</v>
      </c>
      <c r="F497" s="152" t="s">
        <v>3085</v>
      </c>
      <c r="H497" s="153">
        <v>-3.195</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ht="12">
      <c r="B498" s="150"/>
      <c r="D498" s="144" t="s">
        <v>157</v>
      </c>
      <c r="E498" s="151" t="s">
        <v>1</v>
      </c>
      <c r="F498" s="152" t="s">
        <v>3086</v>
      </c>
      <c r="H498" s="153">
        <v>-20.28</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3" customFormat="1" ht="12">
      <c r="B499" s="150"/>
      <c r="D499" s="144" t="s">
        <v>157</v>
      </c>
      <c r="E499" s="151" t="s">
        <v>1</v>
      </c>
      <c r="F499" s="152" t="s">
        <v>3087</v>
      </c>
      <c r="H499" s="153">
        <v>-6.254</v>
      </c>
      <c r="L499" s="150"/>
      <c r="M499" s="154"/>
      <c r="N499" s="155"/>
      <c r="O499" s="155"/>
      <c r="P499" s="155"/>
      <c r="Q499" s="155"/>
      <c r="R499" s="155"/>
      <c r="S499" s="155"/>
      <c r="T499" s="156"/>
      <c r="AT499" s="151" t="s">
        <v>157</v>
      </c>
      <c r="AU499" s="151" t="s">
        <v>79</v>
      </c>
      <c r="AV499" s="13" t="s">
        <v>79</v>
      </c>
      <c r="AW499" s="13" t="s">
        <v>27</v>
      </c>
      <c r="AX499" s="13" t="s">
        <v>70</v>
      </c>
      <c r="AY499" s="151" t="s">
        <v>148</v>
      </c>
    </row>
    <row r="500" spans="2:51" s="13" customFormat="1" ht="20.4">
      <c r="B500" s="150"/>
      <c r="D500" s="144" t="s">
        <v>157</v>
      </c>
      <c r="E500" s="151" t="s">
        <v>1</v>
      </c>
      <c r="F500" s="152" t="s">
        <v>3088</v>
      </c>
      <c r="H500" s="153">
        <v>-3.212</v>
      </c>
      <c r="L500" s="150"/>
      <c r="M500" s="154"/>
      <c r="N500" s="155"/>
      <c r="O500" s="155"/>
      <c r="P500" s="155"/>
      <c r="Q500" s="155"/>
      <c r="R500" s="155"/>
      <c r="S500" s="155"/>
      <c r="T500" s="156"/>
      <c r="AT500" s="151" t="s">
        <v>157</v>
      </c>
      <c r="AU500" s="151" t="s">
        <v>79</v>
      </c>
      <c r="AV500" s="13" t="s">
        <v>79</v>
      </c>
      <c r="AW500" s="13" t="s">
        <v>27</v>
      </c>
      <c r="AX500" s="13" t="s">
        <v>70</v>
      </c>
      <c r="AY500" s="151" t="s">
        <v>148</v>
      </c>
    </row>
    <row r="501" spans="2:51" s="13" customFormat="1" ht="20.4">
      <c r="B501" s="150"/>
      <c r="D501" s="144" t="s">
        <v>157</v>
      </c>
      <c r="E501" s="151" t="s">
        <v>1</v>
      </c>
      <c r="F501" s="152" t="s">
        <v>3089</v>
      </c>
      <c r="H501" s="153">
        <v>-0.517</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2" customFormat="1" ht="12">
      <c r="B502" s="143"/>
      <c r="D502" s="144" t="s">
        <v>157</v>
      </c>
      <c r="E502" s="145" t="s">
        <v>1</v>
      </c>
      <c r="F502" s="146" t="s">
        <v>347</v>
      </c>
      <c r="H502" s="145" t="s">
        <v>1</v>
      </c>
      <c r="L502" s="143"/>
      <c r="M502" s="147"/>
      <c r="N502" s="148"/>
      <c r="O502" s="148"/>
      <c r="P502" s="148"/>
      <c r="Q502" s="148"/>
      <c r="R502" s="148"/>
      <c r="S502" s="148"/>
      <c r="T502" s="149"/>
      <c r="AT502" s="145" t="s">
        <v>157</v>
      </c>
      <c r="AU502" s="145" t="s">
        <v>79</v>
      </c>
      <c r="AV502" s="12" t="s">
        <v>77</v>
      </c>
      <c r="AW502" s="12" t="s">
        <v>27</v>
      </c>
      <c r="AX502" s="12" t="s">
        <v>70</v>
      </c>
      <c r="AY502" s="145" t="s">
        <v>148</v>
      </c>
    </row>
    <row r="503" spans="2:51" s="13" customFormat="1" ht="12">
      <c r="B503" s="150"/>
      <c r="D503" s="144" t="s">
        <v>157</v>
      </c>
      <c r="E503" s="151" t="s">
        <v>1</v>
      </c>
      <c r="F503" s="152" t="s">
        <v>3090</v>
      </c>
      <c r="H503" s="153">
        <v>-8.745</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ht="12">
      <c r="B504" s="150"/>
      <c r="D504" s="144" t="s">
        <v>157</v>
      </c>
      <c r="E504" s="151" t="s">
        <v>1</v>
      </c>
      <c r="F504" s="152" t="s">
        <v>3091</v>
      </c>
      <c r="H504" s="153">
        <v>-3.928</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ht="12">
      <c r="B505" s="150"/>
      <c r="D505" s="144" t="s">
        <v>157</v>
      </c>
      <c r="E505" s="151" t="s">
        <v>1</v>
      </c>
      <c r="F505" s="152" t="s">
        <v>3092</v>
      </c>
      <c r="H505" s="153">
        <v>-3.304</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3" customFormat="1" ht="12">
      <c r="B506" s="150"/>
      <c r="D506" s="144" t="s">
        <v>157</v>
      </c>
      <c r="E506" s="151" t="s">
        <v>1</v>
      </c>
      <c r="F506" s="152" t="s">
        <v>3086</v>
      </c>
      <c r="H506" s="153">
        <v>-20.28</v>
      </c>
      <c r="L506" s="150"/>
      <c r="M506" s="154"/>
      <c r="N506" s="155"/>
      <c r="O506" s="155"/>
      <c r="P506" s="155"/>
      <c r="Q506" s="155"/>
      <c r="R506" s="155"/>
      <c r="S506" s="155"/>
      <c r="T506" s="156"/>
      <c r="AT506" s="151" t="s">
        <v>157</v>
      </c>
      <c r="AU506" s="151" t="s">
        <v>79</v>
      </c>
      <c r="AV506" s="13" t="s">
        <v>79</v>
      </c>
      <c r="AW506" s="13" t="s">
        <v>27</v>
      </c>
      <c r="AX506" s="13" t="s">
        <v>70</v>
      </c>
      <c r="AY506" s="151" t="s">
        <v>148</v>
      </c>
    </row>
    <row r="507" spans="2:51" s="13" customFormat="1" ht="12">
      <c r="B507" s="150"/>
      <c r="D507" s="144" t="s">
        <v>157</v>
      </c>
      <c r="E507" s="151" t="s">
        <v>1</v>
      </c>
      <c r="F507" s="152" t="s">
        <v>3093</v>
      </c>
      <c r="H507" s="153">
        <v>-0.3</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3" customFormat="1" ht="20.4">
      <c r="B508" s="150"/>
      <c r="D508" s="144" t="s">
        <v>157</v>
      </c>
      <c r="E508" s="151" t="s">
        <v>1</v>
      </c>
      <c r="F508" s="152" t="s">
        <v>3094</v>
      </c>
      <c r="H508" s="153">
        <v>-12.848</v>
      </c>
      <c r="L508" s="150"/>
      <c r="M508" s="154"/>
      <c r="N508" s="155"/>
      <c r="O508" s="155"/>
      <c r="P508" s="155"/>
      <c r="Q508" s="155"/>
      <c r="R508" s="155"/>
      <c r="S508" s="155"/>
      <c r="T508" s="156"/>
      <c r="AT508" s="151" t="s">
        <v>157</v>
      </c>
      <c r="AU508" s="151" t="s">
        <v>79</v>
      </c>
      <c r="AV508" s="13" t="s">
        <v>79</v>
      </c>
      <c r="AW508" s="13" t="s">
        <v>27</v>
      </c>
      <c r="AX508" s="13" t="s">
        <v>70</v>
      </c>
      <c r="AY508" s="151" t="s">
        <v>148</v>
      </c>
    </row>
    <row r="509" spans="2:51" s="13" customFormat="1" ht="12">
      <c r="B509" s="150"/>
      <c r="D509" s="144" t="s">
        <v>157</v>
      </c>
      <c r="E509" s="151" t="s">
        <v>1</v>
      </c>
      <c r="F509" s="152" t="s">
        <v>3057</v>
      </c>
      <c r="H509" s="153">
        <v>55</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ht="30.6">
      <c r="B510" s="150"/>
      <c r="D510" s="144" t="s">
        <v>157</v>
      </c>
      <c r="E510" s="151" t="s">
        <v>1</v>
      </c>
      <c r="F510" s="152" t="s">
        <v>2950</v>
      </c>
      <c r="H510" s="153">
        <v>95.81</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65" s="1" customFormat="1" ht="24" customHeight="1">
      <c r="B511" s="130"/>
      <c r="C511" s="131" t="s">
        <v>727</v>
      </c>
      <c r="D511" s="131" t="s">
        <v>150</v>
      </c>
      <c r="E511" s="132" t="s">
        <v>742</v>
      </c>
      <c r="F511" s="133" t="s">
        <v>743</v>
      </c>
      <c r="G511" s="134" t="s">
        <v>153</v>
      </c>
      <c r="H511" s="135">
        <v>100.86</v>
      </c>
      <c r="I511" s="136"/>
      <c r="J511" s="136">
        <f>ROUND(I511*H511,2)</f>
        <v>0</v>
      </c>
      <c r="K511" s="133" t="s">
        <v>154</v>
      </c>
      <c r="L511" s="27"/>
      <c r="M511" s="137" t="s">
        <v>1</v>
      </c>
      <c r="N511" s="138" t="s">
        <v>35</v>
      </c>
      <c r="O511" s="139">
        <v>0.38</v>
      </c>
      <c r="P511" s="139">
        <f>O511*H511</f>
        <v>38.3268</v>
      </c>
      <c r="Q511" s="139">
        <v>0</v>
      </c>
      <c r="R511" s="139">
        <f>Q511*H511</f>
        <v>0</v>
      </c>
      <c r="S511" s="139">
        <v>0</v>
      </c>
      <c r="T511" s="140">
        <f>S511*H511</f>
        <v>0</v>
      </c>
      <c r="AR511" s="141" t="s">
        <v>155</v>
      </c>
      <c r="AT511" s="141" t="s">
        <v>150</v>
      </c>
      <c r="AU511" s="141" t="s">
        <v>79</v>
      </c>
      <c r="AY511" s="15" t="s">
        <v>148</v>
      </c>
      <c r="BE511" s="142">
        <f>IF(N511="základní",J511,0)</f>
        <v>0</v>
      </c>
      <c r="BF511" s="142">
        <f>IF(N511="snížená",J511,0)</f>
        <v>0</v>
      </c>
      <c r="BG511" s="142">
        <f>IF(N511="zákl. přenesená",J511,0)</f>
        <v>0</v>
      </c>
      <c r="BH511" s="142">
        <f>IF(N511="sníž. přenesená",J511,0)</f>
        <v>0</v>
      </c>
      <c r="BI511" s="142">
        <f>IF(N511="nulová",J511,0)</f>
        <v>0</v>
      </c>
      <c r="BJ511" s="15" t="s">
        <v>77</v>
      </c>
      <c r="BK511" s="142">
        <f>ROUND(I511*H511,2)</f>
        <v>0</v>
      </c>
      <c r="BL511" s="15" t="s">
        <v>155</v>
      </c>
      <c r="BM511" s="141" t="s">
        <v>3095</v>
      </c>
    </row>
    <row r="512" spans="2:51" s="12" customFormat="1" ht="12">
      <c r="B512" s="143"/>
      <c r="D512" s="144" t="s">
        <v>157</v>
      </c>
      <c r="E512" s="145" t="s">
        <v>1</v>
      </c>
      <c r="F512" s="146" t="s">
        <v>648</v>
      </c>
      <c r="H512" s="145" t="s">
        <v>1</v>
      </c>
      <c r="L512" s="143"/>
      <c r="M512" s="147"/>
      <c r="N512" s="148"/>
      <c r="O512" s="148"/>
      <c r="P512" s="148"/>
      <c r="Q512" s="148"/>
      <c r="R512" s="148"/>
      <c r="S512" s="148"/>
      <c r="T512" s="149"/>
      <c r="AT512" s="145" t="s">
        <v>157</v>
      </c>
      <c r="AU512" s="145" t="s">
        <v>79</v>
      </c>
      <c r="AV512" s="12" t="s">
        <v>77</v>
      </c>
      <c r="AW512" s="12" t="s">
        <v>27</v>
      </c>
      <c r="AX512" s="12" t="s">
        <v>70</v>
      </c>
      <c r="AY512" s="145" t="s">
        <v>148</v>
      </c>
    </row>
    <row r="513" spans="2:51" s="13" customFormat="1" ht="20.4">
      <c r="B513" s="150"/>
      <c r="D513" s="144" t="s">
        <v>157</v>
      </c>
      <c r="E513" s="151" t="s">
        <v>1</v>
      </c>
      <c r="F513" s="152" t="s">
        <v>3096</v>
      </c>
      <c r="H513" s="153">
        <v>30.78</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51" s="13" customFormat="1" ht="12">
      <c r="B514" s="150"/>
      <c r="D514" s="144" t="s">
        <v>157</v>
      </c>
      <c r="E514" s="151" t="s">
        <v>1</v>
      </c>
      <c r="F514" s="152" t="s">
        <v>3097</v>
      </c>
      <c r="H514" s="153">
        <v>19.74</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51" s="13" customFormat="1" ht="12">
      <c r="B515" s="150"/>
      <c r="D515" s="144" t="s">
        <v>157</v>
      </c>
      <c r="E515" s="151" t="s">
        <v>1</v>
      </c>
      <c r="F515" s="152" t="s">
        <v>3098</v>
      </c>
      <c r="H515" s="153">
        <v>30.78</v>
      </c>
      <c r="L515" s="150"/>
      <c r="M515" s="154"/>
      <c r="N515" s="155"/>
      <c r="O515" s="155"/>
      <c r="P515" s="155"/>
      <c r="Q515" s="155"/>
      <c r="R515" s="155"/>
      <c r="S515" s="155"/>
      <c r="T515" s="156"/>
      <c r="AT515" s="151" t="s">
        <v>157</v>
      </c>
      <c r="AU515" s="151" t="s">
        <v>79</v>
      </c>
      <c r="AV515" s="13" t="s">
        <v>79</v>
      </c>
      <c r="AW515" s="13" t="s">
        <v>27</v>
      </c>
      <c r="AX515" s="13" t="s">
        <v>70</v>
      </c>
      <c r="AY515" s="151" t="s">
        <v>148</v>
      </c>
    </row>
    <row r="516" spans="2:51" s="13" customFormat="1" ht="12">
      <c r="B516" s="150"/>
      <c r="D516" s="144" t="s">
        <v>157</v>
      </c>
      <c r="E516" s="151" t="s">
        <v>1</v>
      </c>
      <c r="F516" s="152" t="s">
        <v>749</v>
      </c>
      <c r="H516" s="153">
        <v>19.56</v>
      </c>
      <c r="L516" s="150"/>
      <c r="M516" s="154"/>
      <c r="N516" s="155"/>
      <c r="O516" s="155"/>
      <c r="P516" s="155"/>
      <c r="Q516" s="155"/>
      <c r="R516" s="155"/>
      <c r="S516" s="155"/>
      <c r="T516" s="156"/>
      <c r="AT516" s="151" t="s">
        <v>157</v>
      </c>
      <c r="AU516" s="151" t="s">
        <v>79</v>
      </c>
      <c r="AV516" s="13" t="s">
        <v>79</v>
      </c>
      <c r="AW516" s="13" t="s">
        <v>27</v>
      </c>
      <c r="AX516" s="13" t="s">
        <v>70</v>
      </c>
      <c r="AY516" s="151" t="s">
        <v>148</v>
      </c>
    </row>
    <row r="517" spans="2:65" s="1" customFormat="1" ht="24" customHeight="1">
      <c r="B517" s="130"/>
      <c r="C517" s="131" t="s">
        <v>741</v>
      </c>
      <c r="D517" s="131" t="s">
        <v>150</v>
      </c>
      <c r="E517" s="132" t="s">
        <v>751</v>
      </c>
      <c r="F517" s="133" t="s">
        <v>752</v>
      </c>
      <c r="G517" s="134" t="s">
        <v>153</v>
      </c>
      <c r="H517" s="135">
        <v>445.936</v>
      </c>
      <c r="I517" s="136"/>
      <c r="J517" s="136">
        <f>ROUND(I517*H517,2)</f>
        <v>0</v>
      </c>
      <c r="K517" s="133" t="s">
        <v>154</v>
      </c>
      <c r="L517" s="27"/>
      <c r="M517" s="137" t="s">
        <v>1</v>
      </c>
      <c r="N517" s="138" t="s">
        <v>35</v>
      </c>
      <c r="O517" s="139">
        <v>0.06</v>
      </c>
      <c r="P517" s="139">
        <f>O517*H517</f>
        <v>26.756159999999998</v>
      </c>
      <c r="Q517" s="139">
        <v>0.00012</v>
      </c>
      <c r="R517" s="139">
        <f>Q517*H517</f>
        <v>0.05351232</v>
      </c>
      <c r="S517" s="139">
        <v>0</v>
      </c>
      <c r="T517" s="140">
        <f>S517*H517</f>
        <v>0</v>
      </c>
      <c r="AR517" s="141" t="s">
        <v>155</v>
      </c>
      <c r="AT517" s="141" t="s">
        <v>150</v>
      </c>
      <c r="AU517" s="141" t="s">
        <v>79</v>
      </c>
      <c r="AY517" s="15" t="s">
        <v>148</v>
      </c>
      <c r="BE517" s="142">
        <f>IF(N517="základní",J517,0)</f>
        <v>0</v>
      </c>
      <c r="BF517" s="142">
        <f>IF(N517="snížená",J517,0)</f>
        <v>0</v>
      </c>
      <c r="BG517" s="142">
        <f>IF(N517="zákl. přenesená",J517,0)</f>
        <v>0</v>
      </c>
      <c r="BH517" s="142">
        <f>IF(N517="sníž. přenesená",J517,0)</f>
        <v>0</v>
      </c>
      <c r="BI517" s="142">
        <f>IF(N517="nulová",J517,0)</f>
        <v>0</v>
      </c>
      <c r="BJ517" s="15" t="s">
        <v>77</v>
      </c>
      <c r="BK517" s="142">
        <f>ROUND(I517*H517,2)</f>
        <v>0</v>
      </c>
      <c r="BL517" s="15" t="s">
        <v>155</v>
      </c>
      <c r="BM517" s="141" t="s">
        <v>3099</v>
      </c>
    </row>
    <row r="518" spans="2:51" s="12" customFormat="1" ht="12">
      <c r="B518" s="143"/>
      <c r="D518" s="144" t="s">
        <v>157</v>
      </c>
      <c r="E518" s="145" t="s">
        <v>1</v>
      </c>
      <c r="F518" s="146" t="s">
        <v>2914</v>
      </c>
      <c r="H518" s="145" t="s">
        <v>1</v>
      </c>
      <c r="L518" s="143"/>
      <c r="M518" s="147"/>
      <c r="N518" s="148"/>
      <c r="O518" s="148"/>
      <c r="P518" s="148"/>
      <c r="Q518" s="148"/>
      <c r="R518" s="148"/>
      <c r="S518" s="148"/>
      <c r="T518" s="149"/>
      <c r="AT518" s="145" t="s">
        <v>157</v>
      </c>
      <c r="AU518" s="145" t="s">
        <v>79</v>
      </c>
      <c r="AV518" s="12" t="s">
        <v>77</v>
      </c>
      <c r="AW518" s="12" t="s">
        <v>27</v>
      </c>
      <c r="AX518" s="12" t="s">
        <v>70</v>
      </c>
      <c r="AY518" s="145" t="s">
        <v>148</v>
      </c>
    </row>
    <row r="519" spans="2:51" s="13" customFormat="1" ht="12">
      <c r="B519" s="150"/>
      <c r="D519" s="144" t="s">
        <v>157</v>
      </c>
      <c r="E519" s="151" t="s">
        <v>1</v>
      </c>
      <c r="F519" s="152" t="s">
        <v>3100</v>
      </c>
      <c r="H519" s="153">
        <v>3.691</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51" s="13" customFormat="1" ht="12">
      <c r="B520" s="150"/>
      <c r="D520" s="144" t="s">
        <v>157</v>
      </c>
      <c r="E520" s="151" t="s">
        <v>1</v>
      </c>
      <c r="F520" s="152" t="s">
        <v>3101</v>
      </c>
      <c r="H520" s="153">
        <v>5.94</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51" s="13" customFormat="1" ht="12">
      <c r="B521" s="150"/>
      <c r="D521" s="144" t="s">
        <v>157</v>
      </c>
      <c r="E521" s="151" t="s">
        <v>1</v>
      </c>
      <c r="F521" s="152" t="s">
        <v>3102</v>
      </c>
      <c r="H521" s="153">
        <v>4.68</v>
      </c>
      <c r="L521" s="150"/>
      <c r="M521" s="154"/>
      <c r="N521" s="155"/>
      <c r="O521" s="155"/>
      <c r="P521" s="155"/>
      <c r="Q521" s="155"/>
      <c r="R521" s="155"/>
      <c r="S521" s="155"/>
      <c r="T521" s="156"/>
      <c r="AT521" s="151" t="s">
        <v>157</v>
      </c>
      <c r="AU521" s="151" t="s">
        <v>79</v>
      </c>
      <c r="AV521" s="13" t="s">
        <v>79</v>
      </c>
      <c r="AW521" s="13" t="s">
        <v>27</v>
      </c>
      <c r="AX521" s="13" t="s">
        <v>70</v>
      </c>
      <c r="AY521" s="151" t="s">
        <v>148</v>
      </c>
    </row>
    <row r="522" spans="2:51" s="13" customFormat="1" ht="12">
      <c r="B522" s="150"/>
      <c r="D522" s="144" t="s">
        <v>157</v>
      </c>
      <c r="E522" s="151" t="s">
        <v>1</v>
      </c>
      <c r="F522" s="152" t="s">
        <v>3103</v>
      </c>
      <c r="H522" s="153">
        <v>1.608</v>
      </c>
      <c r="L522" s="150"/>
      <c r="M522" s="154"/>
      <c r="N522" s="155"/>
      <c r="O522" s="155"/>
      <c r="P522" s="155"/>
      <c r="Q522" s="155"/>
      <c r="R522" s="155"/>
      <c r="S522" s="155"/>
      <c r="T522" s="156"/>
      <c r="AT522" s="151" t="s">
        <v>157</v>
      </c>
      <c r="AU522" s="151" t="s">
        <v>79</v>
      </c>
      <c r="AV522" s="13" t="s">
        <v>79</v>
      </c>
      <c r="AW522" s="13" t="s">
        <v>27</v>
      </c>
      <c r="AX522" s="13" t="s">
        <v>70</v>
      </c>
      <c r="AY522" s="151" t="s">
        <v>148</v>
      </c>
    </row>
    <row r="523" spans="2:51" s="13" customFormat="1" ht="12">
      <c r="B523" s="150"/>
      <c r="D523" s="144" t="s">
        <v>157</v>
      </c>
      <c r="E523" s="151" t="s">
        <v>1</v>
      </c>
      <c r="F523" s="152" t="s">
        <v>3104</v>
      </c>
      <c r="H523" s="153">
        <v>6.3</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51" s="13" customFormat="1" ht="12">
      <c r="B524" s="150"/>
      <c r="D524" s="144" t="s">
        <v>157</v>
      </c>
      <c r="E524" s="151" t="s">
        <v>1</v>
      </c>
      <c r="F524" s="152" t="s">
        <v>3105</v>
      </c>
      <c r="H524" s="153">
        <v>3.99</v>
      </c>
      <c r="L524" s="150"/>
      <c r="M524" s="154"/>
      <c r="N524" s="155"/>
      <c r="O524" s="155"/>
      <c r="P524" s="155"/>
      <c r="Q524" s="155"/>
      <c r="R524" s="155"/>
      <c r="S524" s="155"/>
      <c r="T524" s="156"/>
      <c r="AT524" s="151" t="s">
        <v>157</v>
      </c>
      <c r="AU524" s="151" t="s">
        <v>79</v>
      </c>
      <c r="AV524" s="13" t="s">
        <v>79</v>
      </c>
      <c r="AW524" s="13" t="s">
        <v>27</v>
      </c>
      <c r="AX524" s="13" t="s">
        <v>70</v>
      </c>
      <c r="AY524" s="151" t="s">
        <v>148</v>
      </c>
    </row>
    <row r="525" spans="2:51" s="12" customFormat="1" ht="12">
      <c r="B525" s="143"/>
      <c r="D525" s="144" t="s">
        <v>157</v>
      </c>
      <c r="E525" s="145" t="s">
        <v>1</v>
      </c>
      <c r="F525" s="146" t="s">
        <v>2175</v>
      </c>
      <c r="H525" s="145" t="s">
        <v>1</v>
      </c>
      <c r="L525" s="143"/>
      <c r="M525" s="147"/>
      <c r="N525" s="148"/>
      <c r="O525" s="148"/>
      <c r="P525" s="148"/>
      <c r="Q525" s="148"/>
      <c r="R525" s="148"/>
      <c r="S525" s="148"/>
      <c r="T525" s="149"/>
      <c r="AT525" s="145" t="s">
        <v>157</v>
      </c>
      <c r="AU525" s="145" t="s">
        <v>79</v>
      </c>
      <c r="AV525" s="12" t="s">
        <v>77</v>
      </c>
      <c r="AW525" s="12" t="s">
        <v>27</v>
      </c>
      <c r="AX525" s="12" t="s">
        <v>70</v>
      </c>
      <c r="AY525" s="145" t="s">
        <v>148</v>
      </c>
    </row>
    <row r="526" spans="2:51" s="13" customFormat="1" ht="12">
      <c r="B526" s="150"/>
      <c r="D526" s="144" t="s">
        <v>157</v>
      </c>
      <c r="E526" s="151" t="s">
        <v>1</v>
      </c>
      <c r="F526" s="152" t="s">
        <v>3106</v>
      </c>
      <c r="H526" s="153">
        <v>17.556</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51" s="13" customFormat="1" ht="12">
      <c r="B527" s="150"/>
      <c r="D527" s="144" t="s">
        <v>157</v>
      </c>
      <c r="E527" s="151" t="s">
        <v>1</v>
      </c>
      <c r="F527" s="152" t="s">
        <v>3107</v>
      </c>
      <c r="H527" s="153">
        <v>14.406</v>
      </c>
      <c r="L527" s="150"/>
      <c r="M527" s="154"/>
      <c r="N527" s="155"/>
      <c r="O527" s="155"/>
      <c r="P527" s="155"/>
      <c r="Q527" s="155"/>
      <c r="R527" s="155"/>
      <c r="S527" s="155"/>
      <c r="T527" s="156"/>
      <c r="AT527" s="151" t="s">
        <v>157</v>
      </c>
      <c r="AU527" s="151" t="s">
        <v>79</v>
      </c>
      <c r="AV527" s="13" t="s">
        <v>79</v>
      </c>
      <c r="AW527" s="13" t="s">
        <v>27</v>
      </c>
      <c r="AX527" s="13" t="s">
        <v>70</v>
      </c>
      <c r="AY527" s="151" t="s">
        <v>148</v>
      </c>
    </row>
    <row r="528" spans="2:51" s="13" customFormat="1" ht="12">
      <c r="B528" s="150"/>
      <c r="D528" s="144" t="s">
        <v>157</v>
      </c>
      <c r="E528" s="151" t="s">
        <v>1</v>
      </c>
      <c r="F528" s="152" t="s">
        <v>3108</v>
      </c>
      <c r="H528" s="153">
        <v>31.5</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51" s="13" customFormat="1" ht="12">
      <c r="B529" s="150"/>
      <c r="D529" s="144" t="s">
        <v>157</v>
      </c>
      <c r="E529" s="151" t="s">
        <v>1</v>
      </c>
      <c r="F529" s="152" t="s">
        <v>3109</v>
      </c>
      <c r="H529" s="153">
        <v>11.97</v>
      </c>
      <c r="L529" s="150"/>
      <c r="M529" s="154"/>
      <c r="N529" s="155"/>
      <c r="O529" s="155"/>
      <c r="P529" s="155"/>
      <c r="Q529" s="155"/>
      <c r="R529" s="155"/>
      <c r="S529" s="155"/>
      <c r="T529" s="156"/>
      <c r="AT529" s="151" t="s">
        <v>157</v>
      </c>
      <c r="AU529" s="151" t="s">
        <v>79</v>
      </c>
      <c r="AV529" s="13" t="s">
        <v>79</v>
      </c>
      <c r="AW529" s="13" t="s">
        <v>27</v>
      </c>
      <c r="AX529" s="13" t="s">
        <v>70</v>
      </c>
      <c r="AY529" s="151" t="s">
        <v>148</v>
      </c>
    </row>
    <row r="530" spans="2:51" s="13" customFormat="1" ht="12">
      <c r="B530" s="150"/>
      <c r="D530" s="144" t="s">
        <v>157</v>
      </c>
      <c r="E530" s="151" t="s">
        <v>1</v>
      </c>
      <c r="F530" s="152" t="s">
        <v>3110</v>
      </c>
      <c r="H530" s="153">
        <v>5.72</v>
      </c>
      <c r="L530" s="150"/>
      <c r="M530" s="154"/>
      <c r="N530" s="155"/>
      <c r="O530" s="155"/>
      <c r="P530" s="155"/>
      <c r="Q530" s="155"/>
      <c r="R530" s="155"/>
      <c r="S530" s="155"/>
      <c r="T530" s="156"/>
      <c r="AT530" s="151" t="s">
        <v>157</v>
      </c>
      <c r="AU530" s="151" t="s">
        <v>79</v>
      </c>
      <c r="AV530" s="13" t="s">
        <v>79</v>
      </c>
      <c r="AW530" s="13" t="s">
        <v>27</v>
      </c>
      <c r="AX530" s="13" t="s">
        <v>70</v>
      </c>
      <c r="AY530" s="151" t="s">
        <v>148</v>
      </c>
    </row>
    <row r="531" spans="2:51" s="13" customFormat="1" ht="12">
      <c r="B531" s="150"/>
      <c r="D531" s="144" t="s">
        <v>157</v>
      </c>
      <c r="E531" s="151" t="s">
        <v>1</v>
      </c>
      <c r="F531" s="152" t="s">
        <v>3111</v>
      </c>
      <c r="H531" s="153">
        <v>1.65</v>
      </c>
      <c r="L531" s="150"/>
      <c r="M531" s="154"/>
      <c r="N531" s="155"/>
      <c r="O531" s="155"/>
      <c r="P531" s="155"/>
      <c r="Q531" s="155"/>
      <c r="R531" s="155"/>
      <c r="S531" s="155"/>
      <c r="T531" s="156"/>
      <c r="AT531" s="151" t="s">
        <v>157</v>
      </c>
      <c r="AU531" s="151" t="s">
        <v>79</v>
      </c>
      <c r="AV531" s="13" t="s">
        <v>79</v>
      </c>
      <c r="AW531" s="13" t="s">
        <v>27</v>
      </c>
      <c r="AX531" s="13" t="s">
        <v>70</v>
      </c>
      <c r="AY531" s="151" t="s">
        <v>148</v>
      </c>
    </row>
    <row r="532" spans="2:51" s="12" customFormat="1" ht="12">
      <c r="B532" s="143"/>
      <c r="D532" s="144" t="s">
        <v>157</v>
      </c>
      <c r="E532" s="145" t="s">
        <v>1</v>
      </c>
      <c r="F532" s="146" t="s">
        <v>347</v>
      </c>
      <c r="H532" s="145" t="s">
        <v>1</v>
      </c>
      <c r="L532" s="143"/>
      <c r="M532" s="147"/>
      <c r="N532" s="148"/>
      <c r="O532" s="148"/>
      <c r="P532" s="148"/>
      <c r="Q532" s="148"/>
      <c r="R532" s="148"/>
      <c r="S532" s="148"/>
      <c r="T532" s="149"/>
      <c r="AT532" s="145" t="s">
        <v>157</v>
      </c>
      <c r="AU532" s="145" t="s">
        <v>79</v>
      </c>
      <c r="AV532" s="12" t="s">
        <v>77</v>
      </c>
      <c r="AW532" s="12" t="s">
        <v>27</v>
      </c>
      <c r="AX532" s="12" t="s">
        <v>70</v>
      </c>
      <c r="AY532" s="145" t="s">
        <v>148</v>
      </c>
    </row>
    <row r="533" spans="2:51" s="13" customFormat="1" ht="12">
      <c r="B533" s="150"/>
      <c r="D533" s="144" t="s">
        <v>157</v>
      </c>
      <c r="E533" s="151" t="s">
        <v>1</v>
      </c>
      <c r="F533" s="152" t="s">
        <v>3112</v>
      </c>
      <c r="H533" s="153">
        <v>17.82</v>
      </c>
      <c r="L533" s="150"/>
      <c r="M533" s="154"/>
      <c r="N533" s="155"/>
      <c r="O533" s="155"/>
      <c r="P533" s="155"/>
      <c r="Q533" s="155"/>
      <c r="R533" s="155"/>
      <c r="S533" s="155"/>
      <c r="T533" s="156"/>
      <c r="AT533" s="151" t="s">
        <v>157</v>
      </c>
      <c r="AU533" s="151" t="s">
        <v>79</v>
      </c>
      <c r="AV533" s="13" t="s">
        <v>79</v>
      </c>
      <c r="AW533" s="13" t="s">
        <v>27</v>
      </c>
      <c r="AX533" s="13" t="s">
        <v>70</v>
      </c>
      <c r="AY533" s="151" t="s">
        <v>148</v>
      </c>
    </row>
    <row r="534" spans="2:51" s="13" customFormat="1" ht="12">
      <c r="B534" s="150"/>
      <c r="D534" s="144" t="s">
        <v>157</v>
      </c>
      <c r="E534" s="151" t="s">
        <v>1</v>
      </c>
      <c r="F534" s="152" t="s">
        <v>3113</v>
      </c>
      <c r="H534" s="153">
        <v>7.182</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51" s="13" customFormat="1" ht="12">
      <c r="B535" s="150"/>
      <c r="D535" s="144" t="s">
        <v>157</v>
      </c>
      <c r="E535" s="151" t="s">
        <v>1</v>
      </c>
      <c r="F535" s="152" t="s">
        <v>3114</v>
      </c>
      <c r="H535" s="153">
        <v>14.7</v>
      </c>
      <c r="L535" s="150"/>
      <c r="M535" s="154"/>
      <c r="N535" s="155"/>
      <c r="O535" s="155"/>
      <c r="P535" s="155"/>
      <c r="Q535" s="155"/>
      <c r="R535" s="155"/>
      <c r="S535" s="155"/>
      <c r="T535" s="156"/>
      <c r="AT535" s="151" t="s">
        <v>157</v>
      </c>
      <c r="AU535" s="151" t="s">
        <v>79</v>
      </c>
      <c r="AV535" s="13" t="s">
        <v>79</v>
      </c>
      <c r="AW535" s="13" t="s">
        <v>27</v>
      </c>
      <c r="AX535" s="13" t="s">
        <v>70</v>
      </c>
      <c r="AY535" s="151" t="s">
        <v>148</v>
      </c>
    </row>
    <row r="536" spans="2:51" s="13" customFormat="1" ht="12">
      <c r="B536" s="150"/>
      <c r="D536" s="144" t="s">
        <v>157</v>
      </c>
      <c r="E536" s="151" t="s">
        <v>1</v>
      </c>
      <c r="F536" s="152" t="s">
        <v>3108</v>
      </c>
      <c r="H536" s="153">
        <v>31.5</v>
      </c>
      <c r="L536" s="150"/>
      <c r="M536" s="154"/>
      <c r="N536" s="155"/>
      <c r="O536" s="155"/>
      <c r="P536" s="155"/>
      <c r="Q536" s="155"/>
      <c r="R536" s="155"/>
      <c r="S536" s="155"/>
      <c r="T536" s="156"/>
      <c r="AT536" s="151" t="s">
        <v>157</v>
      </c>
      <c r="AU536" s="151" t="s">
        <v>79</v>
      </c>
      <c r="AV536" s="13" t="s">
        <v>79</v>
      </c>
      <c r="AW536" s="13" t="s">
        <v>27</v>
      </c>
      <c r="AX536" s="13" t="s">
        <v>70</v>
      </c>
      <c r="AY536" s="151" t="s">
        <v>148</v>
      </c>
    </row>
    <row r="537" spans="2:51" s="13" customFormat="1" ht="12">
      <c r="B537" s="150"/>
      <c r="D537" s="144" t="s">
        <v>157</v>
      </c>
      <c r="E537" s="151" t="s">
        <v>1</v>
      </c>
      <c r="F537" s="152" t="s">
        <v>3115</v>
      </c>
      <c r="H537" s="153">
        <v>1.125</v>
      </c>
      <c r="L537" s="150"/>
      <c r="M537" s="154"/>
      <c r="N537" s="155"/>
      <c r="O537" s="155"/>
      <c r="P537" s="155"/>
      <c r="Q537" s="155"/>
      <c r="R537" s="155"/>
      <c r="S537" s="155"/>
      <c r="T537" s="156"/>
      <c r="AT537" s="151" t="s">
        <v>157</v>
      </c>
      <c r="AU537" s="151" t="s">
        <v>79</v>
      </c>
      <c r="AV537" s="13" t="s">
        <v>79</v>
      </c>
      <c r="AW537" s="13" t="s">
        <v>27</v>
      </c>
      <c r="AX537" s="13" t="s">
        <v>70</v>
      </c>
      <c r="AY537" s="151" t="s">
        <v>148</v>
      </c>
    </row>
    <row r="538" spans="2:51" s="13" customFormat="1" ht="12">
      <c r="B538" s="150"/>
      <c r="D538" s="144" t="s">
        <v>157</v>
      </c>
      <c r="E538" s="151" t="s">
        <v>1</v>
      </c>
      <c r="F538" s="152" t="s">
        <v>3116</v>
      </c>
      <c r="H538" s="153">
        <v>22.88</v>
      </c>
      <c r="L538" s="150"/>
      <c r="M538" s="154"/>
      <c r="N538" s="155"/>
      <c r="O538" s="155"/>
      <c r="P538" s="155"/>
      <c r="Q538" s="155"/>
      <c r="R538" s="155"/>
      <c r="S538" s="155"/>
      <c r="T538" s="156"/>
      <c r="AT538" s="151" t="s">
        <v>157</v>
      </c>
      <c r="AU538" s="151" t="s">
        <v>79</v>
      </c>
      <c r="AV538" s="13" t="s">
        <v>79</v>
      </c>
      <c r="AW538" s="13" t="s">
        <v>27</v>
      </c>
      <c r="AX538" s="13" t="s">
        <v>70</v>
      </c>
      <c r="AY538" s="151" t="s">
        <v>148</v>
      </c>
    </row>
    <row r="539" spans="2:51" s="13" customFormat="1" ht="12">
      <c r="B539" s="150"/>
      <c r="D539" s="144" t="s">
        <v>157</v>
      </c>
      <c r="E539" s="151" t="s">
        <v>1</v>
      </c>
      <c r="F539" s="152" t="s">
        <v>3117</v>
      </c>
      <c r="H539" s="153">
        <v>18.75</v>
      </c>
      <c r="L539" s="150"/>
      <c r="M539" s="154"/>
      <c r="N539" s="155"/>
      <c r="O539" s="155"/>
      <c r="P539" s="155"/>
      <c r="Q539" s="155"/>
      <c r="R539" s="155"/>
      <c r="S539" s="155"/>
      <c r="T539" s="156"/>
      <c r="AT539" s="151" t="s">
        <v>157</v>
      </c>
      <c r="AU539" s="151" t="s">
        <v>79</v>
      </c>
      <c r="AV539" s="13" t="s">
        <v>79</v>
      </c>
      <c r="AW539" s="13" t="s">
        <v>27</v>
      </c>
      <c r="AX539" s="13" t="s">
        <v>70</v>
      </c>
      <c r="AY539" s="151" t="s">
        <v>148</v>
      </c>
    </row>
    <row r="540" spans="2:51" s="13" customFormat="1" ht="12">
      <c r="B540" s="150"/>
      <c r="D540" s="144" t="s">
        <v>157</v>
      </c>
      <c r="F540" s="152" t="s">
        <v>3118</v>
      </c>
      <c r="H540" s="153">
        <v>445.936</v>
      </c>
      <c r="L540" s="150"/>
      <c r="M540" s="154"/>
      <c r="N540" s="155"/>
      <c r="O540" s="155"/>
      <c r="P540" s="155"/>
      <c r="Q540" s="155"/>
      <c r="R540" s="155"/>
      <c r="S540" s="155"/>
      <c r="T540" s="156"/>
      <c r="AT540" s="151" t="s">
        <v>157</v>
      </c>
      <c r="AU540" s="151" t="s">
        <v>79</v>
      </c>
      <c r="AV540" s="13" t="s">
        <v>79</v>
      </c>
      <c r="AW540" s="13" t="s">
        <v>3</v>
      </c>
      <c r="AX540" s="13" t="s">
        <v>77</v>
      </c>
      <c r="AY540" s="151" t="s">
        <v>148</v>
      </c>
    </row>
    <row r="541" spans="2:65" s="1" customFormat="1" ht="24" customHeight="1">
      <c r="B541" s="130"/>
      <c r="C541" s="131" t="s">
        <v>750</v>
      </c>
      <c r="D541" s="131" t="s">
        <v>150</v>
      </c>
      <c r="E541" s="132" t="s">
        <v>769</v>
      </c>
      <c r="F541" s="133" t="s">
        <v>770</v>
      </c>
      <c r="G541" s="134" t="s">
        <v>458</v>
      </c>
      <c r="H541" s="135">
        <v>428.35</v>
      </c>
      <c r="I541" s="136"/>
      <c r="J541" s="136">
        <f>ROUND(I541*H541,2)</f>
        <v>0</v>
      </c>
      <c r="K541" s="133" t="s">
        <v>154</v>
      </c>
      <c r="L541" s="27"/>
      <c r="M541" s="137" t="s">
        <v>1</v>
      </c>
      <c r="N541" s="138" t="s">
        <v>35</v>
      </c>
      <c r="O541" s="139">
        <v>0.075</v>
      </c>
      <c r="P541" s="139">
        <f>O541*H541</f>
        <v>32.12625</v>
      </c>
      <c r="Q541" s="139">
        <v>0</v>
      </c>
      <c r="R541" s="139">
        <f>Q541*H541</f>
        <v>0</v>
      </c>
      <c r="S541" s="139">
        <v>0</v>
      </c>
      <c r="T541" s="140">
        <f>S541*H541</f>
        <v>0</v>
      </c>
      <c r="AR541" s="141" t="s">
        <v>155</v>
      </c>
      <c r="AT541" s="141" t="s">
        <v>150</v>
      </c>
      <c r="AU541" s="141" t="s">
        <v>79</v>
      </c>
      <c r="AY541" s="15" t="s">
        <v>148</v>
      </c>
      <c r="BE541" s="142">
        <f>IF(N541="základní",J541,0)</f>
        <v>0</v>
      </c>
      <c r="BF541" s="142">
        <f>IF(N541="snížená",J541,0)</f>
        <v>0</v>
      </c>
      <c r="BG541" s="142">
        <f>IF(N541="zákl. přenesená",J541,0)</f>
        <v>0</v>
      </c>
      <c r="BH541" s="142">
        <f>IF(N541="sníž. přenesená",J541,0)</f>
        <v>0</v>
      </c>
      <c r="BI541" s="142">
        <f>IF(N541="nulová",J541,0)</f>
        <v>0</v>
      </c>
      <c r="BJ541" s="15" t="s">
        <v>77</v>
      </c>
      <c r="BK541" s="142">
        <f>ROUND(I541*H541,2)</f>
        <v>0</v>
      </c>
      <c r="BL541" s="15" t="s">
        <v>155</v>
      </c>
      <c r="BM541" s="141" t="s">
        <v>3119</v>
      </c>
    </row>
    <row r="542" spans="2:51" s="13" customFormat="1" ht="20.4">
      <c r="B542" s="150"/>
      <c r="D542" s="144" t="s">
        <v>157</v>
      </c>
      <c r="E542" s="151" t="s">
        <v>1</v>
      </c>
      <c r="F542" s="152" t="s">
        <v>2250</v>
      </c>
      <c r="H542" s="153">
        <v>126.95</v>
      </c>
      <c r="L542" s="150"/>
      <c r="M542" s="154"/>
      <c r="N542" s="155"/>
      <c r="O542" s="155"/>
      <c r="P542" s="155"/>
      <c r="Q542" s="155"/>
      <c r="R542" s="155"/>
      <c r="S542" s="155"/>
      <c r="T542" s="156"/>
      <c r="AT542" s="151" t="s">
        <v>157</v>
      </c>
      <c r="AU542" s="151" t="s">
        <v>79</v>
      </c>
      <c r="AV542" s="13" t="s">
        <v>79</v>
      </c>
      <c r="AW542" s="13" t="s">
        <v>27</v>
      </c>
      <c r="AX542" s="13" t="s">
        <v>70</v>
      </c>
      <c r="AY542" s="151" t="s">
        <v>148</v>
      </c>
    </row>
    <row r="543" spans="2:51" s="13" customFormat="1" ht="30.6">
      <c r="B543" s="150"/>
      <c r="D543" s="144" t="s">
        <v>157</v>
      </c>
      <c r="E543" s="151" t="s">
        <v>1</v>
      </c>
      <c r="F543" s="152" t="s">
        <v>2377</v>
      </c>
      <c r="H543" s="153">
        <v>134.4</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51" s="13" customFormat="1" ht="20.4">
      <c r="B544" s="150"/>
      <c r="D544" s="144" t="s">
        <v>157</v>
      </c>
      <c r="E544" s="151" t="s">
        <v>1</v>
      </c>
      <c r="F544" s="152" t="s">
        <v>2378</v>
      </c>
      <c r="H544" s="153">
        <v>13.4</v>
      </c>
      <c r="L544" s="150"/>
      <c r="M544" s="154"/>
      <c r="N544" s="155"/>
      <c r="O544" s="155"/>
      <c r="P544" s="155"/>
      <c r="Q544" s="155"/>
      <c r="R544" s="155"/>
      <c r="S544" s="155"/>
      <c r="T544" s="156"/>
      <c r="AT544" s="151" t="s">
        <v>157</v>
      </c>
      <c r="AU544" s="151" t="s">
        <v>79</v>
      </c>
      <c r="AV544" s="13" t="s">
        <v>79</v>
      </c>
      <c r="AW544" s="13" t="s">
        <v>27</v>
      </c>
      <c r="AX544" s="13" t="s">
        <v>70</v>
      </c>
      <c r="AY544" s="151" t="s">
        <v>148</v>
      </c>
    </row>
    <row r="545" spans="2:51" s="13" customFormat="1" ht="30.6">
      <c r="B545" s="150"/>
      <c r="D545" s="144" t="s">
        <v>157</v>
      </c>
      <c r="E545" s="151" t="s">
        <v>1</v>
      </c>
      <c r="F545" s="152" t="s">
        <v>2379</v>
      </c>
      <c r="H545" s="153">
        <v>153.6</v>
      </c>
      <c r="L545" s="150"/>
      <c r="M545" s="154"/>
      <c r="N545" s="155"/>
      <c r="O545" s="155"/>
      <c r="P545" s="155"/>
      <c r="Q545" s="155"/>
      <c r="R545" s="155"/>
      <c r="S545" s="155"/>
      <c r="T545" s="156"/>
      <c r="AT545" s="151" t="s">
        <v>157</v>
      </c>
      <c r="AU545" s="151" t="s">
        <v>79</v>
      </c>
      <c r="AV545" s="13" t="s">
        <v>79</v>
      </c>
      <c r="AW545" s="13" t="s">
        <v>27</v>
      </c>
      <c r="AX545" s="13" t="s">
        <v>70</v>
      </c>
      <c r="AY545" s="151" t="s">
        <v>148</v>
      </c>
    </row>
    <row r="546" spans="2:63" s="11" customFormat="1" ht="22.8" customHeight="1">
      <c r="B546" s="118"/>
      <c r="D546" s="119" t="s">
        <v>69</v>
      </c>
      <c r="E546" s="128" t="s">
        <v>716</v>
      </c>
      <c r="F546" s="128" t="s">
        <v>776</v>
      </c>
      <c r="J546" s="129">
        <f>BK546</f>
        <v>0</v>
      </c>
      <c r="L546" s="118"/>
      <c r="M546" s="122"/>
      <c r="N546" s="123"/>
      <c r="O546" s="123"/>
      <c r="P546" s="124">
        <f>SUM(P547:P583)</f>
        <v>297.914671</v>
      </c>
      <c r="Q546" s="123"/>
      <c r="R546" s="124">
        <f>SUM(R547:R583)</f>
        <v>92.25375648</v>
      </c>
      <c r="S546" s="123"/>
      <c r="T546" s="125">
        <f>SUM(T547:T583)</f>
        <v>0</v>
      </c>
      <c r="AR546" s="119" t="s">
        <v>77</v>
      </c>
      <c r="AT546" s="126" t="s">
        <v>69</v>
      </c>
      <c r="AU546" s="126" t="s">
        <v>77</v>
      </c>
      <c r="AY546" s="119" t="s">
        <v>148</v>
      </c>
      <c r="BK546" s="127">
        <f>SUM(BK547:BK583)</f>
        <v>0</v>
      </c>
    </row>
    <row r="547" spans="2:65" s="1" customFormat="1" ht="16.5" customHeight="1">
      <c r="B547" s="130"/>
      <c r="C547" s="131" t="s">
        <v>768</v>
      </c>
      <c r="D547" s="131" t="s">
        <v>150</v>
      </c>
      <c r="E547" s="132" t="s">
        <v>778</v>
      </c>
      <c r="F547" s="133" t="s">
        <v>779</v>
      </c>
      <c r="G547" s="134" t="s">
        <v>162</v>
      </c>
      <c r="H547" s="135">
        <v>33.738</v>
      </c>
      <c r="I547" s="136"/>
      <c r="J547" s="136">
        <f>ROUND(I547*H547,2)</f>
        <v>0</v>
      </c>
      <c r="K547" s="133" t="s">
        <v>320</v>
      </c>
      <c r="L547" s="27"/>
      <c r="M547" s="137" t="s">
        <v>1</v>
      </c>
      <c r="N547" s="138" t="s">
        <v>35</v>
      </c>
      <c r="O547" s="139">
        <v>3.213</v>
      </c>
      <c r="P547" s="139">
        <f>O547*H547</f>
        <v>108.400194</v>
      </c>
      <c r="Q547" s="139">
        <v>2.25634</v>
      </c>
      <c r="R547" s="139">
        <f>Q547*H547</f>
        <v>76.12439891999999</v>
      </c>
      <c r="S547" s="139">
        <v>0</v>
      </c>
      <c r="T547" s="140">
        <f>S547*H547</f>
        <v>0</v>
      </c>
      <c r="AR547" s="141" t="s">
        <v>155</v>
      </c>
      <c r="AT547" s="141" t="s">
        <v>150</v>
      </c>
      <c r="AU547" s="141" t="s">
        <v>79</v>
      </c>
      <c r="AY547" s="15" t="s">
        <v>148</v>
      </c>
      <c r="BE547" s="142">
        <f>IF(N547="základní",J547,0)</f>
        <v>0</v>
      </c>
      <c r="BF547" s="142">
        <f>IF(N547="snížená",J547,0)</f>
        <v>0</v>
      </c>
      <c r="BG547" s="142">
        <f>IF(N547="zákl. přenesená",J547,0)</f>
        <v>0</v>
      </c>
      <c r="BH547" s="142">
        <f>IF(N547="sníž. přenesená",J547,0)</f>
        <v>0</v>
      </c>
      <c r="BI547" s="142">
        <f>IF(N547="nulová",J547,0)</f>
        <v>0</v>
      </c>
      <c r="BJ547" s="15" t="s">
        <v>77</v>
      </c>
      <c r="BK547" s="142">
        <f>ROUND(I547*H547,2)</f>
        <v>0</v>
      </c>
      <c r="BL547" s="15" t="s">
        <v>155</v>
      </c>
      <c r="BM547" s="141" t="s">
        <v>3120</v>
      </c>
    </row>
    <row r="548" spans="2:51" s="13" customFormat="1" ht="20.4">
      <c r="B548" s="150"/>
      <c r="D548" s="144" t="s">
        <v>157</v>
      </c>
      <c r="E548" s="151" t="s">
        <v>1</v>
      </c>
      <c r="F548" s="152" t="s">
        <v>3121</v>
      </c>
      <c r="H548" s="153">
        <v>33.738</v>
      </c>
      <c r="L548" s="150"/>
      <c r="M548" s="154"/>
      <c r="N548" s="155"/>
      <c r="O548" s="155"/>
      <c r="P548" s="155"/>
      <c r="Q548" s="155"/>
      <c r="R548" s="155"/>
      <c r="S548" s="155"/>
      <c r="T548" s="156"/>
      <c r="AT548" s="151" t="s">
        <v>157</v>
      </c>
      <c r="AU548" s="151" t="s">
        <v>79</v>
      </c>
      <c r="AV548" s="13" t="s">
        <v>79</v>
      </c>
      <c r="AW548" s="13" t="s">
        <v>27</v>
      </c>
      <c r="AX548" s="13" t="s">
        <v>70</v>
      </c>
      <c r="AY548" s="151" t="s">
        <v>148</v>
      </c>
    </row>
    <row r="549" spans="2:65" s="1" customFormat="1" ht="24" customHeight="1">
      <c r="B549" s="130"/>
      <c r="C549" s="131" t="s">
        <v>777</v>
      </c>
      <c r="D549" s="131" t="s">
        <v>150</v>
      </c>
      <c r="E549" s="132" t="s">
        <v>783</v>
      </c>
      <c r="F549" s="133" t="s">
        <v>784</v>
      </c>
      <c r="G549" s="134" t="s">
        <v>162</v>
      </c>
      <c r="H549" s="135">
        <v>4.217</v>
      </c>
      <c r="I549" s="136"/>
      <c r="J549" s="136">
        <f>ROUND(I549*H549,2)</f>
        <v>0</v>
      </c>
      <c r="K549" s="133" t="s">
        <v>320</v>
      </c>
      <c r="L549" s="27"/>
      <c r="M549" s="137" t="s">
        <v>1</v>
      </c>
      <c r="N549" s="138" t="s">
        <v>35</v>
      </c>
      <c r="O549" s="139">
        <v>5.33</v>
      </c>
      <c r="P549" s="139">
        <f>O549*H549</f>
        <v>22.476609999999997</v>
      </c>
      <c r="Q549" s="139">
        <v>2.25634</v>
      </c>
      <c r="R549" s="139">
        <f>Q549*H549</f>
        <v>9.514985779999998</v>
      </c>
      <c r="S549" s="139">
        <v>0</v>
      </c>
      <c r="T549" s="140">
        <f>S549*H549</f>
        <v>0</v>
      </c>
      <c r="AR549" s="141" t="s">
        <v>155</v>
      </c>
      <c r="AT549" s="141" t="s">
        <v>150</v>
      </c>
      <c r="AU549" s="141" t="s">
        <v>79</v>
      </c>
      <c r="AY549" s="15" t="s">
        <v>148</v>
      </c>
      <c r="BE549" s="142">
        <f>IF(N549="základní",J549,0)</f>
        <v>0</v>
      </c>
      <c r="BF549" s="142">
        <f>IF(N549="snížená",J549,0)</f>
        <v>0</v>
      </c>
      <c r="BG549" s="142">
        <f>IF(N549="zákl. přenesená",J549,0)</f>
        <v>0</v>
      </c>
      <c r="BH549" s="142">
        <f>IF(N549="sníž. přenesená",J549,0)</f>
        <v>0</v>
      </c>
      <c r="BI549" s="142">
        <f>IF(N549="nulová",J549,0)</f>
        <v>0</v>
      </c>
      <c r="BJ549" s="15" t="s">
        <v>77</v>
      </c>
      <c r="BK549" s="142">
        <f>ROUND(I549*H549,2)</f>
        <v>0</v>
      </c>
      <c r="BL549" s="15" t="s">
        <v>155</v>
      </c>
      <c r="BM549" s="141" t="s">
        <v>3122</v>
      </c>
    </row>
    <row r="550" spans="2:51" s="13" customFormat="1" ht="20.4">
      <c r="B550" s="150"/>
      <c r="D550" s="144" t="s">
        <v>157</v>
      </c>
      <c r="E550" s="151" t="s">
        <v>1</v>
      </c>
      <c r="F550" s="152" t="s">
        <v>3123</v>
      </c>
      <c r="H550" s="153">
        <v>4.217</v>
      </c>
      <c r="L550" s="150"/>
      <c r="M550" s="154"/>
      <c r="N550" s="155"/>
      <c r="O550" s="155"/>
      <c r="P550" s="155"/>
      <c r="Q550" s="155"/>
      <c r="R550" s="155"/>
      <c r="S550" s="155"/>
      <c r="T550" s="156"/>
      <c r="AT550" s="151" t="s">
        <v>157</v>
      </c>
      <c r="AU550" s="151" t="s">
        <v>79</v>
      </c>
      <c r="AV550" s="13" t="s">
        <v>79</v>
      </c>
      <c r="AW550" s="13" t="s">
        <v>27</v>
      </c>
      <c r="AX550" s="13" t="s">
        <v>70</v>
      </c>
      <c r="AY550" s="151" t="s">
        <v>148</v>
      </c>
    </row>
    <row r="551" spans="2:65" s="1" customFormat="1" ht="24" customHeight="1">
      <c r="B551" s="130"/>
      <c r="C551" s="131" t="s">
        <v>782</v>
      </c>
      <c r="D551" s="131" t="s">
        <v>150</v>
      </c>
      <c r="E551" s="132" t="s">
        <v>788</v>
      </c>
      <c r="F551" s="133" t="s">
        <v>789</v>
      </c>
      <c r="G551" s="134" t="s">
        <v>162</v>
      </c>
      <c r="H551" s="135">
        <v>33.738</v>
      </c>
      <c r="I551" s="136"/>
      <c r="J551" s="136">
        <f>ROUND(I551*H551,2)</f>
        <v>0</v>
      </c>
      <c r="K551" s="133" t="s">
        <v>320</v>
      </c>
      <c r="L551" s="27"/>
      <c r="M551" s="137" t="s">
        <v>1</v>
      </c>
      <c r="N551" s="138" t="s">
        <v>35</v>
      </c>
      <c r="O551" s="139">
        <v>2.7</v>
      </c>
      <c r="P551" s="139">
        <f>O551*H551</f>
        <v>91.0926</v>
      </c>
      <c r="Q551" s="139">
        <v>0</v>
      </c>
      <c r="R551" s="139">
        <f>Q551*H551</f>
        <v>0</v>
      </c>
      <c r="S551" s="139">
        <v>0</v>
      </c>
      <c r="T551" s="140">
        <f>S551*H551</f>
        <v>0</v>
      </c>
      <c r="AR551" s="141" t="s">
        <v>155</v>
      </c>
      <c r="AT551" s="141" t="s">
        <v>150</v>
      </c>
      <c r="AU551" s="141" t="s">
        <v>79</v>
      </c>
      <c r="AY551" s="15" t="s">
        <v>148</v>
      </c>
      <c r="BE551" s="142">
        <f>IF(N551="základní",J551,0)</f>
        <v>0</v>
      </c>
      <c r="BF551" s="142">
        <f>IF(N551="snížená",J551,0)</f>
        <v>0</v>
      </c>
      <c r="BG551" s="142">
        <f>IF(N551="zákl. přenesená",J551,0)</f>
        <v>0</v>
      </c>
      <c r="BH551" s="142">
        <f>IF(N551="sníž. přenesená",J551,0)</f>
        <v>0</v>
      </c>
      <c r="BI551" s="142">
        <f>IF(N551="nulová",J551,0)</f>
        <v>0</v>
      </c>
      <c r="BJ551" s="15" t="s">
        <v>77</v>
      </c>
      <c r="BK551" s="142">
        <f>ROUND(I551*H551,2)</f>
        <v>0</v>
      </c>
      <c r="BL551" s="15" t="s">
        <v>155</v>
      </c>
      <c r="BM551" s="141" t="s">
        <v>3124</v>
      </c>
    </row>
    <row r="552" spans="2:51" s="13" customFormat="1" ht="20.4">
      <c r="B552" s="150"/>
      <c r="D552" s="144" t="s">
        <v>157</v>
      </c>
      <c r="E552" s="151" t="s">
        <v>1</v>
      </c>
      <c r="F552" s="152" t="s">
        <v>3121</v>
      </c>
      <c r="H552" s="153">
        <v>33.738</v>
      </c>
      <c r="L552" s="150"/>
      <c r="M552" s="154"/>
      <c r="N552" s="155"/>
      <c r="O552" s="155"/>
      <c r="P552" s="155"/>
      <c r="Q552" s="155"/>
      <c r="R552" s="155"/>
      <c r="S552" s="155"/>
      <c r="T552" s="156"/>
      <c r="AT552" s="151" t="s">
        <v>157</v>
      </c>
      <c r="AU552" s="151" t="s">
        <v>79</v>
      </c>
      <c r="AV552" s="13" t="s">
        <v>79</v>
      </c>
      <c r="AW552" s="13" t="s">
        <v>27</v>
      </c>
      <c r="AX552" s="13" t="s">
        <v>70</v>
      </c>
      <c r="AY552" s="151" t="s">
        <v>148</v>
      </c>
    </row>
    <row r="553" spans="2:65" s="1" customFormat="1" ht="24" customHeight="1">
      <c r="B553" s="130"/>
      <c r="C553" s="131" t="s">
        <v>787</v>
      </c>
      <c r="D553" s="131" t="s">
        <v>150</v>
      </c>
      <c r="E553" s="132" t="s">
        <v>792</v>
      </c>
      <c r="F553" s="133" t="s">
        <v>793</v>
      </c>
      <c r="G553" s="134" t="s">
        <v>162</v>
      </c>
      <c r="H553" s="135">
        <v>33.738</v>
      </c>
      <c r="I553" s="136"/>
      <c r="J553" s="136">
        <f>ROUND(I553*H553,2)</f>
        <v>0</v>
      </c>
      <c r="K553" s="133" t="s">
        <v>320</v>
      </c>
      <c r="L553" s="27"/>
      <c r="M553" s="137" t="s">
        <v>1</v>
      </c>
      <c r="N553" s="138" t="s">
        <v>35</v>
      </c>
      <c r="O553" s="139">
        <v>0.82</v>
      </c>
      <c r="P553" s="139">
        <f>O553*H553</f>
        <v>27.665159999999997</v>
      </c>
      <c r="Q553" s="139">
        <v>0</v>
      </c>
      <c r="R553" s="139">
        <f>Q553*H553</f>
        <v>0</v>
      </c>
      <c r="S553" s="139">
        <v>0</v>
      </c>
      <c r="T553" s="140">
        <f>S553*H553</f>
        <v>0</v>
      </c>
      <c r="AR553" s="141" t="s">
        <v>155</v>
      </c>
      <c r="AT553" s="141" t="s">
        <v>150</v>
      </c>
      <c r="AU553" s="141" t="s">
        <v>79</v>
      </c>
      <c r="AY553" s="15" t="s">
        <v>148</v>
      </c>
      <c r="BE553" s="142">
        <f>IF(N553="základní",J553,0)</f>
        <v>0</v>
      </c>
      <c r="BF553" s="142">
        <f>IF(N553="snížená",J553,0)</f>
        <v>0</v>
      </c>
      <c r="BG553" s="142">
        <f>IF(N553="zákl. přenesená",J553,0)</f>
        <v>0</v>
      </c>
      <c r="BH553" s="142">
        <f>IF(N553="sníž. přenesená",J553,0)</f>
        <v>0</v>
      </c>
      <c r="BI553" s="142">
        <f>IF(N553="nulová",J553,0)</f>
        <v>0</v>
      </c>
      <c r="BJ553" s="15" t="s">
        <v>77</v>
      </c>
      <c r="BK553" s="142">
        <f>ROUND(I553*H553,2)</f>
        <v>0</v>
      </c>
      <c r="BL553" s="15" t="s">
        <v>155</v>
      </c>
      <c r="BM553" s="141" t="s">
        <v>3125</v>
      </c>
    </row>
    <row r="554" spans="2:51" s="13" customFormat="1" ht="20.4">
      <c r="B554" s="150"/>
      <c r="D554" s="144" t="s">
        <v>157</v>
      </c>
      <c r="E554" s="151" t="s">
        <v>1</v>
      </c>
      <c r="F554" s="152" t="s">
        <v>3121</v>
      </c>
      <c r="H554" s="153">
        <v>33.738</v>
      </c>
      <c r="L554" s="150"/>
      <c r="M554" s="154"/>
      <c r="N554" s="155"/>
      <c r="O554" s="155"/>
      <c r="P554" s="155"/>
      <c r="Q554" s="155"/>
      <c r="R554" s="155"/>
      <c r="S554" s="155"/>
      <c r="T554" s="156"/>
      <c r="AT554" s="151" t="s">
        <v>157</v>
      </c>
      <c r="AU554" s="151" t="s">
        <v>79</v>
      </c>
      <c r="AV554" s="13" t="s">
        <v>79</v>
      </c>
      <c r="AW554" s="13" t="s">
        <v>27</v>
      </c>
      <c r="AX554" s="13" t="s">
        <v>70</v>
      </c>
      <c r="AY554" s="151" t="s">
        <v>148</v>
      </c>
    </row>
    <row r="555" spans="2:65" s="1" customFormat="1" ht="16.5" customHeight="1">
      <c r="B555" s="130"/>
      <c r="C555" s="131" t="s">
        <v>791</v>
      </c>
      <c r="D555" s="131" t="s">
        <v>150</v>
      </c>
      <c r="E555" s="132" t="s">
        <v>796</v>
      </c>
      <c r="F555" s="133" t="s">
        <v>797</v>
      </c>
      <c r="G555" s="134" t="s">
        <v>203</v>
      </c>
      <c r="H555" s="135">
        <v>0.665</v>
      </c>
      <c r="I555" s="136"/>
      <c r="J555" s="136">
        <f>ROUND(I555*H555,2)</f>
        <v>0</v>
      </c>
      <c r="K555" s="133" t="s">
        <v>320</v>
      </c>
      <c r="L555" s="27"/>
      <c r="M555" s="137" t="s">
        <v>1</v>
      </c>
      <c r="N555" s="138" t="s">
        <v>35</v>
      </c>
      <c r="O555" s="139">
        <v>15.231</v>
      </c>
      <c r="P555" s="139">
        <f>O555*H555</f>
        <v>10.128615</v>
      </c>
      <c r="Q555" s="139">
        <v>1.05306</v>
      </c>
      <c r="R555" s="139">
        <f>Q555*H555</f>
        <v>0.7002849000000001</v>
      </c>
      <c r="S555" s="139">
        <v>0</v>
      </c>
      <c r="T555" s="140">
        <f>S555*H555</f>
        <v>0</v>
      </c>
      <c r="AR555" s="141" t="s">
        <v>155</v>
      </c>
      <c r="AT555" s="141" t="s">
        <v>150</v>
      </c>
      <c r="AU555" s="141" t="s">
        <v>79</v>
      </c>
      <c r="AY555" s="15" t="s">
        <v>148</v>
      </c>
      <c r="BE555" s="142">
        <f>IF(N555="základní",J555,0)</f>
        <v>0</v>
      </c>
      <c r="BF555" s="142">
        <f>IF(N555="snížená",J555,0)</f>
        <v>0</v>
      </c>
      <c r="BG555" s="142">
        <f>IF(N555="zákl. přenesená",J555,0)</f>
        <v>0</v>
      </c>
      <c r="BH555" s="142">
        <f>IF(N555="sníž. přenesená",J555,0)</f>
        <v>0</v>
      </c>
      <c r="BI555" s="142">
        <f>IF(N555="nulová",J555,0)</f>
        <v>0</v>
      </c>
      <c r="BJ555" s="15" t="s">
        <v>77</v>
      </c>
      <c r="BK555" s="142">
        <f>ROUND(I555*H555,2)</f>
        <v>0</v>
      </c>
      <c r="BL555" s="15" t="s">
        <v>155</v>
      </c>
      <c r="BM555" s="141" t="s">
        <v>3126</v>
      </c>
    </row>
    <row r="556" spans="2:51" s="13" customFormat="1" ht="30.6">
      <c r="B556" s="150"/>
      <c r="D556" s="144" t="s">
        <v>157</v>
      </c>
      <c r="E556" s="151" t="s">
        <v>1</v>
      </c>
      <c r="F556" s="152" t="s">
        <v>3127</v>
      </c>
      <c r="H556" s="153">
        <v>0.665</v>
      </c>
      <c r="L556" s="150"/>
      <c r="M556" s="154"/>
      <c r="N556" s="155"/>
      <c r="O556" s="155"/>
      <c r="P556" s="155"/>
      <c r="Q556" s="155"/>
      <c r="R556" s="155"/>
      <c r="S556" s="155"/>
      <c r="T556" s="156"/>
      <c r="AT556" s="151" t="s">
        <v>157</v>
      </c>
      <c r="AU556" s="151" t="s">
        <v>79</v>
      </c>
      <c r="AV556" s="13" t="s">
        <v>79</v>
      </c>
      <c r="AW556" s="13" t="s">
        <v>27</v>
      </c>
      <c r="AX556" s="13" t="s">
        <v>70</v>
      </c>
      <c r="AY556" s="151" t="s">
        <v>148</v>
      </c>
    </row>
    <row r="557" spans="2:65" s="1" customFormat="1" ht="24" customHeight="1">
      <c r="B557" s="130"/>
      <c r="C557" s="131" t="s">
        <v>795</v>
      </c>
      <c r="D557" s="131" t="s">
        <v>150</v>
      </c>
      <c r="E557" s="132" t="s">
        <v>801</v>
      </c>
      <c r="F557" s="133" t="s">
        <v>802</v>
      </c>
      <c r="G557" s="134" t="s">
        <v>153</v>
      </c>
      <c r="H557" s="135">
        <v>59.716</v>
      </c>
      <c r="I557" s="136"/>
      <c r="J557" s="136">
        <f>ROUND(I557*H557,2)</f>
        <v>0</v>
      </c>
      <c r="K557" s="133" t="s">
        <v>320</v>
      </c>
      <c r="L557" s="27"/>
      <c r="M557" s="137" t="s">
        <v>1</v>
      </c>
      <c r="N557" s="138" t="s">
        <v>35</v>
      </c>
      <c r="O557" s="139">
        <v>0.412</v>
      </c>
      <c r="P557" s="139">
        <f>O557*H557</f>
        <v>24.602992</v>
      </c>
      <c r="Q557" s="139">
        <v>0.09868</v>
      </c>
      <c r="R557" s="139">
        <f>Q557*H557</f>
        <v>5.89277488</v>
      </c>
      <c r="S557" s="139">
        <v>0</v>
      </c>
      <c r="T557" s="140">
        <f>S557*H557</f>
        <v>0</v>
      </c>
      <c r="AR557" s="141" t="s">
        <v>155</v>
      </c>
      <c r="AT557" s="141" t="s">
        <v>150</v>
      </c>
      <c r="AU557" s="141" t="s">
        <v>79</v>
      </c>
      <c r="AY557" s="15" t="s">
        <v>148</v>
      </c>
      <c r="BE557" s="142">
        <f>IF(N557="základní",J557,0)</f>
        <v>0</v>
      </c>
      <c r="BF557" s="142">
        <f>IF(N557="snížená",J557,0)</f>
        <v>0</v>
      </c>
      <c r="BG557" s="142">
        <f>IF(N557="zákl. přenesená",J557,0)</f>
        <v>0</v>
      </c>
      <c r="BH557" s="142">
        <f>IF(N557="sníž. přenesená",J557,0)</f>
        <v>0</v>
      </c>
      <c r="BI557" s="142">
        <f>IF(N557="nulová",J557,0)</f>
        <v>0</v>
      </c>
      <c r="BJ557" s="15" t="s">
        <v>77</v>
      </c>
      <c r="BK557" s="142">
        <f>ROUND(I557*H557,2)</f>
        <v>0</v>
      </c>
      <c r="BL557" s="15" t="s">
        <v>155</v>
      </c>
      <c r="BM557" s="141" t="s">
        <v>3128</v>
      </c>
    </row>
    <row r="558" spans="2:51" s="12" customFormat="1" ht="12">
      <c r="B558" s="143"/>
      <c r="D558" s="144" t="s">
        <v>157</v>
      </c>
      <c r="E558" s="145" t="s">
        <v>1</v>
      </c>
      <c r="F558" s="146" t="s">
        <v>804</v>
      </c>
      <c r="H558" s="145" t="s">
        <v>1</v>
      </c>
      <c r="L558" s="143"/>
      <c r="M558" s="147"/>
      <c r="N558" s="148"/>
      <c r="O558" s="148"/>
      <c r="P558" s="148"/>
      <c r="Q558" s="148"/>
      <c r="R558" s="148"/>
      <c r="S558" s="148"/>
      <c r="T558" s="149"/>
      <c r="AT558" s="145" t="s">
        <v>157</v>
      </c>
      <c r="AU558" s="145" t="s">
        <v>79</v>
      </c>
      <c r="AV558" s="12" t="s">
        <v>77</v>
      </c>
      <c r="AW558" s="12" t="s">
        <v>27</v>
      </c>
      <c r="AX558" s="12" t="s">
        <v>70</v>
      </c>
      <c r="AY558" s="145" t="s">
        <v>148</v>
      </c>
    </row>
    <row r="559" spans="2:51" s="12" customFormat="1" ht="12">
      <c r="B559" s="143"/>
      <c r="D559" s="144" t="s">
        <v>157</v>
      </c>
      <c r="E559" s="145" t="s">
        <v>1</v>
      </c>
      <c r="F559" s="146" t="s">
        <v>2914</v>
      </c>
      <c r="H559" s="145" t="s">
        <v>1</v>
      </c>
      <c r="L559" s="143"/>
      <c r="M559" s="147"/>
      <c r="N559" s="148"/>
      <c r="O559" s="148"/>
      <c r="P559" s="148"/>
      <c r="Q559" s="148"/>
      <c r="R559" s="148"/>
      <c r="S559" s="148"/>
      <c r="T559" s="149"/>
      <c r="AT559" s="145" t="s">
        <v>157</v>
      </c>
      <c r="AU559" s="145" t="s">
        <v>79</v>
      </c>
      <c r="AV559" s="12" t="s">
        <v>77</v>
      </c>
      <c r="AW559" s="12" t="s">
        <v>27</v>
      </c>
      <c r="AX559" s="12" t="s">
        <v>70</v>
      </c>
      <c r="AY559" s="145" t="s">
        <v>148</v>
      </c>
    </row>
    <row r="560" spans="2:51" s="13" customFormat="1" ht="12">
      <c r="B560" s="150"/>
      <c r="D560" s="144" t="s">
        <v>157</v>
      </c>
      <c r="E560" s="151" t="s">
        <v>1</v>
      </c>
      <c r="F560" s="152" t="s">
        <v>3129</v>
      </c>
      <c r="H560" s="153">
        <v>2.016</v>
      </c>
      <c r="L560" s="150"/>
      <c r="M560" s="154"/>
      <c r="N560" s="155"/>
      <c r="O560" s="155"/>
      <c r="P560" s="155"/>
      <c r="Q560" s="155"/>
      <c r="R560" s="155"/>
      <c r="S560" s="155"/>
      <c r="T560" s="156"/>
      <c r="AT560" s="151" t="s">
        <v>157</v>
      </c>
      <c r="AU560" s="151" t="s">
        <v>79</v>
      </c>
      <c r="AV560" s="13" t="s">
        <v>79</v>
      </c>
      <c r="AW560" s="13" t="s">
        <v>27</v>
      </c>
      <c r="AX560" s="13" t="s">
        <v>70</v>
      </c>
      <c r="AY560" s="151" t="s">
        <v>148</v>
      </c>
    </row>
    <row r="561" spans="2:51" s="13" customFormat="1" ht="12">
      <c r="B561" s="150"/>
      <c r="D561" s="144" t="s">
        <v>157</v>
      </c>
      <c r="E561" s="151" t="s">
        <v>1</v>
      </c>
      <c r="F561" s="152" t="s">
        <v>3130</v>
      </c>
      <c r="H561" s="153">
        <v>1.277</v>
      </c>
      <c r="L561" s="150"/>
      <c r="M561" s="154"/>
      <c r="N561" s="155"/>
      <c r="O561" s="155"/>
      <c r="P561" s="155"/>
      <c r="Q561" s="155"/>
      <c r="R561" s="155"/>
      <c r="S561" s="155"/>
      <c r="T561" s="156"/>
      <c r="AT561" s="151" t="s">
        <v>157</v>
      </c>
      <c r="AU561" s="151" t="s">
        <v>79</v>
      </c>
      <c r="AV561" s="13" t="s">
        <v>79</v>
      </c>
      <c r="AW561" s="13" t="s">
        <v>27</v>
      </c>
      <c r="AX561" s="13" t="s">
        <v>70</v>
      </c>
      <c r="AY561" s="151" t="s">
        <v>148</v>
      </c>
    </row>
    <row r="562" spans="2:51" s="12" customFormat="1" ht="12">
      <c r="B562" s="143"/>
      <c r="D562" s="144" t="s">
        <v>157</v>
      </c>
      <c r="E562" s="145" t="s">
        <v>1</v>
      </c>
      <c r="F562" s="146" t="s">
        <v>2175</v>
      </c>
      <c r="H562" s="145" t="s">
        <v>1</v>
      </c>
      <c r="L562" s="143"/>
      <c r="M562" s="147"/>
      <c r="N562" s="148"/>
      <c r="O562" s="148"/>
      <c r="P562" s="148"/>
      <c r="Q562" s="148"/>
      <c r="R562" s="148"/>
      <c r="S562" s="148"/>
      <c r="T562" s="149"/>
      <c r="AT562" s="145" t="s">
        <v>157</v>
      </c>
      <c r="AU562" s="145" t="s">
        <v>79</v>
      </c>
      <c r="AV562" s="12" t="s">
        <v>77</v>
      </c>
      <c r="AW562" s="12" t="s">
        <v>27</v>
      </c>
      <c r="AX562" s="12" t="s">
        <v>70</v>
      </c>
      <c r="AY562" s="145" t="s">
        <v>148</v>
      </c>
    </row>
    <row r="563" spans="2:51" s="13" customFormat="1" ht="12">
      <c r="B563" s="150"/>
      <c r="D563" s="144" t="s">
        <v>157</v>
      </c>
      <c r="E563" s="151" t="s">
        <v>1</v>
      </c>
      <c r="F563" s="152" t="s">
        <v>3131</v>
      </c>
      <c r="H563" s="153">
        <v>7.022</v>
      </c>
      <c r="L563" s="150"/>
      <c r="M563" s="154"/>
      <c r="N563" s="155"/>
      <c r="O563" s="155"/>
      <c r="P563" s="155"/>
      <c r="Q563" s="155"/>
      <c r="R563" s="155"/>
      <c r="S563" s="155"/>
      <c r="T563" s="156"/>
      <c r="AT563" s="151" t="s">
        <v>157</v>
      </c>
      <c r="AU563" s="151" t="s">
        <v>79</v>
      </c>
      <c r="AV563" s="13" t="s">
        <v>79</v>
      </c>
      <c r="AW563" s="13" t="s">
        <v>27</v>
      </c>
      <c r="AX563" s="13" t="s">
        <v>70</v>
      </c>
      <c r="AY563" s="151" t="s">
        <v>148</v>
      </c>
    </row>
    <row r="564" spans="2:51" s="13" customFormat="1" ht="12">
      <c r="B564" s="150"/>
      <c r="D564" s="144" t="s">
        <v>157</v>
      </c>
      <c r="E564" s="151" t="s">
        <v>1</v>
      </c>
      <c r="F564" s="152" t="s">
        <v>3132</v>
      </c>
      <c r="H564" s="153">
        <v>4.704</v>
      </c>
      <c r="L564" s="150"/>
      <c r="M564" s="154"/>
      <c r="N564" s="155"/>
      <c r="O564" s="155"/>
      <c r="P564" s="155"/>
      <c r="Q564" s="155"/>
      <c r="R564" s="155"/>
      <c r="S564" s="155"/>
      <c r="T564" s="156"/>
      <c r="AT564" s="151" t="s">
        <v>157</v>
      </c>
      <c r="AU564" s="151" t="s">
        <v>79</v>
      </c>
      <c r="AV564" s="13" t="s">
        <v>79</v>
      </c>
      <c r="AW564" s="13" t="s">
        <v>27</v>
      </c>
      <c r="AX564" s="13" t="s">
        <v>70</v>
      </c>
      <c r="AY564" s="151" t="s">
        <v>148</v>
      </c>
    </row>
    <row r="565" spans="2:51" s="13" customFormat="1" ht="12">
      <c r="B565" s="150"/>
      <c r="D565" s="144" t="s">
        <v>157</v>
      </c>
      <c r="E565" s="151" t="s">
        <v>1</v>
      </c>
      <c r="F565" s="152" t="s">
        <v>3133</v>
      </c>
      <c r="H565" s="153">
        <v>10.08</v>
      </c>
      <c r="L565" s="150"/>
      <c r="M565" s="154"/>
      <c r="N565" s="155"/>
      <c r="O565" s="155"/>
      <c r="P565" s="155"/>
      <c r="Q565" s="155"/>
      <c r="R565" s="155"/>
      <c r="S565" s="155"/>
      <c r="T565" s="156"/>
      <c r="AT565" s="151" t="s">
        <v>157</v>
      </c>
      <c r="AU565" s="151" t="s">
        <v>79</v>
      </c>
      <c r="AV565" s="13" t="s">
        <v>79</v>
      </c>
      <c r="AW565" s="13" t="s">
        <v>27</v>
      </c>
      <c r="AX565" s="13" t="s">
        <v>70</v>
      </c>
      <c r="AY565" s="151" t="s">
        <v>148</v>
      </c>
    </row>
    <row r="566" spans="2:51" s="13" customFormat="1" ht="12">
      <c r="B566" s="150"/>
      <c r="D566" s="144" t="s">
        <v>157</v>
      </c>
      <c r="E566" s="151" t="s">
        <v>1</v>
      </c>
      <c r="F566" s="152" t="s">
        <v>3134</v>
      </c>
      <c r="H566" s="153">
        <v>3.83</v>
      </c>
      <c r="L566" s="150"/>
      <c r="M566" s="154"/>
      <c r="N566" s="155"/>
      <c r="O566" s="155"/>
      <c r="P566" s="155"/>
      <c r="Q566" s="155"/>
      <c r="R566" s="155"/>
      <c r="S566" s="155"/>
      <c r="T566" s="156"/>
      <c r="AT566" s="151" t="s">
        <v>157</v>
      </c>
      <c r="AU566" s="151" t="s">
        <v>79</v>
      </c>
      <c r="AV566" s="13" t="s">
        <v>79</v>
      </c>
      <c r="AW566" s="13" t="s">
        <v>27</v>
      </c>
      <c r="AX566" s="13" t="s">
        <v>70</v>
      </c>
      <c r="AY566" s="151" t="s">
        <v>148</v>
      </c>
    </row>
    <row r="567" spans="2:51" s="13" customFormat="1" ht="12">
      <c r="B567" s="150"/>
      <c r="D567" s="144" t="s">
        <v>157</v>
      </c>
      <c r="E567" s="151" t="s">
        <v>1</v>
      </c>
      <c r="F567" s="152" t="s">
        <v>3135</v>
      </c>
      <c r="H567" s="153">
        <v>1.248</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51" s="13" customFormat="1" ht="12">
      <c r="B568" s="150"/>
      <c r="D568" s="144" t="s">
        <v>157</v>
      </c>
      <c r="E568" s="151" t="s">
        <v>1</v>
      </c>
      <c r="F568" s="152" t="s">
        <v>3136</v>
      </c>
      <c r="H568" s="153">
        <v>0.36</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51" s="12" customFormat="1" ht="12">
      <c r="B569" s="143"/>
      <c r="D569" s="144" t="s">
        <v>157</v>
      </c>
      <c r="E569" s="145" t="s">
        <v>1</v>
      </c>
      <c r="F569" s="146" t="s">
        <v>347</v>
      </c>
      <c r="H569" s="145" t="s">
        <v>1</v>
      </c>
      <c r="L569" s="143"/>
      <c r="M569" s="147"/>
      <c r="N569" s="148"/>
      <c r="O569" s="148"/>
      <c r="P569" s="148"/>
      <c r="Q569" s="148"/>
      <c r="R569" s="148"/>
      <c r="S569" s="148"/>
      <c r="T569" s="149"/>
      <c r="AT569" s="145" t="s">
        <v>157</v>
      </c>
      <c r="AU569" s="145" t="s">
        <v>79</v>
      </c>
      <c r="AV569" s="12" t="s">
        <v>77</v>
      </c>
      <c r="AW569" s="12" t="s">
        <v>27</v>
      </c>
      <c r="AX569" s="12" t="s">
        <v>70</v>
      </c>
      <c r="AY569" s="145" t="s">
        <v>148</v>
      </c>
    </row>
    <row r="570" spans="2:51" s="13" customFormat="1" ht="12">
      <c r="B570" s="150"/>
      <c r="D570" s="144" t="s">
        <v>157</v>
      </c>
      <c r="E570" s="151" t="s">
        <v>1</v>
      </c>
      <c r="F570" s="152" t="s">
        <v>3137</v>
      </c>
      <c r="H570" s="153">
        <v>7.128</v>
      </c>
      <c r="L570" s="150"/>
      <c r="M570" s="154"/>
      <c r="N570" s="155"/>
      <c r="O570" s="155"/>
      <c r="P570" s="155"/>
      <c r="Q570" s="155"/>
      <c r="R570" s="155"/>
      <c r="S570" s="155"/>
      <c r="T570" s="156"/>
      <c r="AT570" s="151" t="s">
        <v>157</v>
      </c>
      <c r="AU570" s="151" t="s">
        <v>79</v>
      </c>
      <c r="AV570" s="13" t="s">
        <v>79</v>
      </c>
      <c r="AW570" s="13" t="s">
        <v>27</v>
      </c>
      <c r="AX570" s="13" t="s">
        <v>70</v>
      </c>
      <c r="AY570" s="151" t="s">
        <v>148</v>
      </c>
    </row>
    <row r="571" spans="2:51" s="13" customFormat="1" ht="12">
      <c r="B571" s="150"/>
      <c r="D571" s="144" t="s">
        <v>157</v>
      </c>
      <c r="E571" s="151" t="s">
        <v>1</v>
      </c>
      <c r="F571" s="152" t="s">
        <v>3138</v>
      </c>
      <c r="H571" s="153">
        <v>1.915</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51" s="13" customFormat="1" ht="12">
      <c r="B572" s="150"/>
      <c r="D572" s="144" t="s">
        <v>157</v>
      </c>
      <c r="E572" s="151" t="s">
        <v>1</v>
      </c>
      <c r="F572" s="152" t="s">
        <v>3132</v>
      </c>
      <c r="H572" s="153">
        <v>4.704</v>
      </c>
      <c r="L572" s="150"/>
      <c r="M572" s="154"/>
      <c r="N572" s="155"/>
      <c r="O572" s="155"/>
      <c r="P572" s="155"/>
      <c r="Q572" s="155"/>
      <c r="R572" s="155"/>
      <c r="S572" s="155"/>
      <c r="T572" s="156"/>
      <c r="AT572" s="151" t="s">
        <v>157</v>
      </c>
      <c r="AU572" s="151" t="s">
        <v>79</v>
      </c>
      <c r="AV572" s="13" t="s">
        <v>79</v>
      </c>
      <c r="AW572" s="13" t="s">
        <v>27</v>
      </c>
      <c r="AX572" s="13" t="s">
        <v>70</v>
      </c>
      <c r="AY572" s="151" t="s">
        <v>148</v>
      </c>
    </row>
    <row r="573" spans="2:51" s="13" customFormat="1" ht="12">
      <c r="B573" s="150"/>
      <c r="D573" s="144" t="s">
        <v>157</v>
      </c>
      <c r="E573" s="151" t="s">
        <v>1</v>
      </c>
      <c r="F573" s="152" t="s">
        <v>3133</v>
      </c>
      <c r="H573" s="153">
        <v>10.08</v>
      </c>
      <c r="L573" s="150"/>
      <c r="M573" s="154"/>
      <c r="N573" s="155"/>
      <c r="O573" s="155"/>
      <c r="P573" s="155"/>
      <c r="Q573" s="155"/>
      <c r="R573" s="155"/>
      <c r="S573" s="155"/>
      <c r="T573" s="156"/>
      <c r="AT573" s="151" t="s">
        <v>157</v>
      </c>
      <c r="AU573" s="151" t="s">
        <v>79</v>
      </c>
      <c r="AV573" s="13" t="s">
        <v>79</v>
      </c>
      <c r="AW573" s="13" t="s">
        <v>27</v>
      </c>
      <c r="AX573" s="13" t="s">
        <v>70</v>
      </c>
      <c r="AY573" s="151" t="s">
        <v>148</v>
      </c>
    </row>
    <row r="574" spans="2:51" s="13" customFormat="1" ht="12">
      <c r="B574" s="150"/>
      <c r="D574" s="144" t="s">
        <v>157</v>
      </c>
      <c r="E574" s="151" t="s">
        <v>1</v>
      </c>
      <c r="F574" s="152" t="s">
        <v>3139</v>
      </c>
      <c r="H574" s="153">
        <v>0.36</v>
      </c>
      <c r="L574" s="150"/>
      <c r="M574" s="154"/>
      <c r="N574" s="155"/>
      <c r="O574" s="155"/>
      <c r="P574" s="155"/>
      <c r="Q574" s="155"/>
      <c r="R574" s="155"/>
      <c r="S574" s="155"/>
      <c r="T574" s="156"/>
      <c r="AT574" s="151" t="s">
        <v>157</v>
      </c>
      <c r="AU574" s="151" t="s">
        <v>79</v>
      </c>
      <c r="AV574" s="13" t="s">
        <v>79</v>
      </c>
      <c r="AW574" s="13" t="s">
        <v>27</v>
      </c>
      <c r="AX574" s="13" t="s">
        <v>70</v>
      </c>
      <c r="AY574" s="151" t="s">
        <v>148</v>
      </c>
    </row>
    <row r="575" spans="2:51" s="13" customFormat="1" ht="12">
      <c r="B575" s="150"/>
      <c r="D575" s="144" t="s">
        <v>157</v>
      </c>
      <c r="E575" s="151" t="s">
        <v>1</v>
      </c>
      <c r="F575" s="152" t="s">
        <v>3140</v>
      </c>
      <c r="H575" s="153">
        <v>4.992</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65" s="1" customFormat="1" ht="24" customHeight="1">
      <c r="B576" s="130"/>
      <c r="C576" s="131" t="s">
        <v>800</v>
      </c>
      <c r="D576" s="131" t="s">
        <v>150</v>
      </c>
      <c r="E576" s="132" t="s">
        <v>821</v>
      </c>
      <c r="F576" s="133" t="s">
        <v>822</v>
      </c>
      <c r="G576" s="134" t="s">
        <v>458</v>
      </c>
      <c r="H576" s="135">
        <v>282.7</v>
      </c>
      <c r="I576" s="136"/>
      <c r="J576" s="136">
        <f>ROUND(I576*H576,2)</f>
        <v>0</v>
      </c>
      <c r="K576" s="133" t="s">
        <v>320</v>
      </c>
      <c r="L576" s="27"/>
      <c r="M576" s="137" t="s">
        <v>1</v>
      </c>
      <c r="N576" s="138" t="s">
        <v>35</v>
      </c>
      <c r="O576" s="139">
        <v>0.035</v>
      </c>
      <c r="P576" s="139">
        <f>O576*H576</f>
        <v>9.8945</v>
      </c>
      <c r="Q576" s="139">
        <v>6E-05</v>
      </c>
      <c r="R576" s="139">
        <f>Q576*H576</f>
        <v>0.016962</v>
      </c>
      <c r="S576" s="139">
        <v>0</v>
      </c>
      <c r="T576" s="140">
        <f>S576*H576</f>
        <v>0</v>
      </c>
      <c r="AR576" s="141" t="s">
        <v>155</v>
      </c>
      <c r="AT576" s="141" t="s">
        <v>150</v>
      </c>
      <c r="AU576" s="141" t="s">
        <v>79</v>
      </c>
      <c r="AY576" s="15" t="s">
        <v>148</v>
      </c>
      <c r="BE576" s="142">
        <f>IF(N576="základní",J576,0)</f>
        <v>0</v>
      </c>
      <c r="BF576" s="142">
        <f>IF(N576="snížená",J576,0)</f>
        <v>0</v>
      </c>
      <c r="BG576" s="142">
        <f>IF(N576="zákl. přenesená",J576,0)</f>
        <v>0</v>
      </c>
      <c r="BH576" s="142">
        <f>IF(N576="sníž. přenesená",J576,0)</f>
        <v>0</v>
      </c>
      <c r="BI576" s="142">
        <f>IF(N576="nulová",J576,0)</f>
        <v>0</v>
      </c>
      <c r="BJ576" s="15" t="s">
        <v>77</v>
      </c>
      <c r="BK576" s="142">
        <f>ROUND(I576*H576,2)</f>
        <v>0</v>
      </c>
      <c r="BL576" s="15" t="s">
        <v>155</v>
      </c>
      <c r="BM576" s="141" t="s">
        <v>3141</v>
      </c>
    </row>
    <row r="577" spans="2:51" s="12" customFormat="1" ht="12">
      <c r="B577" s="143"/>
      <c r="D577" s="144" t="s">
        <v>157</v>
      </c>
      <c r="E577" s="145" t="s">
        <v>1</v>
      </c>
      <c r="F577" s="146" t="s">
        <v>665</v>
      </c>
      <c r="H577" s="145" t="s">
        <v>1</v>
      </c>
      <c r="L577" s="143"/>
      <c r="M577" s="147"/>
      <c r="N577" s="148"/>
      <c r="O577" s="148"/>
      <c r="P577" s="148"/>
      <c r="Q577" s="148"/>
      <c r="R577" s="148"/>
      <c r="S577" s="148"/>
      <c r="T577" s="149"/>
      <c r="AT577" s="145" t="s">
        <v>157</v>
      </c>
      <c r="AU577" s="145" t="s">
        <v>79</v>
      </c>
      <c r="AV577" s="12" t="s">
        <v>77</v>
      </c>
      <c r="AW577" s="12" t="s">
        <v>27</v>
      </c>
      <c r="AX577" s="12" t="s">
        <v>70</v>
      </c>
      <c r="AY577" s="145" t="s">
        <v>148</v>
      </c>
    </row>
    <row r="578" spans="2:51" s="13" customFormat="1" ht="20.4">
      <c r="B578" s="150"/>
      <c r="D578" s="144" t="s">
        <v>157</v>
      </c>
      <c r="E578" s="151" t="s">
        <v>1</v>
      </c>
      <c r="F578" s="152" t="s">
        <v>3142</v>
      </c>
      <c r="H578" s="153">
        <v>166.2</v>
      </c>
      <c r="L578" s="150"/>
      <c r="M578" s="154"/>
      <c r="N578" s="155"/>
      <c r="O578" s="155"/>
      <c r="P578" s="155"/>
      <c r="Q578" s="155"/>
      <c r="R578" s="155"/>
      <c r="S578" s="155"/>
      <c r="T578" s="156"/>
      <c r="AT578" s="151" t="s">
        <v>157</v>
      </c>
      <c r="AU578" s="151" t="s">
        <v>79</v>
      </c>
      <c r="AV578" s="13" t="s">
        <v>79</v>
      </c>
      <c r="AW578" s="13" t="s">
        <v>27</v>
      </c>
      <c r="AX578" s="13" t="s">
        <v>70</v>
      </c>
      <c r="AY578" s="151" t="s">
        <v>148</v>
      </c>
    </row>
    <row r="579" spans="2:51" s="13" customFormat="1" ht="30.6">
      <c r="B579" s="150"/>
      <c r="D579" s="144" t="s">
        <v>157</v>
      </c>
      <c r="E579" s="151" t="s">
        <v>1</v>
      </c>
      <c r="F579" s="152" t="s">
        <v>3143</v>
      </c>
      <c r="H579" s="153">
        <v>79.1</v>
      </c>
      <c r="L579" s="150"/>
      <c r="M579" s="154"/>
      <c r="N579" s="155"/>
      <c r="O579" s="155"/>
      <c r="P579" s="155"/>
      <c r="Q579" s="155"/>
      <c r="R579" s="155"/>
      <c r="S579" s="155"/>
      <c r="T579" s="156"/>
      <c r="AT579" s="151" t="s">
        <v>157</v>
      </c>
      <c r="AU579" s="151" t="s">
        <v>79</v>
      </c>
      <c r="AV579" s="13" t="s">
        <v>79</v>
      </c>
      <c r="AW579" s="13" t="s">
        <v>27</v>
      </c>
      <c r="AX579" s="13" t="s">
        <v>70</v>
      </c>
      <c r="AY579" s="151" t="s">
        <v>148</v>
      </c>
    </row>
    <row r="580" spans="2:51" s="13" customFormat="1" ht="12">
      <c r="B580" s="150"/>
      <c r="D580" s="144" t="s">
        <v>157</v>
      </c>
      <c r="E580" s="151" t="s">
        <v>1</v>
      </c>
      <c r="F580" s="152" t="s">
        <v>2398</v>
      </c>
      <c r="H580" s="153">
        <v>12.4</v>
      </c>
      <c r="L580" s="150"/>
      <c r="M580" s="154"/>
      <c r="N580" s="155"/>
      <c r="O580" s="155"/>
      <c r="P580" s="155"/>
      <c r="Q580" s="155"/>
      <c r="R580" s="155"/>
      <c r="S580" s="155"/>
      <c r="T580" s="156"/>
      <c r="AT580" s="151" t="s">
        <v>157</v>
      </c>
      <c r="AU580" s="151" t="s">
        <v>79</v>
      </c>
      <c r="AV580" s="13" t="s">
        <v>79</v>
      </c>
      <c r="AW580" s="13" t="s">
        <v>27</v>
      </c>
      <c r="AX580" s="13" t="s">
        <v>70</v>
      </c>
      <c r="AY580" s="151" t="s">
        <v>148</v>
      </c>
    </row>
    <row r="581" spans="2:51" s="13" customFormat="1" ht="12">
      <c r="B581" s="150"/>
      <c r="D581" s="144" t="s">
        <v>157</v>
      </c>
      <c r="E581" s="151" t="s">
        <v>1</v>
      </c>
      <c r="F581" s="152" t="s">
        <v>2321</v>
      </c>
      <c r="H581" s="153">
        <v>25</v>
      </c>
      <c r="L581" s="150"/>
      <c r="M581" s="154"/>
      <c r="N581" s="155"/>
      <c r="O581" s="155"/>
      <c r="P581" s="155"/>
      <c r="Q581" s="155"/>
      <c r="R581" s="155"/>
      <c r="S581" s="155"/>
      <c r="T581" s="156"/>
      <c r="AT581" s="151" t="s">
        <v>157</v>
      </c>
      <c r="AU581" s="151" t="s">
        <v>79</v>
      </c>
      <c r="AV581" s="13" t="s">
        <v>79</v>
      </c>
      <c r="AW581" s="13" t="s">
        <v>27</v>
      </c>
      <c r="AX581" s="13" t="s">
        <v>70</v>
      </c>
      <c r="AY581" s="151" t="s">
        <v>148</v>
      </c>
    </row>
    <row r="582" spans="2:65" s="1" customFormat="1" ht="24" customHeight="1">
      <c r="B582" s="130"/>
      <c r="C582" s="131" t="s">
        <v>815</v>
      </c>
      <c r="D582" s="131" t="s">
        <v>150</v>
      </c>
      <c r="E582" s="132" t="s">
        <v>828</v>
      </c>
      <c r="F582" s="133" t="s">
        <v>829</v>
      </c>
      <c r="G582" s="134" t="s">
        <v>458</v>
      </c>
      <c r="H582" s="135">
        <v>87</v>
      </c>
      <c r="I582" s="136"/>
      <c r="J582" s="136">
        <f>ROUND(I582*H582,2)</f>
        <v>0</v>
      </c>
      <c r="K582" s="133" t="s">
        <v>320</v>
      </c>
      <c r="L582" s="27"/>
      <c r="M582" s="137" t="s">
        <v>1</v>
      </c>
      <c r="N582" s="138" t="s">
        <v>35</v>
      </c>
      <c r="O582" s="139">
        <v>0.042</v>
      </c>
      <c r="P582" s="139">
        <f>O582*H582</f>
        <v>3.6540000000000004</v>
      </c>
      <c r="Q582" s="139">
        <v>5E-05</v>
      </c>
      <c r="R582" s="139">
        <f>Q582*H582</f>
        <v>0.004350000000000001</v>
      </c>
      <c r="S582" s="139">
        <v>0</v>
      </c>
      <c r="T582" s="140">
        <f>S582*H582</f>
        <v>0</v>
      </c>
      <c r="AR582" s="141" t="s">
        <v>155</v>
      </c>
      <c r="AT582" s="141" t="s">
        <v>150</v>
      </c>
      <c r="AU582" s="141" t="s">
        <v>79</v>
      </c>
      <c r="AY582" s="15" t="s">
        <v>148</v>
      </c>
      <c r="BE582" s="142">
        <f>IF(N582="základní",J582,0)</f>
        <v>0</v>
      </c>
      <c r="BF582" s="142">
        <f>IF(N582="snížená",J582,0)</f>
        <v>0</v>
      </c>
      <c r="BG582" s="142">
        <f>IF(N582="zákl. přenesená",J582,0)</f>
        <v>0</v>
      </c>
      <c r="BH582" s="142">
        <f>IF(N582="sníž. přenesená",J582,0)</f>
        <v>0</v>
      </c>
      <c r="BI582" s="142">
        <f>IF(N582="nulová",J582,0)</f>
        <v>0</v>
      </c>
      <c r="BJ582" s="15" t="s">
        <v>77</v>
      </c>
      <c r="BK582" s="142">
        <f>ROUND(I582*H582,2)</f>
        <v>0</v>
      </c>
      <c r="BL582" s="15" t="s">
        <v>155</v>
      </c>
      <c r="BM582" s="141" t="s">
        <v>3144</v>
      </c>
    </row>
    <row r="583" spans="2:51" s="13" customFormat="1" ht="12">
      <c r="B583" s="150"/>
      <c r="D583" s="144" t="s">
        <v>157</v>
      </c>
      <c r="E583" s="151" t="s">
        <v>1</v>
      </c>
      <c r="F583" s="152" t="s">
        <v>3145</v>
      </c>
      <c r="H583" s="153">
        <v>87</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63" s="11" customFormat="1" ht="22.8" customHeight="1">
      <c r="B584" s="118"/>
      <c r="D584" s="119" t="s">
        <v>69</v>
      </c>
      <c r="E584" s="128" t="s">
        <v>727</v>
      </c>
      <c r="F584" s="128" t="s">
        <v>841</v>
      </c>
      <c r="J584" s="129">
        <f>BK584</f>
        <v>0</v>
      </c>
      <c r="L584" s="118"/>
      <c r="M584" s="122"/>
      <c r="N584" s="123"/>
      <c r="O584" s="123"/>
      <c r="P584" s="124">
        <f>SUM(P585:P595)</f>
        <v>97.125</v>
      </c>
      <c r="Q584" s="123"/>
      <c r="R584" s="124">
        <f>SUM(R585:R595)</f>
        <v>6.9009599999999995</v>
      </c>
      <c r="S584" s="123"/>
      <c r="T584" s="125">
        <f>SUM(T585:T595)</f>
        <v>0</v>
      </c>
      <c r="AR584" s="119" t="s">
        <v>77</v>
      </c>
      <c r="AT584" s="126" t="s">
        <v>69</v>
      </c>
      <c r="AU584" s="126" t="s">
        <v>77</v>
      </c>
      <c r="AY584" s="119" t="s">
        <v>148</v>
      </c>
      <c r="BK584" s="127">
        <f>SUM(BK585:BK595)</f>
        <v>0</v>
      </c>
    </row>
    <row r="585" spans="2:65" s="1" customFormat="1" ht="24" customHeight="1">
      <c r="B585" s="130"/>
      <c r="C585" s="131" t="s">
        <v>820</v>
      </c>
      <c r="D585" s="131" t="s">
        <v>150</v>
      </c>
      <c r="E585" s="132" t="s">
        <v>843</v>
      </c>
      <c r="F585" s="133" t="s">
        <v>844</v>
      </c>
      <c r="G585" s="134" t="s">
        <v>319</v>
      </c>
      <c r="H585" s="135">
        <v>15</v>
      </c>
      <c r="I585" s="136"/>
      <c r="J585" s="136">
        <f>ROUND(I585*H585,2)</f>
        <v>0</v>
      </c>
      <c r="K585" s="133" t="s">
        <v>154</v>
      </c>
      <c r="L585" s="27"/>
      <c r="M585" s="137" t="s">
        <v>1</v>
      </c>
      <c r="N585" s="138" t="s">
        <v>35</v>
      </c>
      <c r="O585" s="139">
        <v>6.475</v>
      </c>
      <c r="P585" s="139">
        <f>O585*H585</f>
        <v>97.125</v>
      </c>
      <c r="Q585" s="139">
        <v>0.4417</v>
      </c>
      <c r="R585" s="139">
        <f>Q585*H585</f>
        <v>6.6255</v>
      </c>
      <c r="S585" s="139">
        <v>0</v>
      </c>
      <c r="T585" s="140">
        <f>S585*H585</f>
        <v>0</v>
      </c>
      <c r="AR585" s="141" t="s">
        <v>155</v>
      </c>
      <c r="AT585" s="141" t="s">
        <v>150</v>
      </c>
      <c r="AU585" s="141" t="s">
        <v>79</v>
      </c>
      <c r="AY585" s="15" t="s">
        <v>148</v>
      </c>
      <c r="BE585" s="142">
        <f>IF(N585="základní",J585,0)</f>
        <v>0</v>
      </c>
      <c r="BF585" s="142">
        <f>IF(N585="snížená",J585,0)</f>
        <v>0</v>
      </c>
      <c r="BG585" s="142">
        <f>IF(N585="zákl. přenesená",J585,0)</f>
        <v>0</v>
      </c>
      <c r="BH585" s="142">
        <f>IF(N585="sníž. přenesená",J585,0)</f>
        <v>0</v>
      </c>
      <c r="BI585" s="142">
        <f>IF(N585="nulová",J585,0)</f>
        <v>0</v>
      </c>
      <c r="BJ585" s="15" t="s">
        <v>77</v>
      </c>
      <c r="BK585" s="142">
        <f>ROUND(I585*H585,2)</f>
        <v>0</v>
      </c>
      <c r="BL585" s="15" t="s">
        <v>155</v>
      </c>
      <c r="BM585" s="141" t="s">
        <v>3146</v>
      </c>
    </row>
    <row r="586" spans="2:51" s="13" customFormat="1" ht="12">
      <c r="B586" s="150"/>
      <c r="D586" s="144" t="s">
        <v>157</v>
      </c>
      <c r="E586" s="151" t="s">
        <v>1</v>
      </c>
      <c r="F586" s="152" t="s">
        <v>260</v>
      </c>
      <c r="H586" s="153">
        <v>9</v>
      </c>
      <c r="L586" s="150"/>
      <c r="M586" s="154"/>
      <c r="N586" s="155"/>
      <c r="O586" s="155"/>
      <c r="P586" s="155"/>
      <c r="Q586" s="155"/>
      <c r="R586" s="155"/>
      <c r="S586" s="155"/>
      <c r="T586" s="156"/>
      <c r="AT586" s="151" t="s">
        <v>157</v>
      </c>
      <c r="AU586" s="151" t="s">
        <v>79</v>
      </c>
      <c r="AV586" s="13" t="s">
        <v>79</v>
      </c>
      <c r="AW586" s="13" t="s">
        <v>27</v>
      </c>
      <c r="AX586" s="13" t="s">
        <v>70</v>
      </c>
      <c r="AY586" s="151" t="s">
        <v>148</v>
      </c>
    </row>
    <row r="587" spans="2:51" s="13" customFormat="1" ht="12">
      <c r="B587" s="150"/>
      <c r="D587" s="144" t="s">
        <v>157</v>
      </c>
      <c r="E587" s="151" t="s">
        <v>1</v>
      </c>
      <c r="F587" s="152" t="s">
        <v>846</v>
      </c>
      <c r="H587" s="153">
        <v>6</v>
      </c>
      <c r="L587" s="150"/>
      <c r="M587" s="154"/>
      <c r="N587" s="155"/>
      <c r="O587" s="155"/>
      <c r="P587" s="155"/>
      <c r="Q587" s="155"/>
      <c r="R587" s="155"/>
      <c r="S587" s="155"/>
      <c r="T587" s="156"/>
      <c r="AT587" s="151" t="s">
        <v>157</v>
      </c>
      <c r="AU587" s="151" t="s">
        <v>79</v>
      </c>
      <c r="AV587" s="13" t="s">
        <v>79</v>
      </c>
      <c r="AW587" s="13" t="s">
        <v>27</v>
      </c>
      <c r="AX587" s="13" t="s">
        <v>70</v>
      </c>
      <c r="AY587" s="151" t="s">
        <v>148</v>
      </c>
    </row>
    <row r="588" spans="2:65" s="1" customFormat="1" ht="16.5" customHeight="1">
      <c r="B588" s="130"/>
      <c r="C588" s="157" t="s">
        <v>827</v>
      </c>
      <c r="D588" s="157" t="s">
        <v>80</v>
      </c>
      <c r="E588" s="158" t="s">
        <v>3147</v>
      </c>
      <c r="F588" s="159" t="s">
        <v>3148</v>
      </c>
      <c r="G588" s="160" t="s">
        <v>319</v>
      </c>
      <c r="H588" s="161">
        <v>1</v>
      </c>
      <c r="I588" s="162"/>
      <c r="J588" s="162">
        <f>ROUND(I588*H588,2)</f>
        <v>0</v>
      </c>
      <c r="K588" s="159" t="s">
        <v>1</v>
      </c>
      <c r="L588" s="163"/>
      <c r="M588" s="164" t="s">
        <v>1</v>
      </c>
      <c r="N588" s="165" t="s">
        <v>35</v>
      </c>
      <c r="O588" s="139">
        <v>0</v>
      </c>
      <c r="P588" s="139">
        <f>O588*H588</f>
        <v>0</v>
      </c>
      <c r="Q588" s="139">
        <v>0.01765</v>
      </c>
      <c r="R588" s="139">
        <f>Q588*H588</f>
        <v>0.01765</v>
      </c>
      <c r="S588" s="139">
        <v>0</v>
      </c>
      <c r="T588" s="140">
        <f>S588*H588</f>
        <v>0</v>
      </c>
      <c r="AR588" s="141" t="s">
        <v>192</v>
      </c>
      <c r="AT588" s="141" t="s">
        <v>80</v>
      </c>
      <c r="AU588" s="141" t="s">
        <v>79</v>
      </c>
      <c r="AY588" s="15" t="s">
        <v>148</v>
      </c>
      <c r="BE588" s="142">
        <f>IF(N588="základní",J588,0)</f>
        <v>0</v>
      </c>
      <c r="BF588" s="142">
        <f>IF(N588="snížená",J588,0)</f>
        <v>0</v>
      </c>
      <c r="BG588" s="142">
        <f>IF(N588="zákl. přenesená",J588,0)</f>
        <v>0</v>
      </c>
      <c r="BH588" s="142">
        <f>IF(N588="sníž. přenesená",J588,0)</f>
        <v>0</v>
      </c>
      <c r="BI588" s="142">
        <f>IF(N588="nulová",J588,0)</f>
        <v>0</v>
      </c>
      <c r="BJ588" s="15" t="s">
        <v>77</v>
      </c>
      <c r="BK588" s="142">
        <f>ROUND(I588*H588,2)</f>
        <v>0</v>
      </c>
      <c r="BL588" s="15" t="s">
        <v>155</v>
      </c>
      <c r="BM588" s="141" t="s">
        <v>3149</v>
      </c>
    </row>
    <row r="589" spans="2:51" s="13" customFormat="1" ht="12">
      <c r="B589" s="150"/>
      <c r="D589" s="144" t="s">
        <v>157</v>
      </c>
      <c r="E589" s="151" t="s">
        <v>1</v>
      </c>
      <c r="F589" s="152" t="s">
        <v>1737</v>
      </c>
      <c r="H589" s="153">
        <v>1</v>
      </c>
      <c r="L589" s="150"/>
      <c r="M589" s="154"/>
      <c r="N589" s="155"/>
      <c r="O589" s="155"/>
      <c r="P589" s="155"/>
      <c r="Q589" s="155"/>
      <c r="R589" s="155"/>
      <c r="S589" s="155"/>
      <c r="T589" s="156"/>
      <c r="AT589" s="151" t="s">
        <v>157</v>
      </c>
      <c r="AU589" s="151" t="s">
        <v>79</v>
      </c>
      <c r="AV589" s="13" t="s">
        <v>79</v>
      </c>
      <c r="AW589" s="13" t="s">
        <v>27</v>
      </c>
      <c r="AX589" s="13" t="s">
        <v>77</v>
      </c>
      <c r="AY589" s="151" t="s">
        <v>148</v>
      </c>
    </row>
    <row r="590" spans="2:65" s="1" customFormat="1" ht="16.5" customHeight="1">
      <c r="B590" s="130"/>
      <c r="C590" s="157" t="s">
        <v>832</v>
      </c>
      <c r="D590" s="157" t="s">
        <v>80</v>
      </c>
      <c r="E590" s="158" t="s">
        <v>2403</v>
      </c>
      <c r="F590" s="159" t="s">
        <v>849</v>
      </c>
      <c r="G590" s="160" t="s">
        <v>319</v>
      </c>
      <c r="H590" s="161">
        <v>8</v>
      </c>
      <c r="I590" s="162"/>
      <c r="J590" s="162">
        <f>ROUND(I590*H590,2)</f>
        <v>0</v>
      </c>
      <c r="K590" s="159" t="s">
        <v>1</v>
      </c>
      <c r="L590" s="163"/>
      <c r="M590" s="164" t="s">
        <v>1</v>
      </c>
      <c r="N590" s="165" t="s">
        <v>35</v>
      </c>
      <c r="O590" s="139">
        <v>0</v>
      </c>
      <c r="P590" s="139">
        <f>O590*H590</f>
        <v>0</v>
      </c>
      <c r="Q590" s="139">
        <v>0.01802</v>
      </c>
      <c r="R590" s="139">
        <f>Q590*H590</f>
        <v>0.14416</v>
      </c>
      <c r="S590" s="139">
        <v>0</v>
      </c>
      <c r="T590" s="140">
        <f>S590*H590</f>
        <v>0</v>
      </c>
      <c r="AR590" s="141" t="s">
        <v>192</v>
      </c>
      <c r="AT590" s="141" t="s">
        <v>80</v>
      </c>
      <c r="AU590" s="141" t="s">
        <v>79</v>
      </c>
      <c r="AY590" s="15" t="s">
        <v>148</v>
      </c>
      <c r="BE590" s="142">
        <f>IF(N590="základní",J590,0)</f>
        <v>0</v>
      </c>
      <c r="BF590" s="142">
        <f>IF(N590="snížená",J590,0)</f>
        <v>0</v>
      </c>
      <c r="BG590" s="142">
        <f>IF(N590="zákl. přenesená",J590,0)</f>
        <v>0</v>
      </c>
      <c r="BH590" s="142">
        <f>IF(N590="sníž. přenesená",J590,0)</f>
        <v>0</v>
      </c>
      <c r="BI590" s="142">
        <f>IF(N590="nulová",J590,0)</f>
        <v>0</v>
      </c>
      <c r="BJ590" s="15" t="s">
        <v>77</v>
      </c>
      <c r="BK590" s="142">
        <f>ROUND(I590*H590,2)</f>
        <v>0</v>
      </c>
      <c r="BL590" s="15" t="s">
        <v>155</v>
      </c>
      <c r="BM590" s="141" t="s">
        <v>3150</v>
      </c>
    </row>
    <row r="591" spans="2:51" s="13" customFormat="1" ht="12">
      <c r="B591" s="150"/>
      <c r="D591" s="144" t="s">
        <v>157</v>
      </c>
      <c r="E591" s="151" t="s">
        <v>1</v>
      </c>
      <c r="F591" s="152" t="s">
        <v>3151</v>
      </c>
      <c r="H591" s="153">
        <v>8</v>
      </c>
      <c r="L591" s="150"/>
      <c r="M591" s="154"/>
      <c r="N591" s="155"/>
      <c r="O591" s="155"/>
      <c r="P591" s="155"/>
      <c r="Q591" s="155"/>
      <c r="R591" s="155"/>
      <c r="S591" s="155"/>
      <c r="T591" s="156"/>
      <c r="AT591" s="151" t="s">
        <v>157</v>
      </c>
      <c r="AU591" s="151" t="s">
        <v>79</v>
      </c>
      <c r="AV591" s="13" t="s">
        <v>79</v>
      </c>
      <c r="AW591" s="13" t="s">
        <v>27</v>
      </c>
      <c r="AX591" s="13" t="s">
        <v>70</v>
      </c>
      <c r="AY591" s="151" t="s">
        <v>148</v>
      </c>
    </row>
    <row r="592" spans="2:65" s="1" customFormat="1" ht="16.5" customHeight="1">
      <c r="B592" s="130"/>
      <c r="C592" s="157" t="s">
        <v>836</v>
      </c>
      <c r="D592" s="157" t="s">
        <v>80</v>
      </c>
      <c r="E592" s="158" t="s">
        <v>2405</v>
      </c>
      <c r="F592" s="159" t="s">
        <v>853</v>
      </c>
      <c r="G592" s="160" t="s">
        <v>319</v>
      </c>
      <c r="H592" s="161">
        <v>5</v>
      </c>
      <c r="I592" s="162"/>
      <c r="J592" s="162">
        <f>ROUND(I592*H592,2)</f>
        <v>0</v>
      </c>
      <c r="K592" s="159" t="s">
        <v>1</v>
      </c>
      <c r="L592" s="163"/>
      <c r="M592" s="164" t="s">
        <v>1</v>
      </c>
      <c r="N592" s="165" t="s">
        <v>35</v>
      </c>
      <c r="O592" s="139">
        <v>0</v>
      </c>
      <c r="P592" s="139">
        <f>O592*H592</f>
        <v>0</v>
      </c>
      <c r="Q592" s="139">
        <v>0.01847</v>
      </c>
      <c r="R592" s="139">
        <f>Q592*H592</f>
        <v>0.09235</v>
      </c>
      <c r="S592" s="139">
        <v>0</v>
      </c>
      <c r="T592" s="140">
        <f>S592*H592</f>
        <v>0</v>
      </c>
      <c r="AR592" s="141" t="s">
        <v>192</v>
      </c>
      <c r="AT592" s="141" t="s">
        <v>80</v>
      </c>
      <c r="AU592" s="141" t="s">
        <v>79</v>
      </c>
      <c r="AY592" s="15" t="s">
        <v>148</v>
      </c>
      <c r="BE592" s="142">
        <f>IF(N592="základní",J592,0)</f>
        <v>0</v>
      </c>
      <c r="BF592" s="142">
        <f>IF(N592="snížená",J592,0)</f>
        <v>0</v>
      </c>
      <c r="BG592" s="142">
        <f>IF(N592="zákl. přenesená",J592,0)</f>
        <v>0</v>
      </c>
      <c r="BH592" s="142">
        <f>IF(N592="sníž. přenesená",J592,0)</f>
        <v>0</v>
      </c>
      <c r="BI592" s="142">
        <f>IF(N592="nulová",J592,0)</f>
        <v>0</v>
      </c>
      <c r="BJ592" s="15" t="s">
        <v>77</v>
      </c>
      <c r="BK592" s="142">
        <f>ROUND(I592*H592,2)</f>
        <v>0</v>
      </c>
      <c r="BL592" s="15" t="s">
        <v>155</v>
      </c>
      <c r="BM592" s="141" t="s">
        <v>3152</v>
      </c>
    </row>
    <row r="593" spans="2:51" s="13" customFormat="1" ht="12">
      <c r="B593" s="150"/>
      <c r="D593" s="144" t="s">
        <v>157</v>
      </c>
      <c r="E593" s="151" t="s">
        <v>1</v>
      </c>
      <c r="F593" s="152" t="s">
        <v>1828</v>
      </c>
      <c r="H593" s="153">
        <v>5</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 customFormat="1" ht="24" customHeight="1">
      <c r="B594" s="130"/>
      <c r="C594" s="157" t="s">
        <v>842</v>
      </c>
      <c r="D594" s="157" t="s">
        <v>80</v>
      </c>
      <c r="E594" s="158" t="s">
        <v>2408</v>
      </c>
      <c r="F594" s="159" t="s">
        <v>3153</v>
      </c>
      <c r="G594" s="160" t="s">
        <v>319</v>
      </c>
      <c r="H594" s="161">
        <v>1</v>
      </c>
      <c r="I594" s="162"/>
      <c r="J594" s="162">
        <f>ROUND(I594*H594,2)</f>
        <v>0</v>
      </c>
      <c r="K594" s="159" t="s">
        <v>1</v>
      </c>
      <c r="L594" s="163"/>
      <c r="M594" s="164" t="s">
        <v>1</v>
      </c>
      <c r="N594" s="165" t="s">
        <v>35</v>
      </c>
      <c r="O594" s="139">
        <v>0</v>
      </c>
      <c r="P594" s="139">
        <f>O594*H594</f>
        <v>0</v>
      </c>
      <c r="Q594" s="139">
        <v>0.0213</v>
      </c>
      <c r="R594" s="139">
        <f>Q594*H594</f>
        <v>0.0213</v>
      </c>
      <c r="S594" s="139">
        <v>0</v>
      </c>
      <c r="T594" s="140">
        <f>S594*H594</f>
        <v>0</v>
      </c>
      <c r="AR594" s="141" t="s">
        <v>192</v>
      </c>
      <c r="AT594" s="141" t="s">
        <v>80</v>
      </c>
      <c r="AU594" s="141" t="s">
        <v>79</v>
      </c>
      <c r="AY594" s="15" t="s">
        <v>148</v>
      </c>
      <c r="BE594" s="142">
        <f>IF(N594="základní",J594,0)</f>
        <v>0</v>
      </c>
      <c r="BF594" s="142">
        <f>IF(N594="snížená",J594,0)</f>
        <v>0</v>
      </c>
      <c r="BG594" s="142">
        <f>IF(N594="zákl. přenesená",J594,0)</f>
        <v>0</v>
      </c>
      <c r="BH594" s="142">
        <f>IF(N594="sníž. přenesená",J594,0)</f>
        <v>0</v>
      </c>
      <c r="BI594" s="142">
        <f>IF(N594="nulová",J594,0)</f>
        <v>0</v>
      </c>
      <c r="BJ594" s="15" t="s">
        <v>77</v>
      </c>
      <c r="BK594" s="142">
        <f>ROUND(I594*H594,2)</f>
        <v>0</v>
      </c>
      <c r="BL594" s="15" t="s">
        <v>155</v>
      </c>
      <c r="BM594" s="141" t="s">
        <v>3154</v>
      </c>
    </row>
    <row r="595" spans="2:51" s="13" customFormat="1" ht="12">
      <c r="B595" s="150"/>
      <c r="D595" s="144" t="s">
        <v>157</v>
      </c>
      <c r="E595" s="151" t="s">
        <v>1</v>
      </c>
      <c r="F595" s="152" t="s">
        <v>261</v>
      </c>
      <c r="H595" s="153">
        <v>1</v>
      </c>
      <c r="L595" s="150"/>
      <c r="M595" s="154"/>
      <c r="N595" s="155"/>
      <c r="O595" s="155"/>
      <c r="P595" s="155"/>
      <c r="Q595" s="155"/>
      <c r="R595" s="155"/>
      <c r="S595" s="155"/>
      <c r="T595" s="156"/>
      <c r="AT595" s="151" t="s">
        <v>157</v>
      </c>
      <c r="AU595" s="151" t="s">
        <v>79</v>
      </c>
      <c r="AV595" s="13" t="s">
        <v>79</v>
      </c>
      <c r="AW595" s="13" t="s">
        <v>27</v>
      </c>
      <c r="AX595" s="13" t="s">
        <v>70</v>
      </c>
      <c r="AY595" s="151" t="s">
        <v>148</v>
      </c>
    </row>
    <row r="596" spans="2:63" s="11" customFormat="1" ht="22.8" customHeight="1">
      <c r="B596" s="118"/>
      <c r="D596" s="119" t="s">
        <v>69</v>
      </c>
      <c r="E596" s="128" t="s">
        <v>196</v>
      </c>
      <c r="F596" s="128" t="s">
        <v>860</v>
      </c>
      <c r="J596" s="129">
        <f>BK596</f>
        <v>0</v>
      </c>
      <c r="L596" s="118"/>
      <c r="M596" s="122"/>
      <c r="N596" s="123"/>
      <c r="O596" s="123"/>
      <c r="P596" s="124">
        <f>SUM(P597:P615)</f>
        <v>406.298628</v>
      </c>
      <c r="Q596" s="123"/>
      <c r="R596" s="124">
        <f>SUM(R597:R615)</f>
        <v>10.753291640000002</v>
      </c>
      <c r="S596" s="123"/>
      <c r="T596" s="125">
        <f>SUM(T597:T615)</f>
        <v>0</v>
      </c>
      <c r="AR596" s="119" t="s">
        <v>77</v>
      </c>
      <c r="AT596" s="126" t="s">
        <v>69</v>
      </c>
      <c r="AU596" s="126" t="s">
        <v>77</v>
      </c>
      <c r="AY596" s="119" t="s">
        <v>148</v>
      </c>
      <c r="BK596" s="127">
        <f>SUM(BK597:BK615)</f>
        <v>0</v>
      </c>
    </row>
    <row r="597" spans="2:65" s="1" customFormat="1" ht="24" customHeight="1">
      <c r="B597" s="130"/>
      <c r="C597" s="131" t="s">
        <v>847</v>
      </c>
      <c r="D597" s="131" t="s">
        <v>150</v>
      </c>
      <c r="E597" s="132" t="s">
        <v>2410</v>
      </c>
      <c r="F597" s="133" t="s">
        <v>2411</v>
      </c>
      <c r="G597" s="134" t="s">
        <v>458</v>
      </c>
      <c r="H597" s="135">
        <v>56.2</v>
      </c>
      <c r="I597" s="136"/>
      <c r="J597" s="136">
        <f>ROUND(I597*H597,2)</f>
        <v>0</v>
      </c>
      <c r="K597" s="133" t="s">
        <v>320</v>
      </c>
      <c r="L597" s="27"/>
      <c r="M597" s="137" t="s">
        <v>1</v>
      </c>
      <c r="N597" s="138" t="s">
        <v>35</v>
      </c>
      <c r="O597" s="139">
        <v>0.216</v>
      </c>
      <c r="P597" s="139">
        <f>O597*H597</f>
        <v>12.1392</v>
      </c>
      <c r="Q597" s="139">
        <v>0.1295</v>
      </c>
      <c r="R597" s="139">
        <f>Q597*H597</f>
        <v>7.277900000000001</v>
      </c>
      <c r="S597" s="139">
        <v>0</v>
      </c>
      <c r="T597" s="140">
        <f>S597*H597</f>
        <v>0</v>
      </c>
      <c r="AR597" s="141" t="s">
        <v>155</v>
      </c>
      <c r="AT597" s="141" t="s">
        <v>150</v>
      </c>
      <c r="AU597" s="141" t="s">
        <v>79</v>
      </c>
      <c r="AY597" s="15" t="s">
        <v>148</v>
      </c>
      <c r="BE597" s="142">
        <f>IF(N597="základní",J597,0)</f>
        <v>0</v>
      </c>
      <c r="BF597" s="142">
        <f>IF(N597="snížená",J597,0)</f>
        <v>0</v>
      </c>
      <c r="BG597" s="142">
        <f>IF(N597="zákl. přenesená",J597,0)</f>
        <v>0</v>
      </c>
      <c r="BH597" s="142">
        <f>IF(N597="sníž. přenesená",J597,0)</f>
        <v>0</v>
      </c>
      <c r="BI597" s="142">
        <f>IF(N597="nulová",J597,0)</f>
        <v>0</v>
      </c>
      <c r="BJ597" s="15" t="s">
        <v>77</v>
      </c>
      <c r="BK597" s="142">
        <f>ROUND(I597*H597,2)</f>
        <v>0</v>
      </c>
      <c r="BL597" s="15" t="s">
        <v>155</v>
      </c>
      <c r="BM597" s="141" t="s">
        <v>3155</v>
      </c>
    </row>
    <row r="598" spans="2:51" s="12" customFormat="1" ht="12">
      <c r="B598" s="143"/>
      <c r="D598" s="144" t="s">
        <v>157</v>
      </c>
      <c r="E598" s="145" t="s">
        <v>1</v>
      </c>
      <c r="F598" s="146" t="s">
        <v>244</v>
      </c>
      <c r="H598" s="145" t="s">
        <v>1</v>
      </c>
      <c r="L598" s="143"/>
      <c r="M598" s="147"/>
      <c r="N598" s="148"/>
      <c r="O598" s="148"/>
      <c r="P598" s="148"/>
      <c r="Q598" s="148"/>
      <c r="R598" s="148"/>
      <c r="S598" s="148"/>
      <c r="T598" s="149"/>
      <c r="AT598" s="145" t="s">
        <v>157</v>
      </c>
      <c r="AU598" s="145" t="s">
        <v>79</v>
      </c>
      <c r="AV598" s="12" t="s">
        <v>77</v>
      </c>
      <c r="AW598" s="12" t="s">
        <v>27</v>
      </c>
      <c r="AX598" s="12" t="s">
        <v>70</v>
      </c>
      <c r="AY598" s="145" t="s">
        <v>148</v>
      </c>
    </row>
    <row r="599" spans="2:51" s="13" customFormat="1" ht="20.4">
      <c r="B599" s="150"/>
      <c r="D599" s="144" t="s">
        <v>157</v>
      </c>
      <c r="E599" s="151" t="s">
        <v>1</v>
      </c>
      <c r="F599" s="152" t="s">
        <v>3156</v>
      </c>
      <c r="H599" s="153">
        <v>56.2</v>
      </c>
      <c r="L599" s="150"/>
      <c r="M599" s="154"/>
      <c r="N599" s="155"/>
      <c r="O599" s="155"/>
      <c r="P599" s="155"/>
      <c r="Q599" s="155"/>
      <c r="R599" s="155"/>
      <c r="S599" s="155"/>
      <c r="T599" s="156"/>
      <c r="AT599" s="151" t="s">
        <v>157</v>
      </c>
      <c r="AU599" s="151" t="s">
        <v>79</v>
      </c>
      <c r="AV599" s="13" t="s">
        <v>79</v>
      </c>
      <c r="AW599" s="13" t="s">
        <v>27</v>
      </c>
      <c r="AX599" s="13" t="s">
        <v>70</v>
      </c>
      <c r="AY599" s="151" t="s">
        <v>148</v>
      </c>
    </row>
    <row r="600" spans="2:65" s="1" customFormat="1" ht="24" customHeight="1">
      <c r="B600" s="130"/>
      <c r="C600" s="157" t="s">
        <v>851</v>
      </c>
      <c r="D600" s="157" t="s">
        <v>80</v>
      </c>
      <c r="E600" s="158" t="s">
        <v>2414</v>
      </c>
      <c r="F600" s="159" t="s">
        <v>2415</v>
      </c>
      <c r="G600" s="160" t="s">
        <v>319</v>
      </c>
      <c r="H600" s="161">
        <v>59</v>
      </c>
      <c r="I600" s="162"/>
      <c r="J600" s="162">
        <f>ROUND(I600*H600,2)</f>
        <v>0</v>
      </c>
      <c r="K600" s="159" t="s">
        <v>320</v>
      </c>
      <c r="L600" s="163"/>
      <c r="M600" s="164" t="s">
        <v>1</v>
      </c>
      <c r="N600" s="165" t="s">
        <v>35</v>
      </c>
      <c r="O600" s="139">
        <v>0</v>
      </c>
      <c r="P600" s="139">
        <f>O600*H600</f>
        <v>0</v>
      </c>
      <c r="Q600" s="139">
        <v>0.058</v>
      </c>
      <c r="R600" s="139">
        <f>Q600*H600</f>
        <v>3.422</v>
      </c>
      <c r="S600" s="139">
        <v>0</v>
      </c>
      <c r="T600" s="140">
        <f>S600*H600</f>
        <v>0</v>
      </c>
      <c r="AR600" s="141" t="s">
        <v>192</v>
      </c>
      <c r="AT600" s="141" t="s">
        <v>80</v>
      </c>
      <c r="AU600" s="141" t="s">
        <v>79</v>
      </c>
      <c r="AY600" s="15" t="s">
        <v>148</v>
      </c>
      <c r="BE600" s="142">
        <f>IF(N600="základní",J600,0)</f>
        <v>0</v>
      </c>
      <c r="BF600" s="142">
        <f>IF(N600="snížená",J600,0)</f>
        <v>0</v>
      </c>
      <c r="BG600" s="142">
        <f>IF(N600="zákl. přenesená",J600,0)</f>
        <v>0</v>
      </c>
      <c r="BH600" s="142">
        <f>IF(N600="sníž. přenesená",J600,0)</f>
        <v>0</v>
      </c>
      <c r="BI600" s="142">
        <f>IF(N600="nulová",J600,0)</f>
        <v>0</v>
      </c>
      <c r="BJ600" s="15" t="s">
        <v>77</v>
      </c>
      <c r="BK600" s="142">
        <f>ROUND(I600*H600,2)</f>
        <v>0</v>
      </c>
      <c r="BL600" s="15" t="s">
        <v>155</v>
      </c>
      <c r="BM600" s="141" t="s">
        <v>3157</v>
      </c>
    </row>
    <row r="601" spans="2:65" s="1" customFormat="1" ht="24" customHeight="1">
      <c r="B601" s="130"/>
      <c r="C601" s="131" t="s">
        <v>856</v>
      </c>
      <c r="D601" s="131" t="s">
        <v>150</v>
      </c>
      <c r="E601" s="132" t="s">
        <v>2417</v>
      </c>
      <c r="F601" s="133" t="s">
        <v>2418</v>
      </c>
      <c r="G601" s="134" t="s">
        <v>458</v>
      </c>
      <c r="H601" s="135">
        <v>56.2</v>
      </c>
      <c r="I601" s="136"/>
      <c r="J601" s="136">
        <f>ROUND(I601*H601,2)</f>
        <v>0</v>
      </c>
      <c r="K601" s="133" t="s">
        <v>320</v>
      </c>
      <c r="L601" s="27"/>
      <c r="M601" s="137" t="s">
        <v>1</v>
      </c>
      <c r="N601" s="138" t="s">
        <v>35</v>
      </c>
      <c r="O601" s="139">
        <v>0.113</v>
      </c>
      <c r="P601" s="139">
        <f>O601*H601</f>
        <v>6.350600000000001</v>
      </c>
      <c r="Q601" s="139">
        <v>0</v>
      </c>
      <c r="R601" s="139">
        <f>Q601*H601</f>
        <v>0</v>
      </c>
      <c r="S601" s="139">
        <v>0</v>
      </c>
      <c r="T601" s="140">
        <f>S601*H601</f>
        <v>0</v>
      </c>
      <c r="AR601" s="141" t="s">
        <v>155</v>
      </c>
      <c r="AT601" s="141" t="s">
        <v>150</v>
      </c>
      <c r="AU601" s="141" t="s">
        <v>79</v>
      </c>
      <c r="AY601" s="15" t="s">
        <v>148</v>
      </c>
      <c r="BE601" s="142">
        <f>IF(N601="základní",J601,0)</f>
        <v>0</v>
      </c>
      <c r="BF601" s="142">
        <f>IF(N601="snížená",J601,0)</f>
        <v>0</v>
      </c>
      <c r="BG601" s="142">
        <f>IF(N601="zákl. přenesená",J601,0)</f>
        <v>0</v>
      </c>
      <c r="BH601" s="142">
        <f>IF(N601="sníž. přenesená",J601,0)</f>
        <v>0</v>
      </c>
      <c r="BI601" s="142">
        <f>IF(N601="nulová",J601,0)</f>
        <v>0</v>
      </c>
      <c r="BJ601" s="15" t="s">
        <v>77</v>
      </c>
      <c r="BK601" s="142">
        <f>ROUND(I601*H601,2)</f>
        <v>0</v>
      </c>
      <c r="BL601" s="15" t="s">
        <v>155</v>
      </c>
      <c r="BM601" s="141" t="s">
        <v>3158</v>
      </c>
    </row>
    <row r="602" spans="2:51" s="12" customFormat="1" ht="12">
      <c r="B602" s="143"/>
      <c r="D602" s="144" t="s">
        <v>157</v>
      </c>
      <c r="E602" s="145" t="s">
        <v>1</v>
      </c>
      <c r="F602" s="146" t="s">
        <v>244</v>
      </c>
      <c r="H602" s="145" t="s">
        <v>1</v>
      </c>
      <c r="L602" s="143"/>
      <c r="M602" s="147"/>
      <c r="N602" s="148"/>
      <c r="O602" s="148"/>
      <c r="P602" s="148"/>
      <c r="Q602" s="148"/>
      <c r="R602" s="148"/>
      <c r="S602" s="148"/>
      <c r="T602" s="149"/>
      <c r="AT602" s="145" t="s">
        <v>157</v>
      </c>
      <c r="AU602" s="145" t="s">
        <v>79</v>
      </c>
      <c r="AV602" s="12" t="s">
        <v>77</v>
      </c>
      <c r="AW602" s="12" t="s">
        <v>27</v>
      </c>
      <c r="AX602" s="12" t="s">
        <v>70</v>
      </c>
      <c r="AY602" s="145" t="s">
        <v>148</v>
      </c>
    </row>
    <row r="603" spans="2:51" s="13" customFormat="1" ht="20.4">
      <c r="B603" s="150"/>
      <c r="D603" s="144" t="s">
        <v>157</v>
      </c>
      <c r="E603" s="151" t="s">
        <v>1</v>
      </c>
      <c r="F603" s="152" t="s">
        <v>3156</v>
      </c>
      <c r="H603" s="153">
        <v>56.2</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65" s="1" customFormat="1" ht="24" customHeight="1">
      <c r="B604" s="130"/>
      <c r="C604" s="131" t="s">
        <v>861</v>
      </c>
      <c r="D604" s="131" t="s">
        <v>150</v>
      </c>
      <c r="E604" s="132" t="s">
        <v>2421</v>
      </c>
      <c r="F604" s="133" t="s">
        <v>2422</v>
      </c>
      <c r="G604" s="134" t="s">
        <v>458</v>
      </c>
      <c r="H604" s="135">
        <v>56.2</v>
      </c>
      <c r="I604" s="136"/>
      <c r="J604" s="136">
        <f>ROUND(I604*H604,2)</f>
        <v>0</v>
      </c>
      <c r="K604" s="133" t="s">
        <v>320</v>
      </c>
      <c r="L604" s="27"/>
      <c r="M604" s="137" t="s">
        <v>1</v>
      </c>
      <c r="N604" s="138" t="s">
        <v>35</v>
      </c>
      <c r="O604" s="139">
        <v>0.073</v>
      </c>
      <c r="P604" s="139">
        <f>O604*H604</f>
        <v>4.1026</v>
      </c>
      <c r="Q604" s="139">
        <v>0.00011</v>
      </c>
      <c r="R604" s="139">
        <f>Q604*H604</f>
        <v>0.006182000000000001</v>
      </c>
      <c r="S604" s="139">
        <v>0</v>
      </c>
      <c r="T604" s="140">
        <f>S604*H604</f>
        <v>0</v>
      </c>
      <c r="AR604" s="141" t="s">
        <v>155</v>
      </c>
      <c r="AT604" s="141" t="s">
        <v>150</v>
      </c>
      <c r="AU604" s="141" t="s">
        <v>79</v>
      </c>
      <c r="AY604" s="15" t="s">
        <v>148</v>
      </c>
      <c r="BE604" s="142">
        <f>IF(N604="základní",J604,0)</f>
        <v>0</v>
      </c>
      <c r="BF604" s="142">
        <f>IF(N604="snížená",J604,0)</f>
        <v>0</v>
      </c>
      <c r="BG604" s="142">
        <f>IF(N604="zákl. přenesená",J604,0)</f>
        <v>0</v>
      </c>
      <c r="BH604" s="142">
        <f>IF(N604="sníž. přenesená",J604,0)</f>
        <v>0</v>
      </c>
      <c r="BI604" s="142">
        <f>IF(N604="nulová",J604,0)</f>
        <v>0</v>
      </c>
      <c r="BJ604" s="15" t="s">
        <v>77</v>
      </c>
      <c r="BK604" s="142">
        <f>ROUND(I604*H604,2)</f>
        <v>0</v>
      </c>
      <c r="BL604" s="15" t="s">
        <v>155</v>
      </c>
      <c r="BM604" s="141" t="s">
        <v>3159</v>
      </c>
    </row>
    <row r="605" spans="2:51" s="12" customFormat="1" ht="12">
      <c r="B605" s="143"/>
      <c r="D605" s="144" t="s">
        <v>157</v>
      </c>
      <c r="E605" s="145" t="s">
        <v>1</v>
      </c>
      <c r="F605" s="146" t="s">
        <v>244</v>
      </c>
      <c r="H605" s="145" t="s">
        <v>1</v>
      </c>
      <c r="L605" s="143"/>
      <c r="M605" s="147"/>
      <c r="N605" s="148"/>
      <c r="O605" s="148"/>
      <c r="P605" s="148"/>
      <c r="Q605" s="148"/>
      <c r="R605" s="148"/>
      <c r="S605" s="148"/>
      <c r="T605" s="149"/>
      <c r="AT605" s="145" t="s">
        <v>157</v>
      </c>
      <c r="AU605" s="145" t="s">
        <v>79</v>
      </c>
      <c r="AV605" s="12" t="s">
        <v>77</v>
      </c>
      <c r="AW605" s="12" t="s">
        <v>27</v>
      </c>
      <c r="AX605" s="12" t="s">
        <v>70</v>
      </c>
      <c r="AY605" s="145" t="s">
        <v>148</v>
      </c>
    </row>
    <row r="606" spans="2:51" s="13" customFormat="1" ht="20.4">
      <c r="B606" s="150"/>
      <c r="D606" s="144" t="s">
        <v>157</v>
      </c>
      <c r="E606" s="151" t="s">
        <v>1</v>
      </c>
      <c r="F606" s="152" t="s">
        <v>3156</v>
      </c>
      <c r="H606" s="153">
        <v>56.2</v>
      </c>
      <c r="L606" s="150"/>
      <c r="M606" s="154"/>
      <c r="N606" s="155"/>
      <c r="O606" s="155"/>
      <c r="P606" s="155"/>
      <c r="Q606" s="155"/>
      <c r="R606" s="155"/>
      <c r="S606" s="155"/>
      <c r="T606" s="156"/>
      <c r="AT606" s="151" t="s">
        <v>157</v>
      </c>
      <c r="AU606" s="151" t="s">
        <v>79</v>
      </c>
      <c r="AV606" s="13" t="s">
        <v>79</v>
      </c>
      <c r="AW606" s="13" t="s">
        <v>27</v>
      </c>
      <c r="AX606" s="13" t="s">
        <v>70</v>
      </c>
      <c r="AY606" s="151" t="s">
        <v>148</v>
      </c>
    </row>
    <row r="607" spans="2:65" s="1" customFormat="1" ht="16.5" customHeight="1">
      <c r="B607" s="130"/>
      <c r="C607" s="131" t="s">
        <v>2431</v>
      </c>
      <c r="D607" s="131" t="s">
        <v>150</v>
      </c>
      <c r="E607" s="132" t="s">
        <v>2424</v>
      </c>
      <c r="F607" s="133" t="s">
        <v>2425</v>
      </c>
      <c r="G607" s="134" t="s">
        <v>458</v>
      </c>
      <c r="H607" s="135">
        <v>56.2</v>
      </c>
      <c r="I607" s="136"/>
      <c r="J607" s="136">
        <f>ROUND(I607*H607,2)</f>
        <v>0</v>
      </c>
      <c r="K607" s="133" t="s">
        <v>320</v>
      </c>
      <c r="L607" s="27"/>
      <c r="M607" s="137" t="s">
        <v>1</v>
      </c>
      <c r="N607" s="138" t="s">
        <v>35</v>
      </c>
      <c r="O607" s="139">
        <v>0.305</v>
      </c>
      <c r="P607" s="139">
        <f>O607*H607</f>
        <v>17.141000000000002</v>
      </c>
      <c r="Q607" s="139">
        <v>0</v>
      </c>
      <c r="R607" s="139">
        <f>Q607*H607</f>
        <v>0</v>
      </c>
      <c r="S607" s="139">
        <v>0</v>
      </c>
      <c r="T607" s="140">
        <f>S607*H607</f>
        <v>0</v>
      </c>
      <c r="AR607" s="141" t="s">
        <v>155</v>
      </c>
      <c r="AT607" s="141" t="s">
        <v>150</v>
      </c>
      <c r="AU607" s="141" t="s">
        <v>79</v>
      </c>
      <c r="AY607" s="15" t="s">
        <v>148</v>
      </c>
      <c r="BE607" s="142">
        <f>IF(N607="základní",J607,0)</f>
        <v>0</v>
      </c>
      <c r="BF607" s="142">
        <f>IF(N607="snížená",J607,0)</f>
        <v>0</v>
      </c>
      <c r="BG607" s="142">
        <f>IF(N607="zákl. přenesená",J607,0)</f>
        <v>0</v>
      </c>
      <c r="BH607" s="142">
        <f>IF(N607="sníž. přenesená",J607,0)</f>
        <v>0</v>
      </c>
      <c r="BI607" s="142">
        <f>IF(N607="nulová",J607,0)</f>
        <v>0</v>
      </c>
      <c r="BJ607" s="15" t="s">
        <v>77</v>
      </c>
      <c r="BK607" s="142">
        <f>ROUND(I607*H607,2)</f>
        <v>0</v>
      </c>
      <c r="BL607" s="15" t="s">
        <v>155</v>
      </c>
      <c r="BM607" s="141" t="s">
        <v>3160</v>
      </c>
    </row>
    <row r="608" spans="2:51" s="12" customFormat="1" ht="12">
      <c r="B608" s="143"/>
      <c r="D608" s="144" t="s">
        <v>157</v>
      </c>
      <c r="E608" s="145" t="s">
        <v>1</v>
      </c>
      <c r="F608" s="146" t="s">
        <v>244</v>
      </c>
      <c r="H608" s="145" t="s">
        <v>1</v>
      </c>
      <c r="L608" s="143"/>
      <c r="M608" s="147"/>
      <c r="N608" s="148"/>
      <c r="O608" s="148"/>
      <c r="P608" s="148"/>
      <c r="Q608" s="148"/>
      <c r="R608" s="148"/>
      <c r="S608" s="148"/>
      <c r="T608" s="149"/>
      <c r="AT608" s="145" t="s">
        <v>157</v>
      </c>
      <c r="AU608" s="145" t="s">
        <v>79</v>
      </c>
      <c r="AV608" s="12" t="s">
        <v>77</v>
      </c>
      <c r="AW608" s="12" t="s">
        <v>27</v>
      </c>
      <c r="AX608" s="12" t="s">
        <v>70</v>
      </c>
      <c r="AY608" s="145" t="s">
        <v>148</v>
      </c>
    </row>
    <row r="609" spans="2:51" s="13" customFormat="1" ht="20.4">
      <c r="B609" s="150"/>
      <c r="D609" s="144" t="s">
        <v>157</v>
      </c>
      <c r="E609" s="151" t="s">
        <v>1</v>
      </c>
      <c r="F609" s="152" t="s">
        <v>3156</v>
      </c>
      <c r="H609" s="153">
        <v>56.2</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65" s="1" customFormat="1" ht="24" customHeight="1">
      <c r="B610" s="130"/>
      <c r="C610" s="282" t="s">
        <v>868</v>
      </c>
      <c r="D610" s="282" t="s">
        <v>150</v>
      </c>
      <c r="E610" s="283" t="s">
        <v>862</v>
      </c>
      <c r="F610" s="284" t="s">
        <v>863</v>
      </c>
      <c r="G610" s="285" t="s">
        <v>153</v>
      </c>
      <c r="H610" s="286">
        <v>1151.991</v>
      </c>
      <c r="I610" s="287"/>
      <c r="J610" s="287">
        <f>ROUND(I610*H610,2)</f>
        <v>0</v>
      </c>
      <c r="K610" s="133" t="s">
        <v>320</v>
      </c>
      <c r="L610" s="27"/>
      <c r="M610" s="137" t="s">
        <v>1</v>
      </c>
      <c r="N610" s="138" t="s">
        <v>35</v>
      </c>
      <c r="O610" s="139">
        <v>0.308</v>
      </c>
      <c r="P610" s="139">
        <f>O610*H610</f>
        <v>354.813228</v>
      </c>
      <c r="Q610" s="139">
        <v>4E-05</v>
      </c>
      <c r="R610" s="139">
        <f>Q610*H610</f>
        <v>0.046079640000000005</v>
      </c>
      <c r="S610" s="139">
        <v>0</v>
      </c>
      <c r="T610" s="140">
        <f>S610*H610</f>
        <v>0</v>
      </c>
      <c r="AR610" s="141" t="s">
        <v>155</v>
      </c>
      <c r="AT610" s="141" t="s">
        <v>150</v>
      </c>
      <c r="AU610" s="141" t="s">
        <v>79</v>
      </c>
      <c r="AY610" s="15" t="s">
        <v>148</v>
      </c>
      <c r="BE610" s="142">
        <f>IF(N610="základní",J610,0)</f>
        <v>0</v>
      </c>
      <c r="BF610" s="142">
        <f>IF(N610="snížená",J610,0)</f>
        <v>0</v>
      </c>
      <c r="BG610" s="142">
        <f>IF(N610="zákl. přenesená",J610,0)</f>
        <v>0</v>
      </c>
      <c r="BH610" s="142">
        <f>IF(N610="sníž. přenesená",J610,0)</f>
        <v>0</v>
      </c>
      <c r="BI610" s="142">
        <f>IF(N610="nulová",J610,0)</f>
        <v>0</v>
      </c>
      <c r="BJ610" s="15" t="s">
        <v>77</v>
      </c>
      <c r="BK610" s="142">
        <f>ROUND(I610*H610,2)</f>
        <v>0</v>
      </c>
      <c r="BL610" s="15" t="s">
        <v>155</v>
      </c>
      <c r="BM610" s="141" t="s">
        <v>3161</v>
      </c>
    </row>
    <row r="611" spans="2:51" s="13" customFormat="1" ht="12">
      <c r="B611" s="150"/>
      <c r="D611" s="144" t="s">
        <v>157</v>
      </c>
      <c r="E611" s="151" t="s">
        <v>1</v>
      </c>
      <c r="F611" s="152" t="s">
        <v>2904</v>
      </c>
      <c r="H611" s="153">
        <v>375.991</v>
      </c>
      <c r="L611" s="150"/>
      <c r="M611" s="154"/>
      <c r="N611" s="155"/>
      <c r="O611" s="155"/>
      <c r="P611" s="155"/>
      <c r="Q611" s="155"/>
      <c r="R611" s="155"/>
      <c r="S611" s="155"/>
      <c r="T611" s="156"/>
      <c r="AT611" s="151" t="s">
        <v>157</v>
      </c>
      <c r="AU611" s="151" t="s">
        <v>79</v>
      </c>
      <c r="AV611" s="13" t="s">
        <v>79</v>
      </c>
      <c r="AW611" s="13" t="s">
        <v>27</v>
      </c>
      <c r="AX611" s="13" t="s">
        <v>70</v>
      </c>
      <c r="AY611" s="151" t="s">
        <v>148</v>
      </c>
    </row>
    <row r="612" spans="2:51" s="13" customFormat="1" ht="12">
      <c r="B612" s="150"/>
      <c r="D612" s="144" t="s">
        <v>157</v>
      </c>
      <c r="E612" s="151" t="s">
        <v>1</v>
      </c>
      <c r="F612" s="152" t="s">
        <v>3162</v>
      </c>
      <c r="H612" s="153">
        <v>213.7</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51" s="13" customFormat="1" ht="20.4">
      <c r="B613" s="150"/>
      <c r="D613" s="144" t="s">
        <v>157</v>
      </c>
      <c r="E613" s="151" t="s">
        <v>1</v>
      </c>
      <c r="F613" s="152" t="s">
        <v>3163</v>
      </c>
      <c r="H613" s="153">
        <v>562.3</v>
      </c>
      <c r="L613" s="150"/>
      <c r="M613" s="154"/>
      <c r="N613" s="155"/>
      <c r="O613" s="155"/>
      <c r="P613" s="155"/>
      <c r="Q613" s="155"/>
      <c r="R613" s="155"/>
      <c r="S613" s="155"/>
      <c r="T613" s="156"/>
      <c r="AT613" s="151" t="s">
        <v>157</v>
      </c>
      <c r="AU613" s="151" t="s">
        <v>79</v>
      </c>
      <c r="AV613" s="13" t="s">
        <v>79</v>
      </c>
      <c r="AW613" s="13" t="s">
        <v>27</v>
      </c>
      <c r="AX613" s="13" t="s">
        <v>70</v>
      </c>
      <c r="AY613" s="151" t="s">
        <v>148</v>
      </c>
    </row>
    <row r="614" spans="2:65" s="1" customFormat="1" ht="24" customHeight="1">
      <c r="B614" s="130"/>
      <c r="C614" s="131" t="s">
        <v>873</v>
      </c>
      <c r="D614" s="131" t="s">
        <v>150</v>
      </c>
      <c r="E614" s="132" t="s">
        <v>869</v>
      </c>
      <c r="F614" s="133" t="s">
        <v>870</v>
      </c>
      <c r="G614" s="134" t="s">
        <v>319</v>
      </c>
      <c r="H614" s="135">
        <v>113</v>
      </c>
      <c r="I614" s="136"/>
      <c r="J614" s="136">
        <f>ROUND(I614*H614,2)</f>
        <v>0</v>
      </c>
      <c r="K614" s="133" t="s">
        <v>320</v>
      </c>
      <c r="L614" s="27"/>
      <c r="M614" s="137" t="s">
        <v>1</v>
      </c>
      <c r="N614" s="138" t="s">
        <v>35</v>
      </c>
      <c r="O614" s="139">
        <v>0.104</v>
      </c>
      <c r="P614" s="139">
        <f>O614*H614</f>
        <v>11.751999999999999</v>
      </c>
      <c r="Q614" s="139">
        <v>1E-05</v>
      </c>
      <c r="R614" s="139">
        <f>Q614*H614</f>
        <v>0.0011300000000000001</v>
      </c>
      <c r="S614" s="139">
        <v>0</v>
      </c>
      <c r="T614" s="140">
        <f>S614*H614</f>
        <v>0</v>
      </c>
      <c r="AR614" s="141" t="s">
        <v>155</v>
      </c>
      <c r="AT614" s="141" t="s">
        <v>150</v>
      </c>
      <c r="AU614" s="141" t="s">
        <v>79</v>
      </c>
      <c r="AY614" s="15" t="s">
        <v>148</v>
      </c>
      <c r="BE614" s="142">
        <f>IF(N614="základní",J614,0)</f>
        <v>0</v>
      </c>
      <c r="BF614" s="142">
        <f>IF(N614="snížená",J614,0)</f>
        <v>0</v>
      </c>
      <c r="BG614" s="142">
        <f>IF(N614="zákl. přenesená",J614,0)</f>
        <v>0</v>
      </c>
      <c r="BH614" s="142">
        <f>IF(N614="sníž. přenesená",J614,0)</f>
        <v>0</v>
      </c>
      <c r="BI614" s="142">
        <f>IF(N614="nulová",J614,0)</f>
        <v>0</v>
      </c>
      <c r="BJ614" s="15" t="s">
        <v>77</v>
      </c>
      <c r="BK614" s="142">
        <f>ROUND(I614*H614,2)</f>
        <v>0</v>
      </c>
      <c r="BL614" s="15" t="s">
        <v>155</v>
      </c>
      <c r="BM614" s="141" t="s">
        <v>3164</v>
      </c>
    </row>
    <row r="615" spans="2:51" s="13" customFormat="1" ht="30.6">
      <c r="B615" s="150"/>
      <c r="D615" s="144" t="s">
        <v>157</v>
      </c>
      <c r="E615" s="151" t="s">
        <v>1</v>
      </c>
      <c r="F615" s="152" t="s">
        <v>3165</v>
      </c>
      <c r="H615" s="153">
        <v>113</v>
      </c>
      <c r="L615" s="150"/>
      <c r="M615" s="154"/>
      <c r="N615" s="155"/>
      <c r="O615" s="155"/>
      <c r="P615" s="155"/>
      <c r="Q615" s="155"/>
      <c r="R615" s="155"/>
      <c r="S615" s="155"/>
      <c r="T615" s="156"/>
      <c r="AT615" s="151" t="s">
        <v>157</v>
      </c>
      <c r="AU615" s="151" t="s">
        <v>79</v>
      </c>
      <c r="AV615" s="13" t="s">
        <v>79</v>
      </c>
      <c r="AW615" s="13" t="s">
        <v>27</v>
      </c>
      <c r="AX615" s="13" t="s">
        <v>70</v>
      </c>
      <c r="AY615" s="151" t="s">
        <v>148</v>
      </c>
    </row>
    <row r="616" spans="2:63" s="11" customFormat="1" ht="22.8" customHeight="1">
      <c r="B616" s="118"/>
      <c r="D616" s="119" t="s">
        <v>69</v>
      </c>
      <c r="E616" s="128" t="s">
        <v>875</v>
      </c>
      <c r="F616" s="128" t="s">
        <v>876</v>
      </c>
      <c r="J616" s="129">
        <f>BK616</f>
        <v>0</v>
      </c>
      <c r="L616" s="118"/>
      <c r="M616" s="122"/>
      <c r="N616" s="123"/>
      <c r="O616" s="123"/>
      <c r="P616" s="124">
        <f>SUM(P617:P644)</f>
        <v>430.65850500000005</v>
      </c>
      <c r="Q616" s="123"/>
      <c r="R616" s="124">
        <f>SUM(R617:R644)</f>
        <v>0.07882702999999999</v>
      </c>
      <c r="S616" s="123"/>
      <c r="T616" s="125">
        <f>SUM(T617:T644)</f>
        <v>0</v>
      </c>
      <c r="AR616" s="119" t="s">
        <v>77</v>
      </c>
      <c r="AT616" s="126" t="s">
        <v>69</v>
      </c>
      <c r="AU616" s="126" t="s">
        <v>77</v>
      </c>
      <c r="AY616" s="119" t="s">
        <v>148</v>
      </c>
      <c r="BK616" s="127">
        <f>SUM(BK617:BK644)</f>
        <v>0</v>
      </c>
    </row>
    <row r="617" spans="2:65" s="1" customFormat="1" ht="24" customHeight="1">
      <c r="B617" s="130"/>
      <c r="C617" s="131" t="s">
        <v>890</v>
      </c>
      <c r="D617" s="131" t="s">
        <v>150</v>
      </c>
      <c r="E617" s="132" t="s">
        <v>878</v>
      </c>
      <c r="F617" s="133" t="s">
        <v>879</v>
      </c>
      <c r="G617" s="134" t="s">
        <v>153</v>
      </c>
      <c r="H617" s="135">
        <v>1356.68</v>
      </c>
      <c r="I617" s="136"/>
      <c r="J617" s="136">
        <f>ROUND(I617*H617,2)</f>
        <v>0</v>
      </c>
      <c r="K617" s="133" t="s">
        <v>320</v>
      </c>
      <c r="L617" s="27"/>
      <c r="M617" s="137" t="s">
        <v>1</v>
      </c>
      <c r="N617" s="138" t="s">
        <v>35</v>
      </c>
      <c r="O617" s="139">
        <v>0.11</v>
      </c>
      <c r="P617" s="139">
        <f>O617*H617</f>
        <v>149.2348</v>
      </c>
      <c r="Q617" s="139">
        <v>0</v>
      </c>
      <c r="R617" s="139">
        <f>Q617*H617</f>
        <v>0</v>
      </c>
      <c r="S617" s="139">
        <v>0</v>
      </c>
      <c r="T617" s="140">
        <f>S617*H617</f>
        <v>0</v>
      </c>
      <c r="AR617" s="141" t="s">
        <v>155</v>
      </c>
      <c r="AT617" s="141" t="s">
        <v>150</v>
      </c>
      <c r="AU617" s="141" t="s">
        <v>79</v>
      </c>
      <c r="AY617" s="15" t="s">
        <v>148</v>
      </c>
      <c r="BE617" s="142">
        <f>IF(N617="základní",J617,0)</f>
        <v>0</v>
      </c>
      <c r="BF617" s="142">
        <f>IF(N617="snížená",J617,0)</f>
        <v>0</v>
      </c>
      <c r="BG617" s="142">
        <f>IF(N617="zákl. přenesená",J617,0)</f>
        <v>0</v>
      </c>
      <c r="BH617" s="142">
        <f>IF(N617="sníž. přenesená",J617,0)</f>
        <v>0</v>
      </c>
      <c r="BI617" s="142">
        <f>IF(N617="nulová",J617,0)</f>
        <v>0</v>
      </c>
      <c r="BJ617" s="15" t="s">
        <v>77</v>
      </c>
      <c r="BK617" s="142">
        <f>ROUND(I617*H617,2)</f>
        <v>0</v>
      </c>
      <c r="BL617" s="15" t="s">
        <v>155</v>
      </c>
      <c r="BM617" s="141" t="s">
        <v>3166</v>
      </c>
    </row>
    <row r="618" spans="2:51" s="13" customFormat="1" ht="20.4">
      <c r="B618" s="150"/>
      <c r="D618" s="144" t="s">
        <v>157</v>
      </c>
      <c r="E618" s="151" t="s">
        <v>1</v>
      </c>
      <c r="F618" s="152" t="s">
        <v>3167</v>
      </c>
      <c r="H618" s="153">
        <v>398.16</v>
      </c>
      <c r="L618" s="150"/>
      <c r="M618" s="154"/>
      <c r="N618" s="155"/>
      <c r="O618" s="155"/>
      <c r="P618" s="155"/>
      <c r="Q618" s="155"/>
      <c r="R618" s="155"/>
      <c r="S618" s="155"/>
      <c r="T618" s="156"/>
      <c r="AT618" s="151" t="s">
        <v>157</v>
      </c>
      <c r="AU618" s="151" t="s">
        <v>79</v>
      </c>
      <c r="AV618" s="13" t="s">
        <v>79</v>
      </c>
      <c r="AW618" s="13" t="s">
        <v>27</v>
      </c>
      <c r="AX618" s="13" t="s">
        <v>70</v>
      </c>
      <c r="AY618" s="151" t="s">
        <v>148</v>
      </c>
    </row>
    <row r="619" spans="2:51" s="13" customFormat="1" ht="12">
      <c r="B619" s="150"/>
      <c r="D619" s="144" t="s">
        <v>157</v>
      </c>
      <c r="E619" s="151" t="s">
        <v>1</v>
      </c>
      <c r="F619" s="152" t="s">
        <v>3168</v>
      </c>
      <c r="H619" s="153">
        <v>253.44</v>
      </c>
      <c r="L619" s="150"/>
      <c r="M619" s="154"/>
      <c r="N619" s="155"/>
      <c r="O619" s="155"/>
      <c r="P619" s="155"/>
      <c r="Q619" s="155"/>
      <c r="R619" s="155"/>
      <c r="S619" s="155"/>
      <c r="T619" s="156"/>
      <c r="AT619" s="151" t="s">
        <v>157</v>
      </c>
      <c r="AU619" s="151" t="s">
        <v>79</v>
      </c>
      <c r="AV619" s="13" t="s">
        <v>79</v>
      </c>
      <c r="AW619" s="13" t="s">
        <v>27</v>
      </c>
      <c r="AX619" s="13" t="s">
        <v>70</v>
      </c>
      <c r="AY619" s="151" t="s">
        <v>148</v>
      </c>
    </row>
    <row r="620" spans="2:51" s="13" customFormat="1" ht="20.4">
      <c r="B620" s="150"/>
      <c r="D620" s="144" t="s">
        <v>157</v>
      </c>
      <c r="E620" s="151" t="s">
        <v>1</v>
      </c>
      <c r="F620" s="152" t="s">
        <v>3169</v>
      </c>
      <c r="H620" s="153">
        <v>454.52</v>
      </c>
      <c r="L620" s="150"/>
      <c r="M620" s="154"/>
      <c r="N620" s="155"/>
      <c r="O620" s="155"/>
      <c r="P620" s="155"/>
      <c r="Q620" s="155"/>
      <c r="R620" s="155"/>
      <c r="S620" s="155"/>
      <c r="T620" s="156"/>
      <c r="AT620" s="151" t="s">
        <v>157</v>
      </c>
      <c r="AU620" s="151" t="s">
        <v>79</v>
      </c>
      <c r="AV620" s="13" t="s">
        <v>79</v>
      </c>
      <c r="AW620" s="13" t="s">
        <v>27</v>
      </c>
      <c r="AX620" s="13" t="s">
        <v>70</v>
      </c>
      <c r="AY620" s="151" t="s">
        <v>148</v>
      </c>
    </row>
    <row r="621" spans="2:51" s="13" customFormat="1" ht="12">
      <c r="B621" s="150"/>
      <c r="D621" s="144" t="s">
        <v>157</v>
      </c>
      <c r="E621" s="151" t="s">
        <v>1</v>
      </c>
      <c r="F621" s="152" t="s">
        <v>3170</v>
      </c>
      <c r="H621" s="153">
        <v>250.56</v>
      </c>
      <c r="L621" s="150"/>
      <c r="M621" s="154"/>
      <c r="N621" s="155"/>
      <c r="O621" s="155"/>
      <c r="P621" s="155"/>
      <c r="Q621" s="155"/>
      <c r="R621" s="155"/>
      <c r="S621" s="155"/>
      <c r="T621" s="156"/>
      <c r="AT621" s="151" t="s">
        <v>157</v>
      </c>
      <c r="AU621" s="151" t="s">
        <v>79</v>
      </c>
      <c r="AV621" s="13" t="s">
        <v>79</v>
      </c>
      <c r="AW621" s="13" t="s">
        <v>27</v>
      </c>
      <c r="AX621" s="13" t="s">
        <v>70</v>
      </c>
      <c r="AY621" s="151" t="s">
        <v>148</v>
      </c>
    </row>
    <row r="622" spans="2:65" s="1" customFormat="1" ht="24" customHeight="1">
      <c r="B622" s="130"/>
      <c r="C622" s="131" t="s">
        <v>895</v>
      </c>
      <c r="D622" s="131" t="s">
        <v>150</v>
      </c>
      <c r="E622" s="132" t="s">
        <v>886</v>
      </c>
      <c r="F622" s="133" t="s">
        <v>887</v>
      </c>
      <c r="G622" s="134" t="s">
        <v>153</v>
      </c>
      <c r="H622" s="135">
        <v>122101.2</v>
      </c>
      <c r="I622" s="136"/>
      <c r="J622" s="136">
        <f>ROUND(I622*H622,2)</f>
        <v>0</v>
      </c>
      <c r="K622" s="133" t="s">
        <v>320</v>
      </c>
      <c r="L622" s="27"/>
      <c r="M622" s="137" t="s">
        <v>1</v>
      </c>
      <c r="N622" s="138" t="s">
        <v>35</v>
      </c>
      <c r="O622" s="139">
        <v>0</v>
      </c>
      <c r="P622" s="139">
        <f>O622*H622</f>
        <v>0</v>
      </c>
      <c r="Q622" s="139">
        <v>0</v>
      </c>
      <c r="R622" s="139">
        <f>Q622*H622</f>
        <v>0</v>
      </c>
      <c r="S622" s="139">
        <v>0</v>
      </c>
      <c r="T622" s="140">
        <f>S622*H622</f>
        <v>0</v>
      </c>
      <c r="AR622" s="141" t="s">
        <v>155</v>
      </c>
      <c r="AT622" s="141" t="s">
        <v>150</v>
      </c>
      <c r="AU622" s="141" t="s">
        <v>79</v>
      </c>
      <c r="AY622" s="15" t="s">
        <v>148</v>
      </c>
      <c r="BE622" s="142">
        <f>IF(N622="základní",J622,0)</f>
        <v>0</v>
      </c>
      <c r="BF622" s="142">
        <f>IF(N622="snížená",J622,0)</f>
        <v>0</v>
      </c>
      <c r="BG622" s="142">
        <f>IF(N622="zákl. přenesená",J622,0)</f>
        <v>0</v>
      </c>
      <c r="BH622" s="142">
        <f>IF(N622="sníž. přenesená",J622,0)</f>
        <v>0</v>
      </c>
      <c r="BI622" s="142">
        <f>IF(N622="nulová",J622,0)</f>
        <v>0</v>
      </c>
      <c r="BJ622" s="15" t="s">
        <v>77</v>
      </c>
      <c r="BK622" s="142">
        <f>ROUND(I622*H622,2)</f>
        <v>0</v>
      </c>
      <c r="BL622" s="15" t="s">
        <v>155</v>
      </c>
      <c r="BM622" s="141" t="s">
        <v>3171</v>
      </c>
    </row>
    <row r="623" spans="2:51" s="13" customFormat="1" ht="12">
      <c r="B623" s="150"/>
      <c r="D623" s="144" t="s">
        <v>157</v>
      </c>
      <c r="E623" s="151" t="s">
        <v>1</v>
      </c>
      <c r="F623" s="152" t="s">
        <v>3172</v>
      </c>
      <c r="H623" s="153">
        <v>122101.2</v>
      </c>
      <c r="L623" s="150"/>
      <c r="M623" s="154"/>
      <c r="N623" s="155"/>
      <c r="O623" s="155"/>
      <c r="P623" s="155"/>
      <c r="Q623" s="155"/>
      <c r="R623" s="155"/>
      <c r="S623" s="155"/>
      <c r="T623" s="156"/>
      <c r="AT623" s="151" t="s">
        <v>157</v>
      </c>
      <c r="AU623" s="151" t="s">
        <v>79</v>
      </c>
      <c r="AV623" s="13" t="s">
        <v>79</v>
      </c>
      <c r="AW623" s="13" t="s">
        <v>27</v>
      </c>
      <c r="AX623" s="13" t="s">
        <v>70</v>
      </c>
      <c r="AY623" s="151" t="s">
        <v>148</v>
      </c>
    </row>
    <row r="624" spans="2:65" s="1" customFormat="1" ht="24" customHeight="1">
      <c r="B624" s="130"/>
      <c r="C624" s="131" t="s">
        <v>903</v>
      </c>
      <c r="D624" s="131" t="s">
        <v>150</v>
      </c>
      <c r="E624" s="132" t="s">
        <v>891</v>
      </c>
      <c r="F624" s="133" t="s">
        <v>892</v>
      </c>
      <c r="G624" s="134" t="s">
        <v>153</v>
      </c>
      <c r="H624" s="135">
        <v>1356.68</v>
      </c>
      <c r="I624" s="136"/>
      <c r="J624" s="136">
        <f>ROUND(I624*H624,2)</f>
        <v>0</v>
      </c>
      <c r="K624" s="133" t="s">
        <v>320</v>
      </c>
      <c r="L624" s="27"/>
      <c r="M624" s="137" t="s">
        <v>1</v>
      </c>
      <c r="N624" s="138" t="s">
        <v>35</v>
      </c>
      <c r="O624" s="139">
        <v>0.069</v>
      </c>
      <c r="P624" s="139">
        <f>O624*H624</f>
        <v>93.61092000000001</v>
      </c>
      <c r="Q624" s="139">
        <v>0</v>
      </c>
      <c r="R624" s="139">
        <f>Q624*H624</f>
        <v>0</v>
      </c>
      <c r="S624" s="139">
        <v>0</v>
      </c>
      <c r="T624" s="140">
        <f>S624*H624</f>
        <v>0</v>
      </c>
      <c r="AR624" s="141" t="s">
        <v>155</v>
      </c>
      <c r="AT624" s="141" t="s">
        <v>150</v>
      </c>
      <c r="AU624" s="141" t="s">
        <v>79</v>
      </c>
      <c r="AY624" s="15" t="s">
        <v>148</v>
      </c>
      <c r="BE624" s="142">
        <f>IF(N624="základní",J624,0)</f>
        <v>0</v>
      </c>
      <c r="BF624" s="142">
        <f>IF(N624="snížená",J624,0)</f>
        <v>0</v>
      </c>
      <c r="BG624" s="142">
        <f>IF(N624="zákl. přenesená",J624,0)</f>
        <v>0</v>
      </c>
      <c r="BH624" s="142">
        <f>IF(N624="sníž. přenesená",J624,0)</f>
        <v>0</v>
      </c>
      <c r="BI624" s="142">
        <f>IF(N624="nulová",J624,0)</f>
        <v>0</v>
      </c>
      <c r="BJ624" s="15" t="s">
        <v>77</v>
      </c>
      <c r="BK624" s="142">
        <f>ROUND(I624*H624,2)</f>
        <v>0</v>
      </c>
      <c r="BL624" s="15" t="s">
        <v>155</v>
      </c>
      <c r="BM624" s="141" t="s">
        <v>3173</v>
      </c>
    </row>
    <row r="625" spans="2:51" s="13" customFormat="1" ht="12">
      <c r="B625" s="150"/>
      <c r="D625" s="144" t="s">
        <v>157</v>
      </c>
      <c r="E625" s="151" t="s">
        <v>1</v>
      </c>
      <c r="F625" s="152" t="s">
        <v>3174</v>
      </c>
      <c r="H625" s="153">
        <v>1356.68</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65" s="1" customFormat="1" ht="24" customHeight="1">
      <c r="B626" s="130"/>
      <c r="C626" s="131" t="s">
        <v>908</v>
      </c>
      <c r="D626" s="131" t="s">
        <v>150</v>
      </c>
      <c r="E626" s="132" t="s">
        <v>896</v>
      </c>
      <c r="F626" s="133" t="s">
        <v>897</v>
      </c>
      <c r="G626" s="134" t="s">
        <v>153</v>
      </c>
      <c r="H626" s="135">
        <v>132.15</v>
      </c>
      <c r="I626" s="136"/>
      <c r="J626" s="136">
        <f>ROUND(I626*H626,2)</f>
        <v>0</v>
      </c>
      <c r="K626" s="133" t="s">
        <v>312</v>
      </c>
      <c r="L626" s="27"/>
      <c r="M626" s="137" t="s">
        <v>1</v>
      </c>
      <c r="N626" s="138" t="s">
        <v>35</v>
      </c>
      <c r="O626" s="139">
        <v>0.063</v>
      </c>
      <c r="P626" s="139">
        <f>O626*H626</f>
        <v>8.32545</v>
      </c>
      <c r="Q626" s="139">
        <v>0</v>
      </c>
      <c r="R626" s="139">
        <f>Q626*H626</f>
        <v>0</v>
      </c>
      <c r="S626" s="139">
        <v>0</v>
      </c>
      <c r="T626" s="140">
        <f>S626*H626</f>
        <v>0</v>
      </c>
      <c r="AR626" s="141" t="s">
        <v>155</v>
      </c>
      <c r="AT626" s="141" t="s">
        <v>150</v>
      </c>
      <c r="AU626" s="141" t="s">
        <v>79</v>
      </c>
      <c r="AY626" s="15" t="s">
        <v>148</v>
      </c>
      <c r="BE626" s="142">
        <f>IF(N626="základní",J626,0)</f>
        <v>0</v>
      </c>
      <c r="BF626" s="142">
        <f>IF(N626="snížená",J626,0)</f>
        <v>0</v>
      </c>
      <c r="BG626" s="142">
        <f>IF(N626="zákl. přenesená",J626,0)</f>
        <v>0</v>
      </c>
      <c r="BH626" s="142">
        <f>IF(N626="sníž. přenesená",J626,0)</f>
        <v>0</v>
      </c>
      <c r="BI626" s="142">
        <f>IF(N626="nulová",J626,0)</f>
        <v>0</v>
      </c>
      <c r="BJ626" s="15" t="s">
        <v>77</v>
      </c>
      <c r="BK626" s="142">
        <f>ROUND(I626*H626,2)</f>
        <v>0</v>
      </c>
      <c r="BL626" s="15" t="s">
        <v>155</v>
      </c>
      <c r="BM626" s="141" t="s">
        <v>3175</v>
      </c>
    </row>
    <row r="627" spans="2:51" s="13" customFormat="1" ht="12">
      <c r="B627" s="150"/>
      <c r="D627" s="144" t="s">
        <v>157</v>
      </c>
      <c r="E627" s="151" t="s">
        <v>1</v>
      </c>
      <c r="F627" s="152" t="s">
        <v>3176</v>
      </c>
      <c r="H627" s="153">
        <v>40.275</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51" s="13" customFormat="1" ht="12">
      <c r="B628" s="150"/>
      <c r="D628" s="144" t="s">
        <v>157</v>
      </c>
      <c r="E628" s="151" t="s">
        <v>1</v>
      </c>
      <c r="F628" s="152" t="s">
        <v>3177</v>
      </c>
      <c r="H628" s="153">
        <v>26.4</v>
      </c>
      <c r="L628" s="150"/>
      <c r="M628" s="154"/>
      <c r="N628" s="155"/>
      <c r="O628" s="155"/>
      <c r="P628" s="155"/>
      <c r="Q628" s="155"/>
      <c r="R628" s="155"/>
      <c r="S628" s="155"/>
      <c r="T628" s="156"/>
      <c r="AT628" s="151" t="s">
        <v>157</v>
      </c>
      <c r="AU628" s="151" t="s">
        <v>79</v>
      </c>
      <c r="AV628" s="13" t="s">
        <v>79</v>
      </c>
      <c r="AW628" s="13" t="s">
        <v>27</v>
      </c>
      <c r="AX628" s="13" t="s">
        <v>70</v>
      </c>
      <c r="AY628" s="151" t="s">
        <v>148</v>
      </c>
    </row>
    <row r="629" spans="2:51" s="13" customFormat="1" ht="12">
      <c r="B629" s="150"/>
      <c r="D629" s="144" t="s">
        <v>157</v>
      </c>
      <c r="E629" s="151" t="s">
        <v>1</v>
      </c>
      <c r="F629" s="152" t="s">
        <v>3178</v>
      </c>
      <c r="H629" s="153">
        <v>39.375</v>
      </c>
      <c r="L629" s="150"/>
      <c r="M629" s="154"/>
      <c r="N629" s="155"/>
      <c r="O629" s="155"/>
      <c r="P629" s="155"/>
      <c r="Q629" s="155"/>
      <c r="R629" s="155"/>
      <c r="S629" s="155"/>
      <c r="T629" s="156"/>
      <c r="AT629" s="151" t="s">
        <v>157</v>
      </c>
      <c r="AU629" s="151" t="s">
        <v>79</v>
      </c>
      <c r="AV629" s="13" t="s">
        <v>79</v>
      </c>
      <c r="AW629" s="13" t="s">
        <v>27</v>
      </c>
      <c r="AX629" s="13" t="s">
        <v>70</v>
      </c>
      <c r="AY629" s="151" t="s">
        <v>148</v>
      </c>
    </row>
    <row r="630" spans="2:51" s="13" customFormat="1" ht="12">
      <c r="B630" s="150"/>
      <c r="D630" s="144" t="s">
        <v>157</v>
      </c>
      <c r="E630" s="151" t="s">
        <v>1</v>
      </c>
      <c r="F630" s="152" t="s">
        <v>3179</v>
      </c>
      <c r="H630" s="153">
        <v>26.1</v>
      </c>
      <c r="L630" s="150"/>
      <c r="M630" s="154"/>
      <c r="N630" s="155"/>
      <c r="O630" s="155"/>
      <c r="P630" s="155"/>
      <c r="Q630" s="155"/>
      <c r="R630" s="155"/>
      <c r="S630" s="155"/>
      <c r="T630" s="156"/>
      <c r="AT630" s="151" t="s">
        <v>157</v>
      </c>
      <c r="AU630" s="151" t="s">
        <v>79</v>
      </c>
      <c r="AV630" s="13" t="s">
        <v>79</v>
      </c>
      <c r="AW630" s="13" t="s">
        <v>27</v>
      </c>
      <c r="AX630" s="13" t="s">
        <v>70</v>
      </c>
      <c r="AY630" s="151" t="s">
        <v>148</v>
      </c>
    </row>
    <row r="631" spans="2:65" s="1" customFormat="1" ht="24" customHeight="1">
      <c r="B631" s="130"/>
      <c r="C631" s="131" t="s">
        <v>875</v>
      </c>
      <c r="D631" s="131" t="s">
        <v>150</v>
      </c>
      <c r="E631" s="132" t="s">
        <v>904</v>
      </c>
      <c r="F631" s="133" t="s">
        <v>905</v>
      </c>
      <c r="G631" s="134" t="s">
        <v>153</v>
      </c>
      <c r="H631" s="135">
        <v>5946.75</v>
      </c>
      <c r="I631" s="136"/>
      <c r="J631" s="136">
        <f>ROUND(I631*H631,2)</f>
        <v>0</v>
      </c>
      <c r="K631" s="133" t="s">
        <v>312</v>
      </c>
      <c r="L631" s="27"/>
      <c r="M631" s="137" t="s">
        <v>1</v>
      </c>
      <c r="N631" s="138" t="s">
        <v>35</v>
      </c>
      <c r="O631" s="139">
        <v>0</v>
      </c>
      <c r="P631" s="139">
        <f>O631*H631</f>
        <v>0</v>
      </c>
      <c r="Q631" s="139">
        <v>0</v>
      </c>
      <c r="R631" s="139">
        <f>Q631*H631</f>
        <v>0</v>
      </c>
      <c r="S631" s="139">
        <v>0</v>
      </c>
      <c r="T631" s="140">
        <f>S631*H631</f>
        <v>0</v>
      </c>
      <c r="AR631" s="141" t="s">
        <v>155</v>
      </c>
      <c r="AT631" s="141" t="s">
        <v>150</v>
      </c>
      <c r="AU631" s="141" t="s">
        <v>79</v>
      </c>
      <c r="AY631" s="15" t="s">
        <v>148</v>
      </c>
      <c r="BE631" s="142">
        <f>IF(N631="základní",J631,0)</f>
        <v>0</v>
      </c>
      <c r="BF631" s="142">
        <f>IF(N631="snížená",J631,0)</f>
        <v>0</v>
      </c>
      <c r="BG631" s="142">
        <f>IF(N631="zákl. přenesená",J631,0)</f>
        <v>0</v>
      </c>
      <c r="BH631" s="142">
        <f>IF(N631="sníž. přenesená",J631,0)</f>
        <v>0</v>
      </c>
      <c r="BI631" s="142">
        <f>IF(N631="nulová",J631,0)</f>
        <v>0</v>
      </c>
      <c r="BJ631" s="15" t="s">
        <v>77</v>
      </c>
      <c r="BK631" s="142">
        <f>ROUND(I631*H631,2)</f>
        <v>0</v>
      </c>
      <c r="BL631" s="15" t="s">
        <v>155</v>
      </c>
      <c r="BM631" s="141" t="s">
        <v>3180</v>
      </c>
    </row>
    <row r="632" spans="2:51" s="13" customFormat="1" ht="12">
      <c r="B632" s="150"/>
      <c r="D632" s="144" t="s">
        <v>157</v>
      </c>
      <c r="F632" s="152" t="s">
        <v>3181</v>
      </c>
      <c r="H632" s="153">
        <v>5946.75</v>
      </c>
      <c r="L632" s="150"/>
      <c r="M632" s="154"/>
      <c r="N632" s="155"/>
      <c r="O632" s="155"/>
      <c r="P632" s="155"/>
      <c r="Q632" s="155"/>
      <c r="R632" s="155"/>
      <c r="S632" s="155"/>
      <c r="T632" s="156"/>
      <c r="AT632" s="151" t="s">
        <v>157</v>
      </c>
      <c r="AU632" s="151" t="s">
        <v>79</v>
      </c>
      <c r="AV632" s="13" t="s">
        <v>79</v>
      </c>
      <c r="AW632" s="13" t="s">
        <v>3</v>
      </c>
      <c r="AX632" s="13" t="s">
        <v>77</v>
      </c>
      <c r="AY632" s="151" t="s">
        <v>148</v>
      </c>
    </row>
    <row r="633" spans="2:65" s="1" customFormat="1" ht="24" customHeight="1">
      <c r="B633" s="130"/>
      <c r="C633" s="131" t="s">
        <v>915</v>
      </c>
      <c r="D633" s="131" t="s">
        <v>150</v>
      </c>
      <c r="E633" s="132" t="s">
        <v>909</v>
      </c>
      <c r="F633" s="133" t="s">
        <v>910</v>
      </c>
      <c r="G633" s="134" t="s">
        <v>153</v>
      </c>
      <c r="H633" s="135">
        <v>132.15</v>
      </c>
      <c r="I633" s="136"/>
      <c r="J633" s="136">
        <f>ROUND(I633*H633,2)</f>
        <v>0</v>
      </c>
      <c r="K633" s="133" t="s">
        <v>312</v>
      </c>
      <c r="L633" s="27"/>
      <c r="M633" s="137" t="s">
        <v>1</v>
      </c>
      <c r="N633" s="138" t="s">
        <v>35</v>
      </c>
      <c r="O633" s="139">
        <v>0.038</v>
      </c>
      <c r="P633" s="139">
        <f>O633*H633</f>
        <v>5.0217</v>
      </c>
      <c r="Q633" s="139">
        <v>0</v>
      </c>
      <c r="R633" s="139">
        <f>Q633*H633</f>
        <v>0</v>
      </c>
      <c r="S633" s="139">
        <v>0</v>
      </c>
      <c r="T633" s="140">
        <f>S633*H633</f>
        <v>0</v>
      </c>
      <c r="AR633" s="141" t="s">
        <v>155</v>
      </c>
      <c r="AT633" s="141" t="s">
        <v>150</v>
      </c>
      <c r="AU633" s="141" t="s">
        <v>79</v>
      </c>
      <c r="AY633" s="15" t="s">
        <v>148</v>
      </c>
      <c r="BE633" s="142">
        <f>IF(N633="základní",J633,0)</f>
        <v>0</v>
      </c>
      <c r="BF633" s="142">
        <f>IF(N633="snížená",J633,0)</f>
        <v>0</v>
      </c>
      <c r="BG633" s="142">
        <f>IF(N633="zákl. přenesená",J633,0)</f>
        <v>0</v>
      </c>
      <c r="BH633" s="142">
        <f>IF(N633="sníž. přenesená",J633,0)</f>
        <v>0</v>
      </c>
      <c r="BI633" s="142">
        <f>IF(N633="nulová",J633,0)</f>
        <v>0</v>
      </c>
      <c r="BJ633" s="15" t="s">
        <v>77</v>
      </c>
      <c r="BK633" s="142">
        <f>ROUND(I633*H633,2)</f>
        <v>0</v>
      </c>
      <c r="BL633" s="15" t="s">
        <v>155</v>
      </c>
      <c r="BM633" s="141" t="s">
        <v>3182</v>
      </c>
    </row>
    <row r="634" spans="2:65" s="1" customFormat="1" ht="16.5" customHeight="1">
      <c r="B634" s="130"/>
      <c r="C634" s="131" t="s">
        <v>919</v>
      </c>
      <c r="D634" s="131" t="s">
        <v>150</v>
      </c>
      <c r="E634" s="132" t="s">
        <v>912</v>
      </c>
      <c r="F634" s="133" t="s">
        <v>913</v>
      </c>
      <c r="G634" s="134" t="s">
        <v>153</v>
      </c>
      <c r="H634" s="135">
        <v>1356.68</v>
      </c>
      <c r="I634" s="136"/>
      <c r="J634" s="136">
        <f>ROUND(I634*H634,2)</f>
        <v>0</v>
      </c>
      <c r="K634" s="133" t="s">
        <v>320</v>
      </c>
      <c r="L634" s="27"/>
      <c r="M634" s="137" t="s">
        <v>1</v>
      </c>
      <c r="N634" s="138" t="s">
        <v>35</v>
      </c>
      <c r="O634" s="139">
        <v>0.049</v>
      </c>
      <c r="P634" s="139">
        <f>O634*H634</f>
        <v>66.47732</v>
      </c>
      <c r="Q634" s="139">
        <v>0</v>
      </c>
      <c r="R634" s="139">
        <f>Q634*H634</f>
        <v>0</v>
      </c>
      <c r="S634" s="139">
        <v>0</v>
      </c>
      <c r="T634" s="140">
        <f>S634*H634</f>
        <v>0</v>
      </c>
      <c r="AR634" s="141" t="s">
        <v>155</v>
      </c>
      <c r="AT634" s="141" t="s">
        <v>150</v>
      </c>
      <c r="AU634" s="141" t="s">
        <v>79</v>
      </c>
      <c r="AY634" s="15" t="s">
        <v>148</v>
      </c>
      <c r="BE634" s="142">
        <f>IF(N634="základní",J634,0)</f>
        <v>0</v>
      </c>
      <c r="BF634" s="142">
        <f>IF(N634="snížená",J634,0)</f>
        <v>0</v>
      </c>
      <c r="BG634" s="142">
        <f>IF(N634="zákl. přenesená",J634,0)</f>
        <v>0</v>
      </c>
      <c r="BH634" s="142">
        <f>IF(N634="sníž. přenesená",J634,0)</f>
        <v>0</v>
      </c>
      <c r="BI634" s="142">
        <f>IF(N634="nulová",J634,0)</f>
        <v>0</v>
      </c>
      <c r="BJ634" s="15" t="s">
        <v>77</v>
      </c>
      <c r="BK634" s="142">
        <f>ROUND(I634*H634,2)</f>
        <v>0</v>
      </c>
      <c r="BL634" s="15" t="s">
        <v>155</v>
      </c>
      <c r="BM634" s="141" t="s">
        <v>3183</v>
      </c>
    </row>
    <row r="635" spans="2:51" s="13" customFormat="1" ht="12">
      <c r="B635" s="150"/>
      <c r="D635" s="144" t="s">
        <v>157</v>
      </c>
      <c r="E635" s="151" t="s">
        <v>1</v>
      </c>
      <c r="F635" s="152" t="s">
        <v>3174</v>
      </c>
      <c r="H635" s="153">
        <v>1356.68</v>
      </c>
      <c r="L635" s="150"/>
      <c r="M635" s="154"/>
      <c r="N635" s="155"/>
      <c r="O635" s="155"/>
      <c r="P635" s="155"/>
      <c r="Q635" s="155"/>
      <c r="R635" s="155"/>
      <c r="S635" s="155"/>
      <c r="T635" s="156"/>
      <c r="AT635" s="151" t="s">
        <v>157</v>
      </c>
      <c r="AU635" s="151" t="s">
        <v>79</v>
      </c>
      <c r="AV635" s="13" t="s">
        <v>79</v>
      </c>
      <c r="AW635" s="13" t="s">
        <v>27</v>
      </c>
      <c r="AX635" s="13" t="s">
        <v>70</v>
      </c>
      <c r="AY635" s="151" t="s">
        <v>148</v>
      </c>
    </row>
    <row r="636" spans="2:65" s="1" customFormat="1" ht="16.5" customHeight="1">
      <c r="B636" s="130"/>
      <c r="C636" s="131" t="s">
        <v>923</v>
      </c>
      <c r="D636" s="131" t="s">
        <v>150</v>
      </c>
      <c r="E636" s="132" t="s">
        <v>916</v>
      </c>
      <c r="F636" s="133" t="s">
        <v>917</v>
      </c>
      <c r="G636" s="134" t="s">
        <v>153</v>
      </c>
      <c r="H636" s="135">
        <v>122101.2</v>
      </c>
      <c r="I636" s="136"/>
      <c r="J636" s="136">
        <f>ROUND(I636*H636,2)</f>
        <v>0</v>
      </c>
      <c r="K636" s="133" t="s">
        <v>320</v>
      </c>
      <c r="L636" s="27"/>
      <c r="M636" s="137" t="s">
        <v>1</v>
      </c>
      <c r="N636" s="138" t="s">
        <v>35</v>
      </c>
      <c r="O636" s="139">
        <v>0</v>
      </c>
      <c r="P636" s="139">
        <f>O636*H636</f>
        <v>0</v>
      </c>
      <c r="Q636" s="139">
        <v>0</v>
      </c>
      <c r="R636" s="139">
        <f>Q636*H636</f>
        <v>0</v>
      </c>
      <c r="S636" s="139">
        <v>0</v>
      </c>
      <c r="T636" s="140">
        <f>S636*H636</f>
        <v>0</v>
      </c>
      <c r="AR636" s="141" t="s">
        <v>155</v>
      </c>
      <c r="AT636" s="141" t="s">
        <v>150</v>
      </c>
      <c r="AU636" s="141" t="s">
        <v>79</v>
      </c>
      <c r="AY636" s="15" t="s">
        <v>148</v>
      </c>
      <c r="BE636" s="142">
        <f>IF(N636="základní",J636,0)</f>
        <v>0</v>
      </c>
      <c r="BF636" s="142">
        <f>IF(N636="snížená",J636,0)</f>
        <v>0</v>
      </c>
      <c r="BG636" s="142">
        <f>IF(N636="zákl. přenesená",J636,0)</f>
        <v>0</v>
      </c>
      <c r="BH636" s="142">
        <f>IF(N636="sníž. přenesená",J636,0)</f>
        <v>0</v>
      </c>
      <c r="BI636" s="142">
        <f>IF(N636="nulová",J636,0)</f>
        <v>0</v>
      </c>
      <c r="BJ636" s="15" t="s">
        <v>77</v>
      </c>
      <c r="BK636" s="142">
        <f>ROUND(I636*H636,2)</f>
        <v>0</v>
      </c>
      <c r="BL636" s="15" t="s">
        <v>155</v>
      </c>
      <c r="BM636" s="141" t="s">
        <v>3184</v>
      </c>
    </row>
    <row r="637" spans="2:51" s="13" customFormat="1" ht="12">
      <c r="B637" s="150"/>
      <c r="D637" s="144" t="s">
        <v>157</v>
      </c>
      <c r="E637" s="151" t="s">
        <v>1</v>
      </c>
      <c r="F637" s="152" t="s">
        <v>3172</v>
      </c>
      <c r="H637" s="153">
        <v>122101.2</v>
      </c>
      <c r="L637" s="150"/>
      <c r="M637" s="154"/>
      <c r="N637" s="155"/>
      <c r="O637" s="155"/>
      <c r="P637" s="155"/>
      <c r="Q637" s="155"/>
      <c r="R637" s="155"/>
      <c r="S637" s="155"/>
      <c r="T637" s="156"/>
      <c r="AT637" s="151" t="s">
        <v>157</v>
      </c>
      <c r="AU637" s="151" t="s">
        <v>79</v>
      </c>
      <c r="AV637" s="13" t="s">
        <v>79</v>
      </c>
      <c r="AW637" s="13" t="s">
        <v>27</v>
      </c>
      <c r="AX637" s="13" t="s">
        <v>70</v>
      </c>
      <c r="AY637" s="151" t="s">
        <v>148</v>
      </c>
    </row>
    <row r="638" spans="2:65" s="1" customFormat="1" ht="16.5" customHeight="1">
      <c r="B638" s="130"/>
      <c r="C638" s="131" t="s">
        <v>927</v>
      </c>
      <c r="D638" s="131" t="s">
        <v>150</v>
      </c>
      <c r="E638" s="132" t="s">
        <v>920</v>
      </c>
      <c r="F638" s="133" t="s">
        <v>921</v>
      </c>
      <c r="G638" s="134" t="s">
        <v>153</v>
      </c>
      <c r="H638" s="135">
        <v>1356.68</v>
      </c>
      <c r="I638" s="136"/>
      <c r="J638" s="136">
        <f>ROUND(I638*H638,2)</f>
        <v>0</v>
      </c>
      <c r="K638" s="133" t="s">
        <v>320</v>
      </c>
      <c r="L638" s="27"/>
      <c r="M638" s="137" t="s">
        <v>1</v>
      </c>
      <c r="N638" s="138" t="s">
        <v>35</v>
      </c>
      <c r="O638" s="139">
        <v>0.033</v>
      </c>
      <c r="P638" s="139">
        <f>O638*H638</f>
        <v>44.77044</v>
      </c>
      <c r="Q638" s="139">
        <v>0</v>
      </c>
      <c r="R638" s="139">
        <f>Q638*H638</f>
        <v>0</v>
      </c>
      <c r="S638" s="139">
        <v>0</v>
      </c>
      <c r="T638" s="140">
        <f>S638*H638</f>
        <v>0</v>
      </c>
      <c r="AR638" s="141" t="s">
        <v>155</v>
      </c>
      <c r="AT638" s="141" t="s">
        <v>150</v>
      </c>
      <c r="AU638" s="141" t="s">
        <v>79</v>
      </c>
      <c r="AY638" s="15" t="s">
        <v>148</v>
      </c>
      <c r="BE638" s="142">
        <f>IF(N638="základní",J638,0)</f>
        <v>0</v>
      </c>
      <c r="BF638" s="142">
        <f>IF(N638="snížená",J638,0)</f>
        <v>0</v>
      </c>
      <c r="BG638" s="142">
        <f>IF(N638="zákl. přenesená",J638,0)</f>
        <v>0</v>
      </c>
      <c r="BH638" s="142">
        <f>IF(N638="sníž. přenesená",J638,0)</f>
        <v>0</v>
      </c>
      <c r="BI638" s="142">
        <f>IF(N638="nulová",J638,0)</f>
        <v>0</v>
      </c>
      <c r="BJ638" s="15" t="s">
        <v>77</v>
      </c>
      <c r="BK638" s="142">
        <f>ROUND(I638*H638,2)</f>
        <v>0</v>
      </c>
      <c r="BL638" s="15" t="s">
        <v>155</v>
      </c>
      <c r="BM638" s="141" t="s">
        <v>3185</v>
      </c>
    </row>
    <row r="639" spans="2:51" s="13" customFormat="1" ht="12">
      <c r="B639" s="150"/>
      <c r="D639" s="144" t="s">
        <v>157</v>
      </c>
      <c r="E639" s="151" t="s">
        <v>1</v>
      </c>
      <c r="F639" s="152" t="s">
        <v>3174</v>
      </c>
      <c r="H639" s="153">
        <v>1356.68</v>
      </c>
      <c r="L639" s="150"/>
      <c r="M639" s="154"/>
      <c r="N639" s="155"/>
      <c r="O639" s="155"/>
      <c r="P639" s="155"/>
      <c r="Q639" s="155"/>
      <c r="R639" s="155"/>
      <c r="S639" s="155"/>
      <c r="T639" s="156"/>
      <c r="AT639" s="151" t="s">
        <v>157</v>
      </c>
      <c r="AU639" s="151" t="s">
        <v>79</v>
      </c>
      <c r="AV639" s="13" t="s">
        <v>79</v>
      </c>
      <c r="AW639" s="13" t="s">
        <v>27</v>
      </c>
      <c r="AX639" s="13" t="s">
        <v>70</v>
      </c>
      <c r="AY639" s="151" t="s">
        <v>148</v>
      </c>
    </row>
    <row r="640" spans="2:65" s="1" customFormat="1" ht="24" customHeight="1">
      <c r="B640" s="130"/>
      <c r="C640" s="131" t="s">
        <v>933</v>
      </c>
      <c r="D640" s="131" t="s">
        <v>150</v>
      </c>
      <c r="E640" s="132" t="s">
        <v>924</v>
      </c>
      <c r="F640" s="133" t="s">
        <v>925</v>
      </c>
      <c r="G640" s="134" t="s">
        <v>153</v>
      </c>
      <c r="H640" s="135">
        <v>589.691</v>
      </c>
      <c r="I640" s="136"/>
      <c r="J640" s="136">
        <f>ROUND(I640*H640,2)</f>
        <v>0</v>
      </c>
      <c r="K640" s="133" t="s">
        <v>320</v>
      </c>
      <c r="L640" s="27"/>
      <c r="M640" s="137" t="s">
        <v>1</v>
      </c>
      <c r="N640" s="138" t="s">
        <v>35</v>
      </c>
      <c r="O640" s="139">
        <v>0.105</v>
      </c>
      <c r="P640" s="139">
        <f>O640*H640</f>
        <v>61.917555</v>
      </c>
      <c r="Q640" s="139">
        <v>0.00013</v>
      </c>
      <c r="R640" s="139">
        <f>Q640*H640</f>
        <v>0.07665983</v>
      </c>
      <c r="S640" s="139">
        <v>0</v>
      </c>
      <c r="T640" s="140">
        <f>S640*H640</f>
        <v>0</v>
      </c>
      <c r="AR640" s="141" t="s">
        <v>155</v>
      </c>
      <c r="AT640" s="141" t="s">
        <v>150</v>
      </c>
      <c r="AU640" s="141" t="s">
        <v>79</v>
      </c>
      <c r="AY640" s="15" t="s">
        <v>148</v>
      </c>
      <c r="BE640" s="142">
        <f>IF(N640="základní",J640,0)</f>
        <v>0</v>
      </c>
      <c r="BF640" s="142">
        <f>IF(N640="snížená",J640,0)</f>
        <v>0</v>
      </c>
      <c r="BG640" s="142">
        <f>IF(N640="zákl. přenesená",J640,0)</f>
        <v>0</v>
      </c>
      <c r="BH640" s="142">
        <f>IF(N640="sníž. přenesená",J640,0)</f>
        <v>0</v>
      </c>
      <c r="BI640" s="142">
        <f>IF(N640="nulová",J640,0)</f>
        <v>0</v>
      </c>
      <c r="BJ640" s="15" t="s">
        <v>77</v>
      </c>
      <c r="BK640" s="142">
        <f>ROUND(I640*H640,2)</f>
        <v>0</v>
      </c>
      <c r="BL640" s="15" t="s">
        <v>155</v>
      </c>
      <c r="BM640" s="141" t="s">
        <v>3186</v>
      </c>
    </row>
    <row r="641" spans="2:51" s="13" customFormat="1" ht="12">
      <c r="B641" s="150"/>
      <c r="D641" s="144" t="s">
        <v>157</v>
      </c>
      <c r="E641" s="151" t="s">
        <v>1</v>
      </c>
      <c r="F641" s="152" t="s">
        <v>2904</v>
      </c>
      <c r="H641" s="153">
        <v>375.991</v>
      </c>
      <c r="L641" s="150"/>
      <c r="M641" s="154"/>
      <c r="N641" s="155"/>
      <c r="O641" s="155"/>
      <c r="P641" s="155"/>
      <c r="Q641" s="155"/>
      <c r="R641" s="155"/>
      <c r="S641" s="155"/>
      <c r="T641" s="156"/>
      <c r="AT641" s="151" t="s">
        <v>157</v>
      </c>
      <c r="AU641" s="151" t="s">
        <v>79</v>
      </c>
      <c r="AV641" s="13" t="s">
        <v>79</v>
      </c>
      <c r="AW641" s="13" t="s">
        <v>27</v>
      </c>
      <c r="AX641" s="13" t="s">
        <v>70</v>
      </c>
      <c r="AY641" s="151" t="s">
        <v>148</v>
      </c>
    </row>
    <row r="642" spans="2:51" s="13" customFormat="1" ht="12">
      <c r="B642" s="150"/>
      <c r="D642" s="144" t="s">
        <v>157</v>
      </c>
      <c r="E642" s="151" t="s">
        <v>1</v>
      </c>
      <c r="F642" s="152" t="s">
        <v>3162</v>
      </c>
      <c r="H642" s="153">
        <v>213.7</v>
      </c>
      <c r="L642" s="150"/>
      <c r="M642" s="154"/>
      <c r="N642" s="155"/>
      <c r="O642" s="155"/>
      <c r="P642" s="155"/>
      <c r="Q642" s="155"/>
      <c r="R642" s="155"/>
      <c r="S642" s="155"/>
      <c r="T642" s="156"/>
      <c r="AT642" s="151" t="s">
        <v>157</v>
      </c>
      <c r="AU642" s="151" t="s">
        <v>79</v>
      </c>
      <c r="AV642" s="13" t="s">
        <v>79</v>
      </c>
      <c r="AW642" s="13" t="s">
        <v>27</v>
      </c>
      <c r="AX642" s="13" t="s">
        <v>70</v>
      </c>
      <c r="AY642" s="151" t="s">
        <v>148</v>
      </c>
    </row>
    <row r="643" spans="2:65" s="1" customFormat="1" ht="24" customHeight="1">
      <c r="B643" s="130"/>
      <c r="C643" s="131" t="s">
        <v>938</v>
      </c>
      <c r="D643" s="131" t="s">
        <v>150</v>
      </c>
      <c r="E643" s="132" t="s">
        <v>928</v>
      </c>
      <c r="F643" s="133" t="s">
        <v>929</v>
      </c>
      <c r="G643" s="134" t="s">
        <v>153</v>
      </c>
      <c r="H643" s="135">
        <v>10.32</v>
      </c>
      <c r="I643" s="136"/>
      <c r="J643" s="136">
        <f>ROUND(I643*H643,2)</f>
        <v>0</v>
      </c>
      <c r="K643" s="133" t="s">
        <v>320</v>
      </c>
      <c r="L643" s="27"/>
      <c r="M643" s="137" t="s">
        <v>1</v>
      </c>
      <c r="N643" s="138" t="s">
        <v>35</v>
      </c>
      <c r="O643" s="139">
        <v>0.126</v>
      </c>
      <c r="P643" s="139">
        <f>O643*H643</f>
        <v>1.3003200000000001</v>
      </c>
      <c r="Q643" s="139">
        <v>0.00021</v>
      </c>
      <c r="R643" s="139">
        <f>Q643*H643</f>
        <v>0.0021672</v>
      </c>
      <c r="S643" s="139">
        <v>0</v>
      </c>
      <c r="T643" s="140">
        <f>S643*H643</f>
        <v>0</v>
      </c>
      <c r="AR643" s="141" t="s">
        <v>155</v>
      </c>
      <c r="AT643" s="141" t="s">
        <v>150</v>
      </c>
      <c r="AU643" s="141" t="s">
        <v>79</v>
      </c>
      <c r="AY643" s="15" t="s">
        <v>148</v>
      </c>
      <c r="BE643" s="142">
        <f>IF(N643="základní",J643,0)</f>
        <v>0</v>
      </c>
      <c r="BF643" s="142">
        <f>IF(N643="snížená",J643,0)</f>
        <v>0</v>
      </c>
      <c r="BG643" s="142">
        <f>IF(N643="zákl. přenesená",J643,0)</f>
        <v>0</v>
      </c>
      <c r="BH643" s="142">
        <f>IF(N643="sníž. přenesená",J643,0)</f>
        <v>0</v>
      </c>
      <c r="BI643" s="142">
        <f>IF(N643="nulová",J643,0)</f>
        <v>0</v>
      </c>
      <c r="BJ643" s="15" t="s">
        <v>77</v>
      </c>
      <c r="BK643" s="142">
        <f>ROUND(I643*H643,2)</f>
        <v>0</v>
      </c>
      <c r="BL643" s="15" t="s">
        <v>155</v>
      </c>
      <c r="BM643" s="141" t="s">
        <v>3187</v>
      </c>
    </row>
    <row r="644" spans="2:51" s="13" customFormat="1" ht="12">
      <c r="B644" s="150"/>
      <c r="D644" s="144" t="s">
        <v>157</v>
      </c>
      <c r="E644" s="151" t="s">
        <v>1</v>
      </c>
      <c r="F644" s="152" t="s">
        <v>931</v>
      </c>
      <c r="H644" s="153">
        <v>10.32</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63" s="11" customFormat="1" ht="22.8" customHeight="1">
      <c r="B645" s="118"/>
      <c r="D645" s="119" t="s">
        <v>69</v>
      </c>
      <c r="E645" s="128" t="s">
        <v>919</v>
      </c>
      <c r="F645" s="128" t="s">
        <v>932</v>
      </c>
      <c r="J645" s="129">
        <f>BK645</f>
        <v>0</v>
      </c>
      <c r="L645" s="118"/>
      <c r="M645" s="122"/>
      <c r="N645" s="123"/>
      <c r="O645" s="123"/>
      <c r="P645" s="124">
        <f>SUM(P646:P683)</f>
        <v>606.452447</v>
      </c>
      <c r="Q645" s="123"/>
      <c r="R645" s="124">
        <f>SUM(R646:R683)</f>
        <v>0</v>
      </c>
      <c r="S645" s="123"/>
      <c r="T645" s="125">
        <f>SUM(T646:T683)</f>
        <v>156.90673500000003</v>
      </c>
      <c r="AR645" s="119" t="s">
        <v>77</v>
      </c>
      <c r="AT645" s="126" t="s">
        <v>69</v>
      </c>
      <c r="AU645" s="126" t="s">
        <v>77</v>
      </c>
      <c r="AY645" s="119" t="s">
        <v>148</v>
      </c>
      <c r="BK645" s="127">
        <f>SUM(BK646:BK683)</f>
        <v>0</v>
      </c>
    </row>
    <row r="646" spans="2:65" s="1" customFormat="1" ht="24" customHeight="1">
      <c r="B646" s="130"/>
      <c r="C646" s="131" t="s">
        <v>945</v>
      </c>
      <c r="D646" s="131" t="s">
        <v>150</v>
      </c>
      <c r="E646" s="132" t="s">
        <v>934</v>
      </c>
      <c r="F646" s="133" t="s">
        <v>935</v>
      </c>
      <c r="G646" s="134" t="s">
        <v>162</v>
      </c>
      <c r="H646" s="135">
        <v>11.56</v>
      </c>
      <c r="I646" s="136"/>
      <c r="J646" s="136">
        <f>ROUND(I646*H646,2)</f>
        <v>0</v>
      </c>
      <c r="K646" s="133" t="s">
        <v>320</v>
      </c>
      <c r="L646" s="27"/>
      <c r="M646" s="137" t="s">
        <v>1</v>
      </c>
      <c r="N646" s="138" t="s">
        <v>35</v>
      </c>
      <c r="O646" s="139">
        <v>4.035</v>
      </c>
      <c r="P646" s="139">
        <f>O646*H646</f>
        <v>46.644600000000004</v>
      </c>
      <c r="Q646" s="139">
        <v>0</v>
      </c>
      <c r="R646" s="139">
        <f>Q646*H646</f>
        <v>0</v>
      </c>
      <c r="S646" s="139">
        <v>1.8</v>
      </c>
      <c r="T646" s="140">
        <f>S646*H646</f>
        <v>20.808</v>
      </c>
      <c r="AR646" s="141" t="s">
        <v>155</v>
      </c>
      <c r="AT646" s="141" t="s">
        <v>150</v>
      </c>
      <c r="AU646" s="141" t="s">
        <v>79</v>
      </c>
      <c r="AY646" s="15" t="s">
        <v>148</v>
      </c>
      <c r="BE646" s="142">
        <f>IF(N646="základní",J646,0)</f>
        <v>0</v>
      </c>
      <c r="BF646" s="142">
        <f>IF(N646="snížená",J646,0)</f>
        <v>0</v>
      </c>
      <c r="BG646" s="142">
        <f>IF(N646="zákl. přenesená",J646,0)</f>
        <v>0</v>
      </c>
      <c r="BH646" s="142">
        <f>IF(N646="sníž. přenesená",J646,0)</f>
        <v>0</v>
      </c>
      <c r="BI646" s="142">
        <f>IF(N646="nulová",J646,0)</f>
        <v>0</v>
      </c>
      <c r="BJ646" s="15" t="s">
        <v>77</v>
      </c>
      <c r="BK646" s="142">
        <f>ROUND(I646*H646,2)</f>
        <v>0</v>
      </c>
      <c r="BL646" s="15" t="s">
        <v>155</v>
      </c>
      <c r="BM646" s="141" t="s">
        <v>3188</v>
      </c>
    </row>
    <row r="647" spans="2:51" s="13" customFormat="1" ht="12">
      <c r="B647" s="150"/>
      <c r="D647" s="144" t="s">
        <v>157</v>
      </c>
      <c r="E647" s="151" t="s">
        <v>1</v>
      </c>
      <c r="F647" s="152" t="s">
        <v>3189</v>
      </c>
      <c r="H647" s="153">
        <v>5.06</v>
      </c>
      <c r="L647" s="150"/>
      <c r="M647" s="154"/>
      <c r="N647" s="155"/>
      <c r="O647" s="155"/>
      <c r="P647" s="155"/>
      <c r="Q647" s="155"/>
      <c r="R647" s="155"/>
      <c r="S647" s="155"/>
      <c r="T647" s="156"/>
      <c r="AT647" s="151" t="s">
        <v>157</v>
      </c>
      <c r="AU647" s="151" t="s">
        <v>79</v>
      </c>
      <c r="AV647" s="13" t="s">
        <v>79</v>
      </c>
      <c r="AW647" s="13" t="s">
        <v>27</v>
      </c>
      <c r="AX647" s="13" t="s">
        <v>70</v>
      </c>
      <c r="AY647" s="151" t="s">
        <v>148</v>
      </c>
    </row>
    <row r="648" spans="2:51" s="13" customFormat="1" ht="12">
      <c r="B648" s="150"/>
      <c r="D648" s="144" t="s">
        <v>157</v>
      </c>
      <c r="E648" s="151" t="s">
        <v>1</v>
      </c>
      <c r="F648" s="152" t="s">
        <v>2465</v>
      </c>
      <c r="H648" s="153">
        <v>0.8</v>
      </c>
      <c r="L648" s="150"/>
      <c r="M648" s="154"/>
      <c r="N648" s="155"/>
      <c r="O648" s="155"/>
      <c r="P648" s="155"/>
      <c r="Q648" s="155"/>
      <c r="R648" s="155"/>
      <c r="S648" s="155"/>
      <c r="T648" s="156"/>
      <c r="AT648" s="151" t="s">
        <v>157</v>
      </c>
      <c r="AU648" s="151" t="s">
        <v>79</v>
      </c>
      <c r="AV648" s="13" t="s">
        <v>79</v>
      </c>
      <c r="AW648" s="13" t="s">
        <v>27</v>
      </c>
      <c r="AX648" s="13" t="s">
        <v>70</v>
      </c>
      <c r="AY648" s="151" t="s">
        <v>148</v>
      </c>
    </row>
    <row r="649" spans="2:51" s="13" customFormat="1" ht="12">
      <c r="B649" s="150"/>
      <c r="D649" s="144" t="s">
        <v>157</v>
      </c>
      <c r="E649" s="151" t="s">
        <v>1</v>
      </c>
      <c r="F649" s="152" t="s">
        <v>3190</v>
      </c>
      <c r="H649" s="153">
        <v>5.7</v>
      </c>
      <c r="L649" s="150"/>
      <c r="M649" s="154"/>
      <c r="N649" s="155"/>
      <c r="O649" s="155"/>
      <c r="P649" s="155"/>
      <c r="Q649" s="155"/>
      <c r="R649" s="155"/>
      <c r="S649" s="155"/>
      <c r="T649" s="156"/>
      <c r="AT649" s="151" t="s">
        <v>157</v>
      </c>
      <c r="AU649" s="151" t="s">
        <v>79</v>
      </c>
      <c r="AV649" s="13" t="s">
        <v>79</v>
      </c>
      <c r="AW649" s="13" t="s">
        <v>27</v>
      </c>
      <c r="AX649" s="13" t="s">
        <v>70</v>
      </c>
      <c r="AY649" s="151" t="s">
        <v>148</v>
      </c>
    </row>
    <row r="650" spans="2:65" s="1" customFormat="1" ht="16.5" customHeight="1">
      <c r="B650" s="130"/>
      <c r="C650" s="131" t="s">
        <v>950</v>
      </c>
      <c r="D650" s="131" t="s">
        <v>150</v>
      </c>
      <c r="E650" s="132" t="s">
        <v>2466</v>
      </c>
      <c r="F650" s="133" t="s">
        <v>2467</v>
      </c>
      <c r="G650" s="134" t="s">
        <v>162</v>
      </c>
      <c r="H650" s="135">
        <v>2.646</v>
      </c>
      <c r="I650" s="136"/>
      <c r="J650" s="136">
        <f>ROUND(I650*H650,2)</f>
        <v>0</v>
      </c>
      <c r="K650" s="133" t="s">
        <v>320</v>
      </c>
      <c r="L650" s="27"/>
      <c r="M650" s="137" t="s">
        <v>1</v>
      </c>
      <c r="N650" s="138" t="s">
        <v>35</v>
      </c>
      <c r="O650" s="139">
        <v>6.72</v>
      </c>
      <c r="P650" s="139">
        <f>O650*H650</f>
        <v>17.781119999999998</v>
      </c>
      <c r="Q650" s="139">
        <v>0</v>
      </c>
      <c r="R650" s="139">
        <f>Q650*H650</f>
        <v>0</v>
      </c>
      <c r="S650" s="139">
        <v>2.4</v>
      </c>
      <c r="T650" s="140">
        <f>S650*H650</f>
        <v>6.3504</v>
      </c>
      <c r="AR650" s="141" t="s">
        <v>155</v>
      </c>
      <c r="AT650" s="141" t="s">
        <v>150</v>
      </c>
      <c r="AU650" s="141" t="s">
        <v>79</v>
      </c>
      <c r="AY650" s="15" t="s">
        <v>148</v>
      </c>
      <c r="BE650" s="142">
        <f>IF(N650="základní",J650,0)</f>
        <v>0</v>
      </c>
      <c r="BF650" s="142">
        <f>IF(N650="snížená",J650,0)</f>
        <v>0</v>
      </c>
      <c r="BG650" s="142">
        <f>IF(N650="zákl. přenesená",J650,0)</f>
        <v>0</v>
      </c>
      <c r="BH650" s="142">
        <f>IF(N650="sníž. přenesená",J650,0)</f>
        <v>0</v>
      </c>
      <c r="BI650" s="142">
        <f>IF(N650="nulová",J650,0)</f>
        <v>0</v>
      </c>
      <c r="BJ650" s="15" t="s">
        <v>77</v>
      </c>
      <c r="BK650" s="142">
        <f>ROUND(I650*H650,2)</f>
        <v>0</v>
      </c>
      <c r="BL650" s="15" t="s">
        <v>155</v>
      </c>
      <c r="BM650" s="141" t="s">
        <v>3191</v>
      </c>
    </row>
    <row r="651" spans="2:51" s="13" customFormat="1" ht="12">
      <c r="B651" s="150"/>
      <c r="D651" s="144" t="s">
        <v>157</v>
      </c>
      <c r="E651" s="151" t="s">
        <v>1</v>
      </c>
      <c r="F651" s="152" t="s">
        <v>3192</v>
      </c>
      <c r="H651" s="153">
        <v>2.646</v>
      </c>
      <c r="L651" s="150"/>
      <c r="M651" s="154"/>
      <c r="N651" s="155"/>
      <c r="O651" s="155"/>
      <c r="P651" s="155"/>
      <c r="Q651" s="155"/>
      <c r="R651" s="155"/>
      <c r="S651" s="155"/>
      <c r="T651" s="156"/>
      <c r="AT651" s="151" t="s">
        <v>157</v>
      </c>
      <c r="AU651" s="151" t="s">
        <v>79</v>
      </c>
      <c r="AV651" s="13" t="s">
        <v>79</v>
      </c>
      <c r="AW651" s="13" t="s">
        <v>27</v>
      </c>
      <c r="AX651" s="13" t="s">
        <v>70</v>
      </c>
      <c r="AY651" s="151" t="s">
        <v>148</v>
      </c>
    </row>
    <row r="652" spans="2:65" s="1" customFormat="1" ht="24" customHeight="1">
      <c r="B652" s="130"/>
      <c r="C652" s="131" t="s">
        <v>954</v>
      </c>
      <c r="D652" s="131" t="s">
        <v>150</v>
      </c>
      <c r="E652" s="132" t="s">
        <v>3193</v>
      </c>
      <c r="F652" s="133" t="s">
        <v>3194</v>
      </c>
      <c r="G652" s="134" t="s">
        <v>153</v>
      </c>
      <c r="H652" s="135">
        <v>10.385</v>
      </c>
      <c r="I652" s="136"/>
      <c r="J652" s="136">
        <f>ROUND(I652*H652,2)</f>
        <v>0</v>
      </c>
      <c r="K652" s="133" t="s">
        <v>154</v>
      </c>
      <c r="L652" s="27"/>
      <c r="M652" s="137" t="s">
        <v>1</v>
      </c>
      <c r="N652" s="138" t="s">
        <v>35</v>
      </c>
      <c r="O652" s="139">
        <v>3.33</v>
      </c>
      <c r="P652" s="139">
        <f>O652*H652</f>
        <v>34.58205</v>
      </c>
      <c r="Q652" s="139">
        <v>0</v>
      </c>
      <c r="R652" s="139">
        <f>Q652*H652</f>
        <v>0</v>
      </c>
      <c r="S652" s="139">
        <v>0.36</v>
      </c>
      <c r="T652" s="140">
        <f>S652*H652</f>
        <v>3.7386</v>
      </c>
      <c r="AR652" s="141" t="s">
        <v>155</v>
      </c>
      <c r="AT652" s="141" t="s">
        <v>150</v>
      </c>
      <c r="AU652" s="141" t="s">
        <v>79</v>
      </c>
      <c r="AY652" s="15" t="s">
        <v>148</v>
      </c>
      <c r="BE652" s="142">
        <f>IF(N652="základní",J652,0)</f>
        <v>0</v>
      </c>
      <c r="BF652" s="142">
        <f>IF(N652="snížená",J652,0)</f>
        <v>0</v>
      </c>
      <c r="BG652" s="142">
        <f>IF(N652="zákl. přenesená",J652,0)</f>
        <v>0</v>
      </c>
      <c r="BH652" s="142">
        <f>IF(N652="sníž. přenesená",J652,0)</f>
        <v>0</v>
      </c>
      <c r="BI652" s="142">
        <f>IF(N652="nulová",J652,0)</f>
        <v>0</v>
      </c>
      <c r="BJ652" s="15" t="s">
        <v>77</v>
      </c>
      <c r="BK652" s="142">
        <f>ROUND(I652*H652,2)</f>
        <v>0</v>
      </c>
      <c r="BL652" s="15" t="s">
        <v>155</v>
      </c>
      <c r="BM652" s="141" t="s">
        <v>3195</v>
      </c>
    </row>
    <row r="653" spans="2:51" s="13" customFormat="1" ht="12">
      <c r="B653" s="150"/>
      <c r="D653" s="144" t="s">
        <v>157</v>
      </c>
      <c r="E653" s="151" t="s">
        <v>1</v>
      </c>
      <c r="F653" s="152" t="s">
        <v>3196</v>
      </c>
      <c r="H653" s="153">
        <v>10.385</v>
      </c>
      <c r="L653" s="150"/>
      <c r="M653" s="154"/>
      <c r="N653" s="155"/>
      <c r="O653" s="155"/>
      <c r="P653" s="155"/>
      <c r="Q653" s="155"/>
      <c r="R653" s="155"/>
      <c r="S653" s="155"/>
      <c r="T653" s="156"/>
      <c r="AT653" s="151" t="s">
        <v>157</v>
      </c>
      <c r="AU653" s="151" t="s">
        <v>79</v>
      </c>
      <c r="AV653" s="13" t="s">
        <v>79</v>
      </c>
      <c r="AW653" s="13" t="s">
        <v>27</v>
      </c>
      <c r="AX653" s="13" t="s">
        <v>70</v>
      </c>
      <c r="AY653" s="151" t="s">
        <v>148</v>
      </c>
    </row>
    <row r="654" spans="2:65" s="1" customFormat="1" ht="36" customHeight="1">
      <c r="B654" s="130"/>
      <c r="C654" s="131" t="s">
        <v>959</v>
      </c>
      <c r="D654" s="131" t="s">
        <v>150</v>
      </c>
      <c r="E654" s="132" t="s">
        <v>939</v>
      </c>
      <c r="F654" s="133" t="s">
        <v>940</v>
      </c>
      <c r="G654" s="134" t="s">
        <v>162</v>
      </c>
      <c r="H654" s="135">
        <v>0.536</v>
      </c>
      <c r="I654" s="136"/>
      <c r="J654" s="136">
        <f>ROUND(I654*H654,2)</f>
        <v>0</v>
      </c>
      <c r="K654" s="133" t="s">
        <v>320</v>
      </c>
      <c r="L654" s="27"/>
      <c r="M654" s="137" t="s">
        <v>1</v>
      </c>
      <c r="N654" s="138" t="s">
        <v>35</v>
      </c>
      <c r="O654" s="139">
        <v>10.88</v>
      </c>
      <c r="P654" s="139">
        <f>O654*H654</f>
        <v>5.83168</v>
      </c>
      <c r="Q654" s="139">
        <v>0</v>
      </c>
      <c r="R654" s="139">
        <f>Q654*H654</f>
        <v>0</v>
      </c>
      <c r="S654" s="139">
        <v>2.2</v>
      </c>
      <c r="T654" s="140">
        <f>S654*H654</f>
        <v>1.1792000000000002</v>
      </c>
      <c r="AR654" s="141" t="s">
        <v>155</v>
      </c>
      <c r="AT654" s="141" t="s">
        <v>150</v>
      </c>
      <c r="AU654" s="141" t="s">
        <v>79</v>
      </c>
      <c r="AY654" s="15" t="s">
        <v>148</v>
      </c>
      <c r="BE654" s="142">
        <f>IF(N654="základní",J654,0)</f>
        <v>0</v>
      </c>
      <c r="BF654" s="142">
        <f>IF(N654="snížená",J654,0)</f>
        <v>0</v>
      </c>
      <c r="BG654" s="142">
        <f>IF(N654="zákl. přenesená",J654,0)</f>
        <v>0</v>
      </c>
      <c r="BH654" s="142">
        <f>IF(N654="sníž. přenesená",J654,0)</f>
        <v>0</v>
      </c>
      <c r="BI654" s="142">
        <f>IF(N654="nulová",J654,0)</f>
        <v>0</v>
      </c>
      <c r="BJ654" s="15" t="s">
        <v>77</v>
      </c>
      <c r="BK654" s="142">
        <f>ROUND(I654*H654,2)</f>
        <v>0</v>
      </c>
      <c r="BL654" s="15" t="s">
        <v>155</v>
      </c>
      <c r="BM654" s="141" t="s">
        <v>3197</v>
      </c>
    </row>
    <row r="655" spans="2:51" s="12" customFormat="1" ht="12">
      <c r="B655" s="143"/>
      <c r="D655" s="144" t="s">
        <v>157</v>
      </c>
      <c r="E655" s="145" t="s">
        <v>1</v>
      </c>
      <c r="F655" s="146" t="s">
        <v>358</v>
      </c>
      <c r="H655" s="145" t="s">
        <v>1</v>
      </c>
      <c r="L655" s="143"/>
      <c r="M655" s="147"/>
      <c r="N655" s="148"/>
      <c r="O655" s="148"/>
      <c r="P655" s="148"/>
      <c r="Q655" s="148"/>
      <c r="R655" s="148"/>
      <c r="S655" s="148"/>
      <c r="T655" s="149"/>
      <c r="AT655" s="145" t="s">
        <v>157</v>
      </c>
      <c r="AU655" s="145" t="s">
        <v>79</v>
      </c>
      <c r="AV655" s="12" t="s">
        <v>77</v>
      </c>
      <c r="AW655" s="12" t="s">
        <v>27</v>
      </c>
      <c r="AX655" s="12" t="s">
        <v>70</v>
      </c>
      <c r="AY655" s="145" t="s">
        <v>148</v>
      </c>
    </row>
    <row r="656" spans="2:51" s="13" customFormat="1" ht="20.4">
      <c r="B656" s="150"/>
      <c r="D656" s="144" t="s">
        <v>157</v>
      </c>
      <c r="E656" s="151" t="s">
        <v>1</v>
      </c>
      <c r="F656" s="152" t="s">
        <v>2471</v>
      </c>
      <c r="H656" s="153">
        <v>0.536</v>
      </c>
      <c r="L656" s="150"/>
      <c r="M656" s="154"/>
      <c r="N656" s="155"/>
      <c r="O656" s="155"/>
      <c r="P656" s="155"/>
      <c r="Q656" s="155"/>
      <c r="R656" s="155"/>
      <c r="S656" s="155"/>
      <c r="T656" s="156"/>
      <c r="AT656" s="151" t="s">
        <v>157</v>
      </c>
      <c r="AU656" s="151" t="s">
        <v>79</v>
      </c>
      <c r="AV656" s="13" t="s">
        <v>79</v>
      </c>
      <c r="AW656" s="13" t="s">
        <v>27</v>
      </c>
      <c r="AX656" s="13" t="s">
        <v>70</v>
      </c>
      <c r="AY656" s="151" t="s">
        <v>148</v>
      </c>
    </row>
    <row r="657" spans="2:65" s="1" customFormat="1" ht="36" customHeight="1">
      <c r="B657" s="130"/>
      <c r="C657" s="131" t="s">
        <v>964</v>
      </c>
      <c r="D657" s="131" t="s">
        <v>150</v>
      </c>
      <c r="E657" s="132" t="s">
        <v>946</v>
      </c>
      <c r="F657" s="133" t="s">
        <v>947</v>
      </c>
      <c r="G657" s="134" t="s">
        <v>162</v>
      </c>
      <c r="H657" s="135">
        <v>28.115</v>
      </c>
      <c r="I657" s="136"/>
      <c r="J657" s="136">
        <f>ROUND(I657*H657,2)</f>
        <v>0</v>
      </c>
      <c r="K657" s="133" t="s">
        <v>320</v>
      </c>
      <c r="L657" s="27"/>
      <c r="M657" s="137" t="s">
        <v>1</v>
      </c>
      <c r="N657" s="138" t="s">
        <v>35</v>
      </c>
      <c r="O657" s="139">
        <v>7.195</v>
      </c>
      <c r="P657" s="139">
        <f>O657*H657</f>
        <v>202.28742499999998</v>
      </c>
      <c r="Q657" s="139">
        <v>0</v>
      </c>
      <c r="R657" s="139">
        <f>Q657*H657</f>
        <v>0</v>
      </c>
      <c r="S657" s="139">
        <v>2.2</v>
      </c>
      <c r="T657" s="140">
        <f>S657*H657</f>
        <v>61.853</v>
      </c>
      <c r="AR657" s="141" t="s">
        <v>155</v>
      </c>
      <c r="AT657" s="141" t="s">
        <v>150</v>
      </c>
      <c r="AU657" s="141" t="s">
        <v>79</v>
      </c>
      <c r="AY657" s="15" t="s">
        <v>148</v>
      </c>
      <c r="BE657" s="142">
        <f>IF(N657="základní",J657,0)</f>
        <v>0</v>
      </c>
      <c r="BF657" s="142">
        <f>IF(N657="snížená",J657,0)</f>
        <v>0</v>
      </c>
      <c r="BG657" s="142">
        <f>IF(N657="zákl. přenesená",J657,0)</f>
        <v>0</v>
      </c>
      <c r="BH657" s="142">
        <f>IF(N657="sníž. přenesená",J657,0)</f>
        <v>0</v>
      </c>
      <c r="BI657" s="142">
        <f>IF(N657="nulová",J657,0)</f>
        <v>0</v>
      </c>
      <c r="BJ657" s="15" t="s">
        <v>77</v>
      </c>
      <c r="BK657" s="142">
        <f>ROUND(I657*H657,2)</f>
        <v>0</v>
      </c>
      <c r="BL657" s="15" t="s">
        <v>155</v>
      </c>
      <c r="BM657" s="141" t="s">
        <v>3198</v>
      </c>
    </row>
    <row r="658" spans="2:51" s="13" customFormat="1" ht="20.4">
      <c r="B658" s="150"/>
      <c r="D658" s="144" t="s">
        <v>157</v>
      </c>
      <c r="E658" s="151" t="s">
        <v>1</v>
      </c>
      <c r="F658" s="152" t="s">
        <v>3199</v>
      </c>
      <c r="H658" s="153">
        <v>28.115</v>
      </c>
      <c r="L658" s="150"/>
      <c r="M658" s="154"/>
      <c r="N658" s="155"/>
      <c r="O658" s="155"/>
      <c r="P658" s="155"/>
      <c r="Q658" s="155"/>
      <c r="R658" s="155"/>
      <c r="S658" s="155"/>
      <c r="T658" s="156"/>
      <c r="AT658" s="151" t="s">
        <v>157</v>
      </c>
      <c r="AU658" s="151" t="s">
        <v>79</v>
      </c>
      <c r="AV658" s="13" t="s">
        <v>79</v>
      </c>
      <c r="AW658" s="13" t="s">
        <v>27</v>
      </c>
      <c r="AX658" s="13" t="s">
        <v>70</v>
      </c>
      <c r="AY658" s="151" t="s">
        <v>148</v>
      </c>
    </row>
    <row r="659" spans="2:65" s="1" customFormat="1" ht="24" customHeight="1">
      <c r="B659" s="130"/>
      <c r="C659" s="131" t="s">
        <v>969</v>
      </c>
      <c r="D659" s="131" t="s">
        <v>150</v>
      </c>
      <c r="E659" s="132" t="s">
        <v>951</v>
      </c>
      <c r="F659" s="133" t="s">
        <v>952</v>
      </c>
      <c r="G659" s="134" t="s">
        <v>162</v>
      </c>
      <c r="H659" s="135">
        <v>28.115</v>
      </c>
      <c r="I659" s="136"/>
      <c r="J659" s="136">
        <f>ROUND(I659*H659,2)</f>
        <v>0</v>
      </c>
      <c r="K659" s="133" t="s">
        <v>320</v>
      </c>
      <c r="L659" s="27"/>
      <c r="M659" s="137" t="s">
        <v>1</v>
      </c>
      <c r="N659" s="138" t="s">
        <v>35</v>
      </c>
      <c r="O659" s="139">
        <v>1.257</v>
      </c>
      <c r="P659" s="139">
        <f>O659*H659</f>
        <v>35.340554999999995</v>
      </c>
      <c r="Q659" s="139">
        <v>0</v>
      </c>
      <c r="R659" s="139">
        <f>Q659*H659</f>
        <v>0</v>
      </c>
      <c r="S659" s="139">
        <v>1.4</v>
      </c>
      <c r="T659" s="140">
        <f>S659*H659</f>
        <v>39.361</v>
      </c>
      <c r="AR659" s="141" t="s">
        <v>155</v>
      </c>
      <c r="AT659" s="141" t="s">
        <v>150</v>
      </c>
      <c r="AU659" s="141" t="s">
        <v>79</v>
      </c>
      <c r="AY659" s="15" t="s">
        <v>148</v>
      </c>
      <c r="BE659" s="142">
        <f>IF(N659="základní",J659,0)</f>
        <v>0</v>
      </c>
      <c r="BF659" s="142">
        <f>IF(N659="snížená",J659,0)</f>
        <v>0</v>
      </c>
      <c r="BG659" s="142">
        <f>IF(N659="zákl. přenesená",J659,0)</f>
        <v>0</v>
      </c>
      <c r="BH659" s="142">
        <f>IF(N659="sníž. přenesená",J659,0)</f>
        <v>0</v>
      </c>
      <c r="BI659" s="142">
        <f>IF(N659="nulová",J659,0)</f>
        <v>0</v>
      </c>
      <c r="BJ659" s="15" t="s">
        <v>77</v>
      </c>
      <c r="BK659" s="142">
        <f>ROUND(I659*H659,2)</f>
        <v>0</v>
      </c>
      <c r="BL659" s="15" t="s">
        <v>155</v>
      </c>
      <c r="BM659" s="141" t="s">
        <v>3200</v>
      </c>
    </row>
    <row r="660" spans="2:51" s="13" customFormat="1" ht="20.4">
      <c r="B660" s="150"/>
      <c r="D660" s="144" t="s">
        <v>157</v>
      </c>
      <c r="E660" s="151" t="s">
        <v>1</v>
      </c>
      <c r="F660" s="152" t="s">
        <v>3199</v>
      </c>
      <c r="H660" s="153">
        <v>28.115</v>
      </c>
      <c r="L660" s="150"/>
      <c r="M660" s="154"/>
      <c r="N660" s="155"/>
      <c r="O660" s="155"/>
      <c r="P660" s="155"/>
      <c r="Q660" s="155"/>
      <c r="R660" s="155"/>
      <c r="S660" s="155"/>
      <c r="T660" s="156"/>
      <c r="AT660" s="151" t="s">
        <v>157</v>
      </c>
      <c r="AU660" s="151" t="s">
        <v>79</v>
      </c>
      <c r="AV660" s="13" t="s">
        <v>79</v>
      </c>
      <c r="AW660" s="13" t="s">
        <v>27</v>
      </c>
      <c r="AX660" s="13" t="s">
        <v>70</v>
      </c>
      <c r="AY660" s="151" t="s">
        <v>148</v>
      </c>
    </row>
    <row r="661" spans="2:65" s="1" customFormat="1" ht="16.5" customHeight="1">
      <c r="B661" s="130"/>
      <c r="C661" s="131" t="s">
        <v>974</v>
      </c>
      <c r="D661" s="131" t="s">
        <v>150</v>
      </c>
      <c r="E661" s="132" t="s">
        <v>955</v>
      </c>
      <c r="F661" s="133" t="s">
        <v>956</v>
      </c>
      <c r="G661" s="134" t="s">
        <v>458</v>
      </c>
      <c r="H661" s="135">
        <v>164.05</v>
      </c>
      <c r="I661" s="136"/>
      <c r="J661" s="136">
        <f>ROUND(I661*H661,2)</f>
        <v>0</v>
      </c>
      <c r="K661" s="133" t="s">
        <v>320</v>
      </c>
      <c r="L661" s="27"/>
      <c r="M661" s="137" t="s">
        <v>1</v>
      </c>
      <c r="N661" s="138" t="s">
        <v>35</v>
      </c>
      <c r="O661" s="139">
        <v>0.945</v>
      </c>
      <c r="P661" s="139">
        <f>O661*H661</f>
        <v>155.02725</v>
      </c>
      <c r="Q661" s="139">
        <v>0</v>
      </c>
      <c r="R661" s="139">
        <f>Q661*H661</f>
        <v>0</v>
      </c>
      <c r="S661" s="139">
        <v>0.058</v>
      </c>
      <c r="T661" s="140">
        <f>S661*H661</f>
        <v>9.5149</v>
      </c>
      <c r="AR661" s="141" t="s">
        <v>155</v>
      </c>
      <c r="AT661" s="141" t="s">
        <v>150</v>
      </c>
      <c r="AU661" s="141" t="s">
        <v>79</v>
      </c>
      <c r="AY661" s="15" t="s">
        <v>148</v>
      </c>
      <c r="BE661" s="142">
        <f>IF(N661="základní",J661,0)</f>
        <v>0</v>
      </c>
      <c r="BF661" s="142">
        <f>IF(N661="snížená",J661,0)</f>
        <v>0</v>
      </c>
      <c r="BG661" s="142">
        <f>IF(N661="zákl. přenesená",J661,0)</f>
        <v>0</v>
      </c>
      <c r="BH661" s="142">
        <f>IF(N661="sníž. přenesená",J661,0)</f>
        <v>0</v>
      </c>
      <c r="BI661" s="142">
        <f>IF(N661="nulová",J661,0)</f>
        <v>0</v>
      </c>
      <c r="BJ661" s="15" t="s">
        <v>77</v>
      </c>
      <c r="BK661" s="142">
        <f>ROUND(I661*H661,2)</f>
        <v>0</v>
      </c>
      <c r="BL661" s="15" t="s">
        <v>155</v>
      </c>
      <c r="BM661" s="141" t="s">
        <v>3201</v>
      </c>
    </row>
    <row r="662" spans="2:51" s="12" customFormat="1" ht="12">
      <c r="B662" s="143"/>
      <c r="D662" s="144" t="s">
        <v>157</v>
      </c>
      <c r="E662" s="145" t="s">
        <v>1</v>
      </c>
      <c r="F662" s="146" t="s">
        <v>244</v>
      </c>
      <c r="H662" s="145" t="s">
        <v>1</v>
      </c>
      <c r="L662" s="143"/>
      <c r="M662" s="147"/>
      <c r="N662" s="148"/>
      <c r="O662" s="148"/>
      <c r="P662" s="148"/>
      <c r="Q662" s="148"/>
      <c r="R662" s="148"/>
      <c r="S662" s="148"/>
      <c r="T662" s="149"/>
      <c r="AT662" s="145" t="s">
        <v>157</v>
      </c>
      <c r="AU662" s="145" t="s">
        <v>79</v>
      </c>
      <c r="AV662" s="12" t="s">
        <v>77</v>
      </c>
      <c r="AW662" s="12" t="s">
        <v>27</v>
      </c>
      <c r="AX662" s="12" t="s">
        <v>70</v>
      </c>
      <c r="AY662" s="145" t="s">
        <v>148</v>
      </c>
    </row>
    <row r="663" spans="2:51" s="13" customFormat="1" ht="20.4">
      <c r="B663" s="150"/>
      <c r="D663" s="144" t="s">
        <v>157</v>
      </c>
      <c r="E663" s="151" t="s">
        <v>1</v>
      </c>
      <c r="F663" s="152" t="s">
        <v>3202</v>
      </c>
      <c r="H663" s="153">
        <v>164.05</v>
      </c>
      <c r="L663" s="150"/>
      <c r="M663" s="154"/>
      <c r="N663" s="155"/>
      <c r="O663" s="155"/>
      <c r="P663" s="155"/>
      <c r="Q663" s="155"/>
      <c r="R663" s="155"/>
      <c r="S663" s="155"/>
      <c r="T663" s="156"/>
      <c r="AT663" s="151" t="s">
        <v>157</v>
      </c>
      <c r="AU663" s="151" t="s">
        <v>79</v>
      </c>
      <c r="AV663" s="13" t="s">
        <v>79</v>
      </c>
      <c r="AW663" s="13" t="s">
        <v>27</v>
      </c>
      <c r="AX663" s="13" t="s">
        <v>70</v>
      </c>
      <c r="AY663" s="151" t="s">
        <v>148</v>
      </c>
    </row>
    <row r="664" spans="2:65" s="1" customFormat="1" ht="16.5" customHeight="1">
      <c r="B664" s="130"/>
      <c r="C664" s="131" t="s">
        <v>980</v>
      </c>
      <c r="D664" s="131" t="s">
        <v>150</v>
      </c>
      <c r="E664" s="132" t="s">
        <v>965</v>
      </c>
      <c r="F664" s="133" t="s">
        <v>966</v>
      </c>
      <c r="G664" s="134" t="s">
        <v>458</v>
      </c>
      <c r="H664" s="135">
        <v>4.2</v>
      </c>
      <c r="I664" s="136"/>
      <c r="J664" s="136">
        <f>ROUND(I664*H664,2)</f>
        <v>0</v>
      </c>
      <c r="K664" s="133" t="s">
        <v>320</v>
      </c>
      <c r="L664" s="27"/>
      <c r="M664" s="137" t="s">
        <v>1</v>
      </c>
      <c r="N664" s="138" t="s">
        <v>35</v>
      </c>
      <c r="O664" s="139">
        <v>1.836</v>
      </c>
      <c r="P664" s="139">
        <f>O664*H664</f>
        <v>7.711200000000001</v>
      </c>
      <c r="Q664" s="139">
        <v>0</v>
      </c>
      <c r="R664" s="139">
        <f>Q664*H664</f>
        <v>0</v>
      </c>
      <c r="S664" s="139">
        <v>0.187</v>
      </c>
      <c r="T664" s="140">
        <f>S664*H664</f>
        <v>0.7854</v>
      </c>
      <c r="AR664" s="141" t="s">
        <v>155</v>
      </c>
      <c r="AT664" s="141" t="s">
        <v>150</v>
      </c>
      <c r="AU664" s="141" t="s">
        <v>79</v>
      </c>
      <c r="AY664" s="15" t="s">
        <v>148</v>
      </c>
      <c r="BE664" s="142">
        <f>IF(N664="základní",J664,0)</f>
        <v>0</v>
      </c>
      <c r="BF664" s="142">
        <f>IF(N664="snížená",J664,0)</f>
        <v>0</v>
      </c>
      <c r="BG664" s="142">
        <f>IF(N664="zákl. přenesená",J664,0)</f>
        <v>0</v>
      </c>
      <c r="BH664" s="142">
        <f>IF(N664="sníž. přenesená",J664,0)</f>
        <v>0</v>
      </c>
      <c r="BI664" s="142">
        <f>IF(N664="nulová",J664,0)</f>
        <v>0</v>
      </c>
      <c r="BJ664" s="15" t="s">
        <v>77</v>
      </c>
      <c r="BK664" s="142">
        <f>ROUND(I664*H664,2)</f>
        <v>0</v>
      </c>
      <c r="BL664" s="15" t="s">
        <v>155</v>
      </c>
      <c r="BM664" s="141" t="s">
        <v>3203</v>
      </c>
    </row>
    <row r="665" spans="2:51" s="13" customFormat="1" ht="12">
      <c r="B665" s="150"/>
      <c r="D665" s="144" t="s">
        <v>157</v>
      </c>
      <c r="E665" s="151" t="s">
        <v>1</v>
      </c>
      <c r="F665" s="152" t="s">
        <v>3204</v>
      </c>
      <c r="H665" s="153">
        <v>4.2</v>
      </c>
      <c r="L665" s="150"/>
      <c r="M665" s="154"/>
      <c r="N665" s="155"/>
      <c r="O665" s="155"/>
      <c r="P665" s="155"/>
      <c r="Q665" s="155"/>
      <c r="R665" s="155"/>
      <c r="S665" s="155"/>
      <c r="T665" s="156"/>
      <c r="AT665" s="151" t="s">
        <v>157</v>
      </c>
      <c r="AU665" s="151" t="s">
        <v>79</v>
      </c>
      <c r="AV665" s="13" t="s">
        <v>79</v>
      </c>
      <c r="AW665" s="13" t="s">
        <v>27</v>
      </c>
      <c r="AX665" s="13" t="s">
        <v>70</v>
      </c>
      <c r="AY665" s="151" t="s">
        <v>148</v>
      </c>
    </row>
    <row r="666" spans="2:65" s="1" customFormat="1" ht="24" customHeight="1">
      <c r="B666" s="130"/>
      <c r="C666" s="131" t="s">
        <v>984</v>
      </c>
      <c r="D666" s="131" t="s">
        <v>150</v>
      </c>
      <c r="E666" s="132" t="s">
        <v>970</v>
      </c>
      <c r="F666" s="133" t="s">
        <v>971</v>
      </c>
      <c r="G666" s="134" t="s">
        <v>153</v>
      </c>
      <c r="H666" s="135">
        <v>15.919</v>
      </c>
      <c r="I666" s="136"/>
      <c r="J666" s="136">
        <f>ROUND(I666*H666,2)</f>
        <v>0</v>
      </c>
      <c r="K666" s="133" t="s">
        <v>320</v>
      </c>
      <c r="L666" s="27"/>
      <c r="M666" s="137" t="s">
        <v>1</v>
      </c>
      <c r="N666" s="138" t="s">
        <v>35</v>
      </c>
      <c r="O666" s="139">
        <v>1.105</v>
      </c>
      <c r="P666" s="139">
        <f>O666*H666</f>
        <v>17.590495</v>
      </c>
      <c r="Q666" s="139">
        <v>0</v>
      </c>
      <c r="R666" s="139">
        <f>Q666*H666</f>
        <v>0</v>
      </c>
      <c r="S666" s="139">
        <v>0.065</v>
      </c>
      <c r="T666" s="140">
        <f>S666*H666</f>
        <v>1.034735</v>
      </c>
      <c r="AR666" s="141" t="s">
        <v>155</v>
      </c>
      <c r="AT666" s="141" t="s">
        <v>150</v>
      </c>
      <c r="AU666" s="141" t="s">
        <v>79</v>
      </c>
      <c r="AY666" s="15" t="s">
        <v>148</v>
      </c>
      <c r="BE666" s="142">
        <f>IF(N666="základní",J666,0)</f>
        <v>0</v>
      </c>
      <c r="BF666" s="142">
        <f>IF(N666="snížená",J666,0)</f>
        <v>0</v>
      </c>
      <c r="BG666" s="142">
        <f>IF(N666="zákl. přenesená",J666,0)</f>
        <v>0</v>
      </c>
      <c r="BH666" s="142">
        <f>IF(N666="sníž. přenesená",J666,0)</f>
        <v>0</v>
      </c>
      <c r="BI666" s="142">
        <f>IF(N666="nulová",J666,0)</f>
        <v>0</v>
      </c>
      <c r="BJ666" s="15" t="s">
        <v>77</v>
      </c>
      <c r="BK666" s="142">
        <f>ROUND(I666*H666,2)</f>
        <v>0</v>
      </c>
      <c r="BL666" s="15" t="s">
        <v>155</v>
      </c>
      <c r="BM666" s="141" t="s">
        <v>3205</v>
      </c>
    </row>
    <row r="667" spans="2:51" s="12" customFormat="1" ht="12">
      <c r="B667" s="143"/>
      <c r="D667" s="144" t="s">
        <v>157</v>
      </c>
      <c r="E667" s="145" t="s">
        <v>1</v>
      </c>
      <c r="F667" s="146" t="s">
        <v>158</v>
      </c>
      <c r="H667" s="145" t="s">
        <v>1</v>
      </c>
      <c r="L667" s="143"/>
      <c r="M667" s="147"/>
      <c r="N667" s="148"/>
      <c r="O667" s="148"/>
      <c r="P667" s="148"/>
      <c r="Q667" s="148"/>
      <c r="R667" s="148"/>
      <c r="S667" s="148"/>
      <c r="T667" s="149"/>
      <c r="AT667" s="145" t="s">
        <v>157</v>
      </c>
      <c r="AU667" s="145" t="s">
        <v>79</v>
      </c>
      <c r="AV667" s="12" t="s">
        <v>77</v>
      </c>
      <c r="AW667" s="12" t="s">
        <v>27</v>
      </c>
      <c r="AX667" s="12" t="s">
        <v>70</v>
      </c>
      <c r="AY667" s="145" t="s">
        <v>148</v>
      </c>
    </row>
    <row r="668" spans="2:51" s="12" customFormat="1" ht="12">
      <c r="B668" s="143"/>
      <c r="D668" s="144" t="s">
        <v>157</v>
      </c>
      <c r="E668" s="145" t="s">
        <v>1</v>
      </c>
      <c r="F668" s="146" t="s">
        <v>2480</v>
      </c>
      <c r="H668" s="145" t="s">
        <v>1</v>
      </c>
      <c r="L668" s="143"/>
      <c r="M668" s="147"/>
      <c r="N668" s="148"/>
      <c r="O668" s="148"/>
      <c r="P668" s="148"/>
      <c r="Q668" s="148"/>
      <c r="R668" s="148"/>
      <c r="S668" s="148"/>
      <c r="T668" s="149"/>
      <c r="AT668" s="145" t="s">
        <v>157</v>
      </c>
      <c r="AU668" s="145" t="s">
        <v>79</v>
      </c>
      <c r="AV668" s="12" t="s">
        <v>77</v>
      </c>
      <c r="AW668" s="12" t="s">
        <v>27</v>
      </c>
      <c r="AX668" s="12" t="s">
        <v>70</v>
      </c>
      <c r="AY668" s="145" t="s">
        <v>148</v>
      </c>
    </row>
    <row r="669" spans="2:51" s="13" customFormat="1" ht="12">
      <c r="B669" s="150"/>
      <c r="D669" s="144" t="s">
        <v>157</v>
      </c>
      <c r="E669" s="151" t="s">
        <v>1</v>
      </c>
      <c r="F669" s="152" t="s">
        <v>3100</v>
      </c>
      <c r="H669" s="153">
        <v>3.691</v>
      </c>
      <c r="L669" s="150"/>
      <c r="M669" s="154"/>
      <c r="N669" s="155"/>
      <c r="O669" s="155"/>
      <c r="P669" s="155"/>
      <c r="Q669" s="155"/>
      <c r="R669" s="155"/>
      <c r="S669" s="155"/>
      <c r="T669" s="156"/>
      <c r="AT669" s="151" t="s">
        <v>157</v>
      </c>
      <c r="AU669" s="151" t="s">
        <v>79</v>
      </c>
      <c r="AV669" s="13" t="s">
        <v>79</v>
      </c>
      <c r="AW669" s="13" t="s">
        <v>27</v>
      </c>
      <c r="AX669" s="13" t="s">
        <v>70</v>
      </c>
      <c r="AY669" s="151" t="s">
        <v>148</v>
      </c>
    </row>
    <row r="670" spans="2:51" s="13" customFormat="1" ht="12">
      <c r="B670" s="150"/>
      <c r="D670" s="144" t="s">
        <v>157</v>
      </c>
      <c r="E670" s="151" t="s">
        <v>1</v>
      </c>
      <c r="F670" s="152" t="s">
        <v>3101</v>
      </c>
      <c r="H670" s="153">
        <v>5.94</v>
      </c>
      <c r="L670" s="150"/>
      <c r="M670" s="154"/>
      <c r="N670" s="155"/>
      <c r="O670" s="155"/>
      <c r="P670" s="155"/>
      <c r="Q670" s="155"/>
      <c r="R670" s="155"/>
      <c r="S670" s="155"/>
      <c r="T670" s="156"/>
      <c r="AT670" s="151" t="s">
        <v>157</v>
      </c>
      <c r="AU670" s="151" t="s">
        <v>79</v>
      </c>
      <c r="AV670" s="13" t="s">
        <v>79</v>
      </c>
      <c r="AW670" s="13" t="s">
        <v>27</v>
      </c>
      <c r="AX670" s="13" t="s">
        <v>70</v>
      </c>
      <c r="AY670" s="151" t="s">
        <v>148</v>
      </c>
    </row>
    <row r="671" spans="2:51" s="13" customFormat="1" ht="12">
      <c r="B671" s="150"/>
      <c r="D671" s="144" t="s">
        <v>157</v>
      </c>
      <c r="E671" s="151" t="s">
        <v>1</v>
      </c>
      <c r="F671" s="152" t="s">
        <v>3102</v>
      </c>
      <c r="H671" s="153">
        <v>4.68</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51" s="13" customFormat="1" ht="12">
      <c r="B672" s="150"/>
      <c r="D672" s="144" t="s">
        <v>157</v>
      </c>
      <c r="E672" s="151" t="s">
        <v>1</v>
      </c>
      <c r="F672" s="152" t="s">
        <v>3103</v>
      </c>
      <c r="H672" s="153">
        <v>1.608</v>
      </c>
      <c r="L672" s="150"/>
      <c r="M672" s="154"/>
      <c r="N672" s="155"/>
      <c r="O672" s="155"/>
      <c r="P672" s="155"/>
      <c r="Q672" s="155"/>
      <c r="R672" s="155"/>
      <c r="S672" s="155"/>
      <c r="T672" s="156"/>
      <c r="AT672" s="151" t="s">
        <v>157</v>
      </c>
      <c r="AU672" s="151" t="s">
        <v>79</v>
      </c>
      <c r="AV672" s="13" t="s">
        <v>79</v>
      </c>
      <c r="AW672" s="13" t="s">
        <v>27</v>
      </c>
      <c r="AX672" s="13" t="s">
        <v>70</v>
      </c>
      <c r="AY672" s="151" t="s">
        <v>148</v>
      </c>
    </row>
    <row r="673" spans="2:65" s="1" customFormat="1" ht="16.5" customHeight="1">
      <c r="B673" s="130"/>
      <c r="C673" s="131" t="s">
        <v>989</v>
      </c>
      <c r="D673" s="131" t="s">
        <v>150</v>
      </c>
      <c r="E673" s="132" t="s">
        <v>975</v>
      </c>
      <c r="F673" s="133" t="s">
        <v>976</v>
      </c>
      <c r="G673" s="134" t="s">
        <v>153</v>
      </c>
      <c r="H673" s="135">
        <v>16.2</v>
      </c>
      <c r="I673" s="136"/>
      <c r="J673" s="136">
        <f>ROUND(I673*H673,2)</f>
        <v>0</v>
      </c>
      <c r="K673" s="133" t="s">
        <v>320</v>
      </c>
      <c r="L673" s="27"/>
      <c r="M673" s="137" t="s">
        <v>1</v>
      </c>
      <c r="N673" s="138" t="s">
        <v>35</v>
      </c>
      <c r="O673" s="139">
        <v>0.939</v>
      </c>
      <c r="P673" s="139">
        <f>O673*H673</f>
        <v>15.211799999999998</v>
      </c>
      <c r="Q673" s="139">
        <v>0</v>
      </c>
      <c r="R673" s="139">
        <f>Q673*H673</f>
        <v>0</v>
      </c>
      <c r="S673" s="139">
        <v>0.076</v>
      </c>
      <c r="T673" s="140">
        <f>S673*H673</f>
        <v>1.2311999999999999</v>
      </c>
      <c r="AR673" s="141" t="s">
        <v>155</v>
      </c>
      <c r="AT673" s="141" t="s">
        <v>150</v>
      </c>
      <c r="AU673" s="141" t="s">
        <v>79</v>
      </c>
      <c r="AY673" s="15" t="s">
        <v>148</v>
      </c>
      <c r="BE673" s="142">
        <f>IF(N673="základní",J673,0)</f>
        <v>0</v>
      </c>
      <c r="BF673" s="142">
        <f>IF(N673="snížená",J673,0)</f>
        <v>0</v>
      </c>
      <c r="BG673" s="142">
        <f>IF(N673="zákl. přenesená",J673,0)</f>
        <v>0</v>
      </c>
      <c r="BH673" s="142">
        <f>IF(N673="sníž. přenesená",J673,0)</f>
        <v>0</v>
      </c>
      <c r="BI673" s="142">
        <f>IF(N673="nulová",J673,0)</f>
        <v>0</v>
      </c>
      <c r="BJ673" s="15" t="s">
        <v>77</v>
      </c>
      <c r="BK673" s="142">
        <f>ROUND(I673*H673,2)</f>
        <v>0</v>
      </c>
      <c r="BL673" s="15" t="s">
        <v>155</v>
      </c>
      <c r="BM673" s="141" t="s">
        <v>3206</v>
      </c>
    </row>
    <row r="674" spans="2:51" s="13" customFormat="1" ht="12">
      <c r="B674" s="150"/>
      <c r="D674" s="144" t="s">
        <v>157</v>
      </c>
      <c r="E674" s="151" t="s">
        <v>1</v>
      </c>
      <c r="F674" s="152" t="s">
        <v>978</v>
      </c>
      <c r="H674" s="153">
        <v>14.4</v>
      </c>
      <c r="L674" s="150"/>
      <c r="M674" s="154"/>
      <c r="N674" s="155"/>
      <c r="O674" s="155"/>
      <c r="P674" s="155"/>
      <c r="Q674" s="155"/>
      <c r="R674" s="155"/>
      <c r="S674" s="155"/>
      <c r="T674" s="156"/>
      <c r="AT674" s="151" t="s">
        <v>157</v>
      </c>
      <c r="AU674" s="151" t="s">
        <v>79</v>
      </c>
      <c r="AV674" s="13" t="s">
        <v>79</v>
      </c>
      <c r="AW674" s="13" t="s">
        <v>27</v>
      </c>
      <c r="AX674" s="13" t="s">
        <v>70</v>
      </c>
      <c r="AY674" s="151" t="s">
        <v>148</v>
      </c>
    </row>
    <row r="675" spans="2:51" s="13" customFormat="1" ht="12">
      <c r="B675" s="150"/>
      <c r="D675" s="144" t="s">
        <v>157</v>
      </c>
      <c r="E675" s="151" t="s">
        <v>1</v>
      </c>
      <c r="F675" s="152" t="s">
        <v>979</v>
      </c>
      <c r="H675" s="153">
        <v>1.8</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65" s="1" customFormat="1" ht="24" customHeight="1">
      <c r="B676" s="130"/>
      <c r="C676" s="131" t="s">
        <v>993</v>
      </c>
      <c r="D676" s="131" t="s">
        <v>150</v>
      </c>
      <c r="E676" s="132" t="s">
        <v>981</v>
      </c>
      <c r="F676" s="133" t="s">
        <v>982</v>
      </c>
      <c r="G676" s="134" t="s">
        <v>153</v>
      </c>
      <c r="H676" s="135">
        <v>375.991</v>
      </c>
      <c r="I676" s="136"/>
      <c r="J676" s="136">
        <f>ROUND(I676*H676,2)</f>
        <v>0</v>
      </c>
      <c r="K676" s="133" t="s">
        <v>320</v>
      </c>
      <c r="L676" s="27"/>
      <c r="M676" s="137" t="s">
        <v>1</v>
      </c>
      <c r="N676" s="138" t="s">
        <v>35</v>
      </c>
      <c r="O676" s="139">
        <v>0.1</v>
      </c>
      <c r="P676" s="139">
        <f>O676*H676</f>
        <v>37.5991</v>
      </c>
      <c r="Q676" s="139">
        <v>0</v>
      </c>
      <c r="R676" s="139">
        <f>Q676*H676</f>
        <v>0</v>
      </c>
      <c r="S676" s="139">
        <v>0.01</v>
      </c>
      <c r="T676" s="140">
        <f>S676*H676</f>
        <v>3.75991</v>
      </c>
      <c r="AR676" s="141" t="s">
        <v>155</v>
      </c>
      <c r="AT676" s="141" t="s">
        <v>150</v>
      </c>
      <c r="AU676" s="141" t="s">
        <v>79</v>
      </c>
      <c r="AY676" s="15" t="s">
        <v>148</v>
      </c>
      <c r="BE676" s="142">
        <f>IF(N676="základní",J676,0)</f>
        <v>0</v>
      </c>
      <c r="BF676" s="142">
        <f>IF(N676="snížená",J676,0)</f>
        <v>0</v>
      </c>
      <c r="BG676" s="142">
        <f>IF(N676="zákl. přenesená",J676,0)</f>
        <v>0</v>
      </c>
      <c r="BH676" s="142">
        <f>IF(N676="sníž. přenesená",J676,0)</f>
        <v>0</v>
      </c>
      <c r="BI676" s="142">
        <f>IF(N676="nulová",J676,0)</f>
        <v>0</v>
      </c>
      <c r="BJ676" s="15" t="s">
        <v>77</v>
      </c>
      <c r="BK676" s="142">
        <f>ROUND(I676*H676,2)</f>
        <v>0</v>
      </c>
      <c r="BL676" s="15" t="s">
        <v>155</v>
      </c>
      <c r="BM676" s="141" t="s">
        <v>3207</v>
      </c>
    </row>
    <row r="677" spans="2:51" s="12" customFormat="1" ht="12">
      <c r="B677" s="143"/>
      <c r="D677" s="144" t="s">
        <v>157</v>
      </c>
      <c r="E677" s="145" t="s">
        <v>1</v>
      </c>
      <c r="F677" s="146" t="s">
        <v>302</v>
      </c>
      <c r="H677" s="145" t="s">
        <v>1</v>
      </c>
      <c r="L677" s="143"/>
      <c r="M677" s="147"/>
      <c r="N677" s="148"/>
      <c r="O677" s="148"/>
      <c r="P677" s="148"/>
      <c r="Q677" s="148"/>
      <c r="R677" s="148"/>
      <c r="S677" s="148"/>
      <c r="T677" s="149"/>
      <c r="AT677" s="145" t="s">
        <v>157</v>
      </c>
      <c r="AU677" s="145" t="s">
        <v>79</v>
      </c>
      <c r="AV677" s="12" t="s">
        <v>77</v>
      </c>
      <c r="AW677" s="12" t="s">
        <v>27</v>
      </c>
      <c r="AX677" s="12" t="s">
        <v>70</v>
      </c>
      <c r="AY677" s="145" t="s">
        <v>148</v>
      </c>
    </row>
    <row r="678" spans="2:51" s="13" customFormat="1" ht="12">
      <c r="B678" s="150"/>
      <c r="D678" s="144" t="s">
        <v>157</v>
      </c>
      <c r="E678" s="151" t="s">
        <v>1</v>
      </c>
      <c r="F678" s="152" t="s">
        <v>2904</v>
      </c>
      <c r="H678" s="153">
        <v>375.991</v>
      </c>
      <c r="L678" s="150"/>
      <c r="M678" s="154"/>
      <c r="N678" s="155"/>
      <c r="O678" s="155"/>
      <c r="P678" s="155"/>
      <c r="Q678" s="155"/>
      <c r="R678" s="155"/>
      <c r="S678" s="155"/>
      <c r="T678" s="156"/>
      <c r="AT678" s="151" t="s">
        <v>157</v>
      </c>
      <c r="AU678" s="151" t="s">
        <v>79</v>
      </c>
      <c r="AV678" s="13" t="s">
        <v>79</v>
      </c>
      <c r="AW678" s="13" t="s">
        <v>27</v>
      </c>
      <c r="AX678" s="13" t="s">
        <v>70</v>
      </c>
      <c r="AY678" s="151" t="s">
        <v>148</v>
      </c>
    </row>
    <row r="679" spans="2:65" s="1" customFormat="1" ht="24" customHeight="1">
      <c r="B679" s="130"/>
      <c r="C679" s="131" t="s">
        <v>999</v>
      </c>
      <c r="D679" s="131" t="s">
        <v>150</v>
      </c>
      <c r="E679" s="132" t="s">
        <v>985</v>
      </c>
      <c r="F679" s="133" t="s">
        <v>986</v>
      </c>
      <c r="G679" s="134" t="s">
        <v>153</v>
      </c>
      <c r="H679" s="135">
        <v>6.426</v>
      </c>
      <c r="I679" s="136"/>
      <c r="J679" s="136">
        <f>ROUND(I679*H679,2)</f>
        <v>0</v>
      </c>
      <c r="K679" s="133" t="s">
        <v>320</v>
      </c>
      <c r="L679" s="27"/>
      <c r="M679" s="137" t="s">
        <v>1</v>
      </c>
      <c r="N679" s="138" t="s">
        <v>35</v>
      </c>
      <c r="O679" s="139">
        <v>0.462</v>
      </c>
      <c r="P679" s="139">
        <f>O679*H679</f>
        <v>2.9688120000000002</v>
      </c>
      <c r="Q679" s="139">
        <v>0</v>
      </c>
      <c r="R679" s="139">
        <f>Q679*H679</f>
        <v>0</v>
      </c>
      <c r="S679" s="139">
        <v>0.05</v>
      </c>
      <c r="T679" s="140">
        <f>S679*H679</f>
        <v>0.32130000000000003</v>
      </c>
      <c r="AR679" s="141" t="s">
        <v>155</v>
      </c>
      <c r="AT679" s="141" t="s">
        <v>150</v>
      </c>
      <c r="AU679" s="141" t="s">
        <v>79</v>
      </c>
      <c r="AY679" s="15" t="s">
        <v>148</v>
      </c>
      <c r="BE679" s="142">
        <f>IF(N679="základní",J679,0)</f>
        <v>0</v>
      </c>
      <c r="BF679" s="142">
        <f>IF(N679="snížená",J679,0)</f>
        <v>0</v>
      </c>
      <c r="BG679" s="142">
        <f>IF(N679="zákl. přenesená",J679,0)</f>
        <v>0</v>
      </c>
      <c r="BH679" s="142">
        <f>IF(N679="sníž. přenesená",J679,0)</f>
        <v>0</v>
      </c>
      <c r="BI679" s="142">
        <f>IF(N679="nulová",J679,0)</f>
        <v>0</v>
      </c>
      <c r="BJ679" s="15" t="s">
        <v>77</v>
      </c>
      <c r="BK679" s="142">
        <f>ROUND(I679*H679,2)</f>
        <v>0</v>
      </c>
      <c r="BL679" s="15" t="s">
        <v>155</v>
      </c>
      <c r="BM679" s="141" t="s">
        <v>3208</v>
      </c>
    </row>
    <row r="680" spans="2:51" s="13" customFormat="1" ht="12">
      <c r="B680" s="150"/>
      <c r="D680" s="144" t="s">
        <v>157</v>
      </c>
      <c r="E680" s="151" t="s">
        <v>1</v>
      </c>
      <c r="F680" s="152" t="s">
        <v>2488</v>
      </c>
      <c r="H680" s="153">
        <v>6.426</v>
      </c>
      <c r="L680" s="150"/>
      <c r="M680" s="154"/>
      <c r="N680" s="155"/>
      <c r="O680" s="155"/>
      <c r="P680" s="155"/>
      <c r="Q680" s="155"/>
      <c r="R680" s="155"/>
      <c r="S680" s="155"/>
      <c r="T680" s="156"/>
      <c r="AT680" s="151" t="s">
        <v>157</v>
      </c>
      <c r="AU680" s="151" t="s">
        <v>79</v>
      </c>
      <c r="AV680" s="13" t="s">
        <v>79</v>
      </c>
      <c r="AW680" s="13" t="s">
        <v>27</v>
      </c>
      <c r="AX680" s="13" t="s">
        <v>70</v>
      </c>
      <c r="AY680" s="151" t="s">
        <v>148</v>
      </c>
    </row>
    <row r="681" spans="2:65" s="1" customFormat="1" ht="24" customHeight="1">
      <c r="B681" s="130"/>
      <c r="C681" s="131" t="s">
        <v>1003</v>
      </c>
      <c r="D681" s="131" t="s">
        <v>150</v>
      </c>
      <c r="E681" s="132" t="s">
        <v>990</v>
      </c>
      <c r="F681" s="133" t="s">
        <v>991</v>
      </c>
      <c r="G681" s="134" t="s">
        <v>153</v>
      </c>
      <c r="H681" s="135">
        <v>1393.818</v>
      </c>
      <c r="I681" s="136"/>
      <c r="J681" s="136">
        <f>ROUND(I681*H681,2)</f>
        <v>0</v>
      </c>
      <c r="K681" s="133" t="s">
        <v>320</v>
      </c>
      <c r="L681" s="27"/>
      <c r="M681" s="137" t="s">
        <v>1</v>
      </c>
      <c r="N681" s="138" t="s">
        <v>35</v>
      </c>
      <c r="O681" s="139">
        <v>0.02</v>
      </c>
      <c r="P681" s="139">
        <f>O681*H681</f>
        <v>27.876360000000002</v>
      </c>
      <c r="Q681" s="139">
        <v>0</v>
      </c>
      <c r="R681" s="139">
        <f>Q681*H681</f>
        <v>0</v>
      </c>
      <c r="S681" s="139">
        <v>0.005</v>
      </c>
      <c r="T681" s="140">
        <f>S681*H681</f>
        <v>6.9690900000000005</v>
      </c>
      <c r="AR681" s="141" t="s">
        <v>155</v>
      </c>
      <c r="AT681" s="141" t="s">
        <v>150</v>
      </c>
      <c r="AU681" s="141" t="s">
        <v>79</v>
      </c>
      <c r="AY681" s="15" t="s">
        <v>148</v>
      </c>
      <c r="BE681" s="142">
        <f>IF(N681="základní",J681,0)</f>
        <v>0</v>
      </c>
      <c r="BF681" s="142">
        <f>IF(N681="snížená",J681,0)</f>
        <v>0</v>
      </c>
      <c r="BG681" s="142">
        <f>IF(N681="zákl. přenesená",J681,0)</f>
        <v>0</v>
      </c>
      <c r="BH681" s="142">
        <f>IF(N681="sníž. přenesená",J681,0)</f>
        <v>0</v>
      </c>
      <c r="BI681" s="142">
        <f>IF(N681="nulová",J681,0)</f>
        <v>0</v>
      </c>
      <c r="BJ681" s="15" t="s">
        <v>77</v>
      </c>
      <c r="BK681" s="142">
        <f>ROUND(I681*H681,2)</f>
        <v>0</v>
      </c>
      <c r="BL681" s="15" t="s">
        <v>155</v>
      </c>
      <c r="BM681" s="141" t="s">
        <v>3209</v>
      </c>
    </row>
    <row r="682" spans="2:51" s="13" customFormat="1" ht="12">
      <c r="B682" s="150"/>
      <c r="D682" s="144" t="s">
        <v>157</v>
      </c>
      <c r="E682" s="151" t="s">
        <v>1</v>
      </c>
      <c r="F682" s="152" t="s">
        <v>2946</v>
      </c>
      <c r="H682" s="153">
        <v>322.371</v>
      </c>
      <c r="L682" s="150"/>
      <c r="M682" s="154"/>
      <c r="N682" s="155"/>
      <c r="O682" s="155"/>
      <c r="P682" s="155"/>
      <c r="Q682" s="155"/>
      <c r="R682" s="155"/>
      <c r="S682" s="155"/>
      <c r="T682" s="156"/>
      <c r="AT682" s="151" t="s">
        <v>157</v>
      </c>
      <c r="AU682" s="151" t="s">
        <v>79</v>
      </c>
      <c r="AV682" s="13" t="s">
        <v>79</v>
      </c>
      <c r="AW682" s="13" t="s">
        <v>27</v>
      </c>
      <c r="AX682" s="13" t="s">
        <v>70</v>
      </c>
      <c r="AY682" s="151" t="s">
        <v>148</v>
      </c>
    </row>
    <row r="683" spans="2:51" s="13" customFormat="1" ht="12">
      <c r="B683" s="150"/>
      <c r="D683" s="144" t="s">
        <v>157</v>
      </c>
      <c r="E683" s="151" t="s">
        <v>1</v>
      </c>
      <c r="F683" s="152" t="s">
        <v>2948</v>
      </c>
      <c r="H683" s="153">
        <v>1071.447</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63" s="11" customFormat="1" ht="22.8" customHeight="1">
      <c r="B684" s="118"/>
      <c r="D684" s="119" t="s">
        <v>69</v>
      </c>
      <c r="E684" s="128" t="s">
        <v>997</v>
      </c>
      <c r="F684" s="128" t="s">
        <v>998</v>
      </c>
      <c r="J684" s="129">
        <f>BK684</f>
        <v>0</v>
      </c>
      <c r="L684" s="118"/>
      <c r="M684" s="122"/>
      <c r="N684" s="123"/>
      <c r="O684" s="123"/>
      <c r="P684" s="124">
        <f>SUM(P685:P697)</f>
        <v>649.0546579999999</v>
      </c>
      <c r="Q684" s="123"/>
      <c r="R684" s="124">
        <f>SUM(R685:R697)</f>
        <v>0</v>
      </c>
      <c r="S684" s="123"/>
      <c r="T684" s="125">
        <f>SUM(T685:T697)</f>
        <v>0</v>
      </c>
      <c r="AR684" s="119" t="s">
        <v>77</v>
      </c>
      <c r="AT684" s="126" t="s">
        <v>69</v>
      </c>
      <c r="AU684" s="126" t="s">
        <v>77</v>
      </c>
      <c r="AY684" s="119" t="s">
        <v>148</v>
      </c>
      <c r="BK684" s="127">
        <f>SUM(BK685:BK697)</f>
        <v>0</v>
      </c>
    </row>
    <row r="685" spans="2:65" s="1" customFormat="1" ht="16.5" customHeight="1">
      <c r="B685" s="130"/>
      <c r="C685" s="131" t="s">
        <v>1007</v>
      </c>
      <c r="D685" s="131" t="s">
        <v>150</v>
      </c>
      <c r="E685" s="132" t="s">
        <v>1000</v>
      </c>
      <c r="F685" s="133" t="s">
        <v>1001</v>
      </c>
      <c r="G685" s="134" t="s">
        <v>203</v>
      </c>
      <c r="H685" s="135">
        <v>224.614</v>
      </c>
      <c r="I685" s="136"/>
      <c r="J685" s="136">
        <f>ROUND(I685*H685,2)</f>
        <v>0</v>
      </c>
      <c r="K685" s="133" t="s">
        <v>154</v>
      </c>
      <c r="L685" s="27"/>
      <c r="M685" s="137" t="s">
        <v>1</v>
      </c>
      <c r="N685" s="138" t="s">
        <v>35</v>
      </c>
      <c r="O685" s="139">
        <v>0.136</v>
      </c>
      <c r="P685" s="139">
        <f>O685*H685</f>
        <v>30.547504000000004</v>
      </c>
      <c r="Q685" s="139">
        <v>0</v>
      </c>
      <c r="R685" s="139">
        <f>Q685*H685</f>
        <v>0</v>
      </c>
      <c r="S685" s="139">
        <v>0</v>
      </c>
      <c r="T685" s="140">
        <f>S685*H685</f>
        <v>0</v>
      </c>
      <c r="AR685" s="141" t="s">
        <v>155</v>
      </c>
      <c r="AT685" s="141" t="s">
        <v>150</v>
      </c>
      <c r="AU685" s="141" t="s">
        <v>79</v>
      </c>
      <c r="AY685" s="15" t="s">
        <v>148</v>
      </c>
      <c r="BE685" s="142">
        <f>IF(N685="základní",J685,0)</f>
        <v>0</v>
      </c>
      <c r="BF685" s="142">
        <f>IF(N685="snížená",J685,0)</f>
        <v>0</v>
      </c>
      <c r="BG685" s="142">
        <f>IF(N685="zákl. přenesená",J685,0)</f>
        <v>0</v>
      </c>
      <c r="BH685" s="142">
        <f>IF(N685="sníž. přenesená",J685,0)</f>
        <v>0</v>
      </c>
      <c r="BI685" s="142">
        <f>IF(N685="nulová",J685,0)</f>
        <v>0</v>
      </c>
      <c r="BJ685" s="15" t="s">
        <v>77</v>
      </c>
      <c r="BK685" s="142">
        <f>ROUND(I685*H685,2)</f>
        <v>0</v>
      </c>
      <c r="BL685" s="15" t="s">
        <v>155</v>
      </c>
      <c r="BM685" s="141" t="s">
        <v>3210</v>
      </c>
    </row>
    <row r="686" spans="2:65" s="1" customFormat="1" ht="24" customHeight="1">
      <c r="B686" s="130"/>
      <c r="C686" s="131" t="s">
        <v>1012</v>
      </c>
      <c r="D686" s="131" t="s">
        <v>150</v>
      </c>
      <c r="E686" s="132" t="s">
        <v>1004</v>
      </c>
      <c r="F686" s="133" t="s">
        <v>1005</v>
      </c>
      <c r="G686" s="134" t="s">
        <v>203</v>
      </c>
      <c r="H686" s="135">
        <v>224.614</v>
      </c>
      <c r="I686" s="136"/>
      <c r="J686" s="136">
        <f>ROUND(I686*H686,2)</f>
        <v>0</v>
      </c>
      <c r="K686" s="133" t="s">
        <v>154</v>
      </c>
      <c r="L686" s="27"/>
      <c r="M686" s="137" t="s">
        <v>1</v>
      </c>
      <c r="N686" s="138" t="s">
        <v>35</v>
      </c>
      <c r="O686" s="139">
        <v>2.42</v>
      </c>
      <c r="P686" s="139">
        <f>O686*H686</f>
        <v>543.56588</v>
      </c>
      <c r="Q686" s="139">
        <v>0</v>
      </c>
      <c r="R686" s="139">
        <f>Q686*H686</f>
        <v>0</v>
      </c>
      <c r="S686" s="139">
        <v>0</v>
      </c>
      <c r="T686" s="140">
        <f>S686*H686</f>
        <v>0</v>
      </c>
      <c r="AR686" s="141" t="s">
        <v>155</v>
      </c>
      <c r="AT686" s="141" t="s">
        <v>150</v>
      </c>
      <c r="AU686" s="141" t="s">
        <v>79</v>
      </c>
      <c r="AY686" s="15" t="s">
        <v>148</v>
      </c>
      <c r="BE686" s="142">
        <f>IF(N686="základní",J686,0)</f>
        <v>0</v>
      </c>
      <c r="BF686" s="142">
        <f>IF(N686="snížená",J686,0)</f>
        <v>0</v>
      </c>
      <c r="BG686" s="142">
        <f>IF(N686="zákl. přenesená",J686,0)</f>
        <v>0</v>
      </c>
      <c r="BH686" s="142">
        <f>IF(N686="sníž. přenesená",J686,0)</f>
        <v>0</v>
      </c>
      <c r="BI686" s="142">
        <f>IF(N686="nulová",J686,0)</f>
        <v>0</v>
      </c>
      <c r="BJ686" s="15" t="s">
        <v>77</v>
      </c>
      <c r="BK686" s="142">
        <f>ROUND(I686*H686,2)</f>
        <v>0</v>
      </c>
      <c r="BL686" s="15" t="s">
        <v>155</v>
      </c>
      <c r="BM686" s="141" t="s">
        <v>3211</v>
      </c>
    </row>
    <row r="687" spans="2:65" s="1" customFormat="1" ht="16.5" customHeight="1">
      <c r="B687" s="130"/>
      <c r="C687" s="131" t="s">
        <v>1017</v>
      </c>
      <c r="D687" s="131" t="s">
        <v>150</v>
      </c>
      <c r="E687" s="132" t="s">
        <v>1008</v>
      </c>
      <c r="F687" s="133" t="s">
        <v>1009</v>
      </c>
      <c r="G687" s="134" t="s">
        <v>458</v>
      </c>
      <c r="H687" s="135">
        <v>24</v>
      </c>
      <c r="I687" s="136"/>
      <c r="J687" s="136">
        <f>ROUND(I687*H687,2)</f>
        <v>0</v>
      </c>
      <c r="K687" s="133" t="s">
        <v>154</v>
      </c>
      <c r="L687" s="27"/>
      <c r="M687" s="137" t="s">
        <v>1</v>
      </c>
      <c r="N687" s="138" t="s">
        <v>35</v>
      </c>
      <c r="O687" s="139">
        <v>1.335</v>
      </c>
      <c r="P687" s="139">
        <f>O687*H687</f>
        <v>32.04</v>
      </c>
      <c r="Q687" s="139">
        <v>0</v>
      </c>
      <c r="R687" s="139">
        <f>Q687*H687</f>
        <v>0</v>
      </c>
      <c r="S687" s="139">
        <v>0</v>
      </c>
      <c r="T687" s="140">
        <f>S687*H687</f>
        <v>0</v>
      </c>
      <c r="AR687" s="141" t="s">
        <v>155</v>
      </c>
      <c r="AT687" s="141" t="s">
        <v>150</v>
      </c>
      <c r="AU687" s="141" t="s">
        <v>79</v>
      </c>
      <c r="AY687" s="15" t="s">
        <v>148</v>
      </c>
      <c r="BE687" s="142">
        <f>IF(N687="základní",J687,0)</f>
        <v>0</v>
      </c>
      <c r="BF687" s="142">
        <f>IF(N687="snížená",J687,0)</f>
        <v>0</v>
      </c>
      <c r="BG687" s="142">
        <f>IF(N687="zákl. přenesená",J687,0)</f>
        <v>0</v>
      </c>
      <c r="BH687" s="142">
        <f>IF(N687="sníž. přenesená",J687,0)</f>
        <v>0</v>
      </c>
      <c r="BI687" s="142">
        <f>IF(N687="nulová",J687,0)</f>
        <v>0</v>
      </c>
      <c r="BJ687" s="15" t="s">
        <v>77</v>
      </c>
      <c r="BK687" s="142">
        <f>ROUND(I687*H687,2)</f>
        <v>0</v>
      </c>
      <c r="BL687" s="15" t="s">
        <v>155</v>
      </c>
      <c r="BM687" s="141" t="s">
        <v>3212</v>
      </c>
    </row>
    <row r="688" spans="2:51" s="13" customFormat="1" ht="12">
      <c r="B688" s="150"/>
      <c r="D688" s="144" t="s">
        <v>157</v>
      </c>
      <c r="E688" s="151" t="s">
        <v>1</v>
      </c>
      <c r="F688" s="152" t="s">
        <v>1011</v>
      </c>
      <c r="H688" s="153">
        <v>24</v>
      </c>
      <c r="L688" s="150"/>
      <c r="M688" s="154"/>
      <c r="N688" s="155"/>
      <c r="O688" s="155"/>
      <c r="P688" s="155"/>
      <c r="Q688" s="155"/>
      <c r="R688" s="155"/>
      <c r="S688" s="155"/>
      <c r="T688" s="156"/>
      <c r="AT688" s="151" t="s">
        <v>157</v>
      </c>
      <c r="AU688" s="151" t="s">
        <v>79</v>
      </c>
      <c r="AV688" s="13" t="s">
        <v>79</v>
      </c>
      <c r="AW688" s="13" t="s">
        <v>27</v>
      </c>
      <c r="AX688" s="13" t="s">
        <v>70</v>
      </c>
      <c r="AY688" s="151" t="s">
        <v>148</v>
      </c>
    </row>
    <row r="689" spans="2:65" s="1" customFormat="1" ht="24" customHeight="1">
      <c r="B689" s="130"/>
      <c r="C689" s="131" t="s">
        <v>1021</v>
      </c>
      <c r="D689" s="131" t="s">
        <v>150</v>
      </c>
      <c r="E689" s="132" t="s">
        <v>1013</v>
      </c>
      <c r="F689" s="133" t="s">
        <v>1014</v>
      </c>
      <c r="G689" s="134" t="s">
        <v>458</v>
      </c>
      <c r="H689" s="135">
        <v>240</v>
      </c>
      <c r="I689" s="136"/>
      <c r="J689" s="136">
        <f>ROUND(I689*H689,2)</f>
        <v>0</v>
      </c>
      <c r="K689" s="133" t="s">
        <v>154</v>
      </c>
      <c r="L689" s="27"/>
      <c r="M689" s="137" t="s">
        <v>1</v>
      </c>
      <c r="N689" s="138" t="s">
        <v>35</v>
      </c>
      <c r="O689" s="139">
        <v>0</v>
      </c>
      <c r="P689" s="139">
        <f>O689*H689</f>
        <v>0</v>
      </c>
      <c r="Q689" s="139">
        <v>0</v>
      </c>
      <c r="R689" s="139">
        <f>Q689*H689</f>
        <v>0</v>
      </c>
      <c r="S689" s="139">
        <v>0</v>
      </c>
      <c r="T689" s="140">
        <f>S689*H689</f>
        <v>0</v>
      </c>
      <c r="AR689" s="141" t="s">
        <v>155</v>
      </c>
      <c r="AT689" s="141" t="s">
        <v>150</v>
      </c>
      <c r="AU689" s="141" t="s">
        <v>79</v>
      </c>
      <c r="AY689" s="15" t="s">
        <v>148</v>
      </c>
      <c r="BE689" s="142">
        <f>IF(N689="základní",J689,0)</f>
        <v>0</v>
      </c>
      <c r="BF689" s="142">
        <f>IF(N689="snížená",J689,0)</f>
        <v>0</v>
      </c>
      <c r="BG689" s="142">
        <f>IF(N689="zákl. přenesená",J689,0)</f>
        <v>0</v>
      </c>
      <c r="BH689" s="142">
        <f>IF(N689="sníž. přenesená",J689,0)</f>
        <v>0</v>
      </c>
      <c r="BI689" s="142">
        <f>IF(N689="nulová",J689,0)</f>
        <v>0</v>
      </c>
      <c r="BJ689" s="15" t="s">
        <v>77</v>
      </c>
      <c r="BK689" s="142">
        <f>ROUND(I689*H689,2)</f>
        <v>0</v>
      </c>
      <c r="BL689" s="15" t="s">
        <v>155</v>
      </c>
      <c r="BM689" s="141" t="s">
        <v>3213</v>
      </c>
    </row>
    <row r="690" spans="2:51" s="13" customFormat="1" ht="12">
      <c r="B690" s="150"/>
      <c r="D690" s="144" t="s">
        <v>157</v>
      </c>
      <c r="E690" s="151" t="s">
        <v>1</v>
      </c>
      <c r="F690" s="152" t="s">
        <v>1016</v>
      </c>
      <c r="H690" s="153">
        <v>240</v>
      </c>
      <c r="L690" s="150"/>
      <c r="M690" s="154"/>
      <c r="N690" s="155"/>
      <c r="O690" s="155"/>
      <c r="P690" s="155"/>
      <c r="Q690" s="155"/>
      <c r="R690" s="155"/>
      <c r="S690" s="155"/>
      <c r="T690" s="156"/>
      <c r="AT690" s="151" t="s">
        <v>157</v>
      </c>
      <c r="AU690" s="151" t="s">
        <v>79</v>
      </c>
      <c r="AV690" s="13" t="s">
        <v>79</v>
      </c>
      <c r="AW690" s="13" t="s">
        <v>27</v>
      </c>
      <c r="AX690" s="13" t="s">
        <v>70</v>
      </c>
      <c r="AY690" s="151" t="s">
        <v>148</v>
      </c>
    </row>
    <row r="691" spans="2:65" s="1" customFormat="1" ht="24" customHeight="1">
      <c r="B691" s="130"/>
      <c r="C691" s="131" t="s">
        <v>1026</v>
      </c>
      <c r="D691" s="131" t="s">
        <v>150</v>
      </c>
      <c r="E691" s="132" t="s">
        <v>1018</v>
      </c>
      <c r="F691" s="133" t="s">
        <v>1019</v>
      </c>
      <c r="G691" s="134" t="s">
        <v>203</v>
      </c>
      <c r="H691" s="135">
        <v>224.614</v>
      </c>
      <c r="I691" s="136"/>
      <c r="J691" s="136">
        <f>ROUND(I691*H691,2)</f>
        <v>0</v>
      </c>
      <c r="K691" s="133" t="s">
        <v>154</v>
      </c>
      <c r="L691" s="27"/>
      <c r="M691" s="137" t="s">
        <v>1</v>
      </c>
      <c r="N691" s="138" t="s">
        <v>35</v>
      </c>
      <c r="O691" s="139">
        <v>0.125</v>
      </c>
      <c r="P691" s="139">
        <f>O691*H691</f>
        <v>28.07675</v>
      </c>
      <c r="Q691" s="139">
        <v>0</v>
      </c>
      <c r="R691" s="139">
        <f>Q691*H691</f>
        <v>0</v>
      </c>
      <c r="S691" s="139">
        <v>0</v>
      </c>
      <c r="T691" s="140">
        <f>S691*H691</f>
        <v>0</v>
      </c>
      <c r="AR691" s="141" t="s">
        <v>155</v>
      </c>
      <c r="AT691" s="141" t="s">
        <v>150</v>
      </c>
      <c r="AU691" s="141" t="s">
        <v>79</v>
      </c>
      <c r="AY691" s="15" t="s">
        <v>148</v>
      </c>
      <c r="BE691" s="142">
        <f>IF(N691="základní",J691,0)</f>
        <v>0</v>
      </c>
      <c r="BF691" s="142">
        <f>IF(N691="snížená",J691,0)</f>
        <v>0</v>
      </c>
      <c r="BG691" s="142">
        <f>IF(N691="zákl. přenesená",J691,0)</f>
        <v>0</v>
      </c>
      <c r="BH691" s="142">
        <f>IF(N691="sníž. přenesená",J691,0)</f>
        <v>0</v>
      </c>
      <c r="BI691" s="142">
        <f>IF(N691="nulová",J691,0)</f>
        <v>0</v>
      </c>
      <c r="BJ691" s="15" t="s">
        <v>77</v>
      </c>
      <c r="BK691" s="142">
        <f>ROUND(I691*H691,2)</f>
        <v>0</v>
      </c>
      <c r="BL691" s="15" t="s">
        <v>155</v>
      </c>
      <c r="BM691" s="141" t="s">
        <v>3214</v>
      </c>
    </row>
    <row r="692" spans="2:65" s="1" customFormat="1" ht="24" customHeight="1">
      <c r="B692" s="130"/>
      <c r="C692" s="131" t="s">
        <v>1031</v>
      </c>
      <c r="D692" s="131" t="s">
        <v>150</v>
      </c>
      <c r="E692" s="132" t="s">
        <v>1022</v>
      </c>
      <c r="F692" s="133" t="s">
        <v>1023</v>
      </c>
      <c r="G692" s="134" t="s">
        <v>203</v>
      </c>
      <c r="H692" s="135">
        <v>2470.754</v>
      </c>
      <c r="I692" s="136"/>
      <c r="J692" s="136">
        <f>ROUND(I692*H692,2)</f>
        <v>0</v>
      </c>
      <c r="K692" s="133" t="s">
        <v>154</v>
      </c>
      <c r="L692" s="27"/>
      <c r="M692" s="137" t="s">
        <v>1</v>
      </c>
      <c r="N692" s="138" t="s">
        <v>35</v>
      </c>
      <c r="O692" s="139">
        <v>0.006</v>
      </c>
      <c r="P692" s="139">
        <f>O692*H692</f>
        <v>14.824524</v>
      </c>
      <c r="Q692" s="139">
        <v>0</v>
      </c>
      <c r="R692" s="139">
        <f>Q692*H692</f>
        <v>0</v>
      </c>
      <c r="S692" s="139">
        <v>0</v>
      </c>
      <c r="T692" s="140">
        <f>S692*H692</f>
        <v>0</v>
      </c>
      <c r="AR692" s="141" t="s">
        <v>155</v>
      </c>
      <c r="AT692" s="141" t="s">
        <v>150</v>
      </c>
      <c r="AU692" s="141" t="s">
        <v>79</v>
      </c>
      <c r="AY692" s="15" t="s">
        <v>148</v>
      </c>
      <c r="BE692" s="142">
        <f>IF(N692="základní",J692,0)</f>
        <v>0</v>
      </c>
      <c r="BF692" s="142">
        <f>IF(N692="snížená",J692,0)</f>
        <v>0</v>
      </c>
      <c r="BG692" s="142">
        <f>IF(N692="zákl. přenesená",J692,0)</f>
        <v>0</v>
      </c>
      <c r="BH692" s="142">
        <f>IF(N692="sníž. přenesená",J692,0)</f>
        <v>0</v>
      </c>
      <c r="BI692" s="142">
        <f>IF(N692="nulová",J692,0)</f>
        <v>0</v>
      </c>
      <c r="BJ692" s="15" t="s">
        <v>77</v>
      </c>
      <c r="BK692" s="142">
        <f>ROUND(I692*H692,2)</f>
        <v>0</v>
      </c>
      <c r="BL692" s="15" t="s">
        <v>155</v>
      </c>
      <c r="BM692" s="141" t="s">
        <v>3215</v>
      </c>
    </row>
    <row r="693" spans="2:51" s="13" customFormat="1" ht="12">
      <c r="B693" s="150"/>
      <c r="D693" s="144" t="s">
        <v>157</v>
      </c>
      <c r="F693" s="152" t="s">
        <v>3216</v>
      </c>
      <c r="H693" s="153">
        <v>2470.754</v>
      </c>
      <c r="L693" s="150"/>
      <c r="M693" s="154"/>
      <c r="N693" s="155"/>
      <c r="O693" s="155"/>
      <c r="P693" s="155"/>
      <c r="Q693" s="155"/>
      <c r="R693" s="155"/>
      <c r="S693" s="155"/>
      <c r="T693" s="156"/>
      <c r="AT693" s="151" t="s">
        <v>157</v>
      </c>
      <c r="AU693" s="151" t="s">
        <v>79</v>
      </c>
      <c r="AV693" s="13" t="s">
        <v>79</v>
      </c>
      <c r="AW693" s="13" t="s">
        <v>3</v>
      </c>
      <c r="AX693" s="13" t="s">
        <v>77</v>
      </c>
      <c r="AY693" s="151" t="s">
        <v>148</v>
      </c>
    </row>
    <row r="694" spans="2:65" s="1" customFormat="1" ht="24" customHeight="1">
      <c r="B694" s="130"/>
      <c r="C694" s="131" t="s">
        <v>1038</v>
      </c>
      <c r="D694" s="131" t="s">
        <v>150</v>
      </c>
      <c r="E694" s="132" t="s">
        <v>1027</v>
      </c>
      <c r="F694" s="133" t="s">
        <v>1028</v>
      </c>
      <c r="G694" s="134" t="s">
        <v>203</v>
      </c>
      <c r="H694" s="135">
        <v>201.584</v>
      </c>
      <c r="I694" s="136"/>
      <c r="J694" s="136">
        <f>ROUND(I694*H694,2)</f>
        <v>0</v>
      </c>
      <c r="K694" s="133" t="s">
        <v>154</v>
      </c>
      <c r="L694" s="27"/>
      <c r="M694" s="137" t="s">
        <v>1</v>
      </c>
      <c r="N694" s="138" t="s">
        <v>35</v>
      </c>
      <c r="O694" s="139">
        <v>0</v>
      </c>
      <c r="P694" s="139">
        <f>O694*H694</f>
        <v>0</v>
      </c>
      <c r="Q694" s="139">
        <v>0</v>
      </c>
      <c r="R694" s="139">
        <f>Q694*H694</f>
        <v>0</v>
      </c>
      <c r="S694" s="139">
        <v>0</v>
      </c>
      <c r="T694" s="140">
        <f>S694*H694</f>
        <v>0</v>
      </c>
      <c r="AR694" s="141" t="s">
        <v>155</v>
      </c>
      <c r="AT694" s="141" t="s">
        <v>150</v>
      </c>
      <c r="AU694" s="141" t="s">
        <v>79</v>
      </c>
      <c r="AY694" s="15" t="s">
        <v>148</v>
      </c>
      <c r="BE694" s="142">
        <f>IF(N694="základní",J694,0)</f>
        <v>0</v>
      </c>
      <c r="BF694" s="142">
        <f>IF(N694="snížená",J694,0)</f>
        <v>0</v>
      </c>
      <c r="BG694" s="142">
        <f>IF(N694="zákl. přenesená",J694,0)</f>
        <v>0</v>
      </c>
      <c r="BH694" s="142">
        <f>IF(N694="sníž. přenesená",J694,0)</f>
        <v>0</v>
      </c>
      <c r="BI694" s="142">
        <f>IF(N694="nulová",J694,0)</f>
        <v>0</v>
      </c>
      <c r="BJ694" s="15" t="s">
        <v>77</v>
      </c>
      <c r="BK694" s="142">
        <f>ROUND(I694*H694,2)</f>
        <v>0</v>
      </c>
      <c r="BL694" s="15" t="s">
        <v>155</v>
      </c>
      <c r="BM694" s="141" t="s">
        <v>3217</v>
      </c>
    </row>
    <row r="695" spans="2:51" s="13" customFormat="1" ht="12">
      <c r="B695" s="150"/>
      <c r="D695" s="144" t="s">
        <v>157</v>
      </c>
      <c r="E695" s="151" t="s">
        <v>1</v>
      </c>
      <c r="F695" s="152" t="s">
        <v>3218</v>
      </c>
      <c r="H695" s="153">
        <v>201.584</v>
      </c>
      <c r="L695" s="150"/>
      <c r="M695" s="154"/>
      <c r="N695" s="155"/>
      <c r="O695" s="155"/>
      <c r="P695" s="155"/>
      <c r="Q695" s="155"/>
      <c r="R695" s="155"/>
      <c r="S695" s="155"/>
      <c r="T695" s="156"/>
      <c r="AT695" s="151" t="s">
        <v>157</v>
      </c>
      <c r="AU695" s="151" t="s">
        <v>79</v>
      </c>
      <c r="AV695" s="13" t="s">
        <v>79</v>
      </c>
      <c r="AW695" s="13" t="s">
        <v>27</v>
      </c>
      <c r="AX695" s="13" t="s">
        <v>70</v>
      </c>
      <c r="AY695" s="151" t="s">
        <v>148</v>
      </c>
    </row>
    <row r="696" spans="2:65" s="1" customFormat="1" ht="24" customHeight="1">
      <c r="B696" s="130"/>
      <c r="C696" s="131" t="s">
        <v>1046</v>
      </c>
      <c r="D696" s="131" t="s">
        <v>150</v>
      </c>
      <c r="E696" s="132" t="s">
        <v>1032</v>
      </c>
      <c r="F696" s="133" t="s">
        <v>1033</v>
      </c>
      <c r="G696" s="134" t="s">
        <v>203</v>
      </c>
      <c r="H696" s="135">
        <v>8.344</v>
      </c>
      <c r="I696" s="136"/>
      <c r="J696" s="136">
        <f>ROUND(I696*H696,2)</f>
        <v>0</v>
      </c>
      <c r="K696" s="133" t="s">
        <v>154</v>
      </c>
      <c r="L696" s="27"/>
      <c r="M696" s="137" t="s">
        <v>1</v>
      </c>
      <c r="N696" s="138" t="s">
        <v>35</v>
      </c>
      <c r="O696" s="139">
        <v>0</v>
      </c>
      <c r="P696" s="139">
        <f>O696*H696</f>
        <v>0</v>
      </c>
      <c r="Q696" s="139">
        <v>0</v>
      </c>
      <c r="R696" s="139">
        <f>Q696*H696</f>
        <v>0</v>
      </c>
      <c r="S696" s="139">
        <v>0</v>
      </c>
      <c r="T696" s="140">
        <f>S696*H696</f>
        <v>0</v>
      </c>
      <c r="AR696" s="141" t="s">
        <v>155</v>
      </c>
      <c r="AT696" s="141" t="s">
        <v>150</v>
      </c>
      <c r="AU696" s="141" t="s">
        <v>79</v>
      </c>
      <c r="AY696" s="15" t="s">
        <v>148</v>
      </c>
      <c r="BE696" s="142">
        <f>IF(N696="základní",J696,0)</f>
        <v>0</v>
      </c>
      <c r="BF696" s="142">
        <f>IF(N696="snížená",J696,0)</f>
        <v>0</v>
      </c>
      <c r="BG696" s="142">
        <f>IF(N696="zákl. přenesená",J696,0)</f>
        <v>0</v>
      </c>
      <c r="BH696" s="142">
        <f>IF(N696="sníž. přenesená",J696,0)</f>
        <v>0</v>
      </c>
      <c r="BI696" s="142">
        <f>IF(N696="nulová",J696,0)</f>
        <v>0</v>
      </c>
      <c r="BJ696" s="15" t="s">
        <v>77</v>
      </c>
      <c r="BK696" s="142">
        <f>ROUND(I696*H696,2)</f>
        <v>0</v>
      </c>
      <c r="BL696" s="15" t="s">
        <v>155</v>
      </c>
      <c r="BM696" s="141" t="s">
        <v>3219</v>
      </c>
    </row>
    <row r="697" spans="2:51" s="13" customFormat="1" ht="12">
      <c r="B697" s="150"/>
      <c r="D697" s="144" t="s">
        <v>157</v>
      </c>
      <c r="E697" s="151" t="s">
        <v>1</v>
      </c>
      <c r="F697" s="152" t="s">
        <v>3220</v>
      </c>
      <c r="H697" s="153">
        <v>8.344</v>
      </c>
      <c r="L697" s="150"/>
      <c r="M697" s="154"/>
      <c r="N697" s="155"/>
      <c r="O697" s="155"/>
      <c r="P697" s="155"/>
      <c r="Q697" s="155"/>
      <c r="R697" s="155"/>
      <c r="S697" s="155"/>
      <c r="T697" s="156"/>
      <c r="AT697" s="151" t="s">
        <v>157</v>
      </c>
      <c r="AU697" s="151" t="s">
        <v>79</v>
      </c>
      <c r="AV697" s="13" t="s">
        <v>79</v>
      </c>
      <c r="AW697" s="13" t="s">
        <v>27</v>
      </c>
      <c r="AX697" s="13" t="s">
        <v>70</v>
      </c>
      <c r="AY697" s="151" t="s">
        <v>148</v>
      </c>
    </row>
    <row r="698" spans="2:63" s="11" customFormat="1" ht="22.8" customHeight="1">
      <c r="B698" s="118"/>
      <c r="D698" s="119" t="s">
        <v>69</v>
      </c>
      <c r="E698" s="128" t="s">
        <v>1036</v>
      </c>
      <c r="F698" s="128" t="s">
        <v>1037</v>
      </c>
      <c r="J698" s="129">
        <f>BK698</f>
        <v>0</v>
      </c>
      <c r="L698" s="118"/>
      <c r="M698" s="122"/>
      <c r="N698" s="123"/>
      <c r="O698" s="123"/>
      <c r="P698" s="124">
        <f>P699</f>
        <v>478.28873899999996</v>
      </c>
      <c r="Q698" s="123"/>
      <c r="R698" s="124">
        <f>R699</f>
        <v>0</v>
      </c>
      <c r="S698" s="123"/>
      <c r="T698" s="125">
        <f>T699</f>
        <v>0</v>
      </c>
      <c r="AR698" s="119" t="s">
        <v>77</v>
      </c>
      <c r="AT698" s="126" t="s">
        <v>69</v>
      </c>
      <c r="AU698" s="126" t="s">
        <v>77</v>
      </c>
      <c r="AY698" s="119" t="s">
        <v>148</v>
      </c>
      <c r="BK698" s="127">
        <f>BK699</f>
        <v>0</v>
      </c>
    </row>
    <row r="699" spans="2:65" s="1" customFormat="1" ht="24" customHeight="1">
      <c r="B699" s="130"/>
      <c r="C699" s="131" t="s">
        <v>1052</v>
      </c>
      <c r="D699" s="131" t="s">
        <v>150</v>
      </c>
      <c r="E699" s="132" t="s">
        <v>1039</v>
      </c>
      <c r="F699" s="133" t="s">
        <v>1040</v>
      </c>
      <c r="G699" s="134" t="s">
        <v>203</v>
      </c>
      <c r="H699" s="135">
        <v>191.239</v>
      </c>
      <c r="I699" s="136"/>
      <c r="J699" s="136">
        <f>ROUND(I699*H699,2)</f>
        <v>0</v>
      </c>
      <c r="K699" s="133" t="s">
        <v>154</v>
      </c>
      <c r="L699" s="27"/>
      <c r="M699" s="137" t="s">
        <v>1</v>
      </c>
      <c r="N699" s="138" t="s">
        <v>35</v>
      </c>
      <c r="O699" s="139">
        <v>2.501</v>
      </c>
      <c r="P699" s="139">
        <f>O699*H699</f>
        <v>478.28873899999996</v>
      </c>
      <c r="Q699" s="139">
        <v>0</v>
      </c>
      <c r="R699" s="139">
        <f>Q699*H699</f>
        <v>0</v>
      </c>
      <c r="S699" s="139">
        <v>0</v>
      </c>
      <c r="T699" s="140">
        <f>S699*H699</f>
        <v>0</v>
      </c>
      <c r="AR699" s="141" t="s">
        <v>155</v>
      </c>
      <c r="AT699" s="141" t="s">
        <v>150</v>
      </c>
      <c r="AU699" s="141" t="s">
        <v>79</v>
      </c>
      <c r="AY699" s="15" t="s">
        <v>148</v>
      </c>
      <c r="BE699" s="142">
        <f>IF(N699="základní",J699,0)</f>
        <v>0</v>
      </c>
      <c r="BF699" s="142">
        <f>IF(N699="snížená",J699,0)</f>
        <v>0</v>
      </c>
      <c r="BG699" s="142">
        <f>IF(N699="zákl. přenesená",J699,0)</f>
        <v>0</v>
      </c>
      <c r="BH699" s="142">
        <f>IF(N699="sníž. přenesená",J699,0)</f>
        <v>0</v>
      </c>
      <c r="BI699" s="142">
        <f>IF(N699="nulová",J699,0)</f>
        <v>0</v>
      </c>
      <c r="BJ699" s="15" t="s">
        <v>77</v>
      </c>
      <c r="BK699" s="142">
        <f>ROUND(I699*H699,2)</f>
        <v>0</v>
      </c>
      <c r="BL699" s="15" t="s">
        <v>155</v>
      </c>
      <c r="BM699" s="141" t="s">
        <v>3221</v>
      </c>
    </row>
    <row r="700" spans="2:63" s="11" customFormat="1" ht="25.95" customHeight="1">
      <c r="B700" s="118"/>
      <c r="D700" s="119" t="s">
        <v>69</v>
      </c>
      <c r="E700" s="120" t="s">
        <v>1042</v>
      </c>
      <c r="F700" s="120" t="s">
        <v>1043</v>
      </c>
      <c r="J700" s="121">
        <f>BK700</f>
        <v>0</v>
      </c>
      <c r="L700" s="118"/>
      <c r="M700" s="122"/>
      <c r="N700" s="123"/>
      <c r="O700" s="123"/>
      <c r="P700" s="124">
        <f>P701+P737+P772+P807+P816+P884+P926+P998+P1043+P1235+P1257+P1276+P1293</f>
        <v>5249.061562</v>
      </c>
      <c r="Q700" s="123"/>
      <c r="R700" s="124">
        <f>R701+R737+R772+R807+R816+R884+R926+R998+R1043+R1235+R1257+R1276+R1293</f>
        <v>39.347183234999996</v>
      </c>
      <c r="S700" s="123"/>
      <c r="T700" s="125">
        <f>T701+T737+T772+T807+T816+T884+T926+T998+T1043+T1235+T1257+T1276+T1293</f>
        <v>21.858805800000003</v>
      </c>
      <c r="AR700" s="119" t="s">
        <v>79</v>
      </c>
      <c r="AT700" s="126" t="s">
        <v>69</v>
      </c>
      <c r="AU700" s="126" t="s">
        <v>70</v>
      </c>
      <c r="AY700" s="119" t="s">
        <v>148</v>
      </c>
      <c r="BK700" s="127">
        <f>BK701+BK737+BK772+BK807+BK816+BK884+BK926+BK998+BK1043+BK1235+BK1257+BK1276+BK1293</f>
        <v>0</v>
      </c>
    </row>
    <row r="701" spans="2:63" s="11" customFormat="1" ht="22.8" customHeight="1">
      <c r="B701" s="118"/>
      <c r="D701" s="119" t="s">
        <v>69</v>
      </c>
      <c r="E701" s="128" t="s">
        <v>1044</v>
      </c>
      <c r="F701" s="128" t="s">
        <v>1045</v>
      </c>
      <c r="J701" s="129">
        <f>BK701</f>
        <v>0</v>
      </c>
      <c r="L701" s="118"/>
      <c r="M701" s="122"/>
      <c r="N701" s="123"/>
      <c r="O701" s="123"/>
      <c r="P701" s="124">
        <f>SUM(P702:P736)</f>
        <v>278.114786</v>
      </c>
      <c r="Q701" s="123"/>
      <c r="R701" s="124">
        <f>SUM(R702:R736)</f>
        <v>5.11588668</v>
      </c>
      <c r="S701" s="123"/>
      <c r="T701" s="125">
        <f>SUM(T702:T736)</f>
        <v>0</v>
      </c>
      <c r="AR701" s="119" t="s">
        <v>79</v>
      </c>
      <c r="AT701" s="126" t="s">
        <v>69</v>
      </c>
      <c r="AU701" s="126" t="s">
        <v>77</v>
      </c>
      <c r="AY701" s="119" t="s">
        <v>148</v>
      </c>
      <c r="BK701" s="127">
        <f>SUM(BK702:BK736)</f>
        <v>0</v>
      </c>
    </row>
    <row r="702" spans="2:65" s="1" customFormat="1" ht="24" customHeight="1">
      <c r="B702" s="130"/>
      <c r="C702" s="131" t="s">
        <v>1062</v>
      </c>
      <c r="D702" s="131" t="s">
        <v>150</v>
      </c>
      <c r="E702" s="132" t="s">
        <v>1047</v>
      </c>
      <c r="F702" s="133" t="s">
        <v>1048</v>
      </c>
      <c r="G702" s="134" t="s">
        <v>153</v>
      </c>
      <c r="H702" s="135">
        <v>577.523</v>
      </c>
      <c r="I702" s="136"/>
      <c r="J702" s="136">
        <f>ROUND(I702*H702,2)</f>
        <v>0</v>
      </c>
      <c r="K702" s="133" t="s">
        <v>154</v>
      </c>
      <c r="L702" s="27"/>
      <c r="M702" s="137" t="s">
        <v>1</v>
      </c>
      <c r="N702" s="138" t="s">
        <v>35</v>
      </c>
      <c r="O702" s="139">
        <v>0.024</v>
      </c>
      <c r="P702" s="139">
        <f>O702*H702</f>
        <v>13.860552</v>
      </c>
      <c r="Q702" s="139">
        <v>0</v>
      </c>
      <c r="R702" s="139">
        <f>Q702*H702</f>
        <v>0</v>
      </c>
      <c r="S702" s="139">
        <v>0</v>
      </c>
      <c r="T702" s="140">
        <f>S702*H702</f>
        <v>0</v>
      </c>
      <c r="AR702" s="141" t="s">
        <v>231</v>
      </c>
      <c r="AT702" s="141" t="s">
        <v>150</v>
      </c>
      <c r="AU702" s="141" t="s">
        <v>79</v>
      </c>
      <c r="AY702" s="15" t="s">
        <v>148</v>
      </c>
      <c r="BE702" s="142">
        <f>IF(N702="základní",J702,0)</f>
        <v>0</v>
      </c>
      <c r="BF702" s="142">
        <f>IF(N702="snížená",J702,0)</f>
        <v>0</v>
      </c>
      <c r="BG702" s="142">
        <f>IF(N702="zákl. přenesená",J702,0)</f>
        <v>0</v>
      </c>
      <c r="BH702" s="142">
        <f>IF(N702="sníž. přenesená",J702,0)</f>
        <v>0</v>
      </c>
      <c r="BI702" s="142">
        <f>IF(N702="nulová",J702,0)</f>
        <v>0</v>
      </c>
      <c r="BJ702" s="15" t="s">
        <v>77</v>
      </c>
      <c r="BK702" s="142">
        <f>ROUND(I702*H702,2)</f>
        <v>0</v>
      </c>
      <c r="BL702" s="15" t="s">
        <v>231</v>
      </c>
      <c r="BM702" s="141" t="s">
        <v>3222</v>
      </c>
    </row>
    <row r="703" spans="2:51" s="13" customFormat="1" ht="12">
      <c r="B703" s="150"/>
      <c r="D703" s="144" t="s">
        <v>157</v>
      </c>
      <c r="E703" s="151" t="s">
        <v>1</v>
      </c>
      <c r="F703" s="152" t="s">
        <v>2505</v>
      </c>
      <c r="H703" s="153">
        <v>9.86</v>
      </c>
      <c r="L703" s="150"/>
      <c r="M703" s="154"/>
      <c r="N703" s="155"/>
      <c r="O703" s="155"/>
      <c r="P703" s="155"/>
      <c r="Q703" s="155"/>
      <c r="R703" s="155"/>
      <c r="S703" s="155"/>
      <c r="T703" s="156"/>
      <c r="AT703" s="151" t="s">
        <v>157</v>
      </c>
      <c r="AU703" s="151" t="s">
        <v>79</v>
      </c>
      <c r="AV703" s="13" t="s">
        <v>79</v>
      </c>
      <c r="AW703" s="13" t="s">
        <v>27</v>
      </c>
      <c r="AX703" s="13" t="s">
        <v>70</v>
      </c>
      <c r="AY703" s="151" t="s">
        <v>148</v>
      </c>
    </row>
    <row r="704" spans="2:51" s="13" customFormat="1" ht="20.4">
      <c r="B704" s="150"/>
      <c r="D704" s="144" t="s">
        <v>157</v>
      </c>
      <c r="E704" s="151" t="s">
        <v>1</v>
      </c>
      <c r="F704" s="152" t="s">
        <v>3223</v>
      </c>
      <c r="H704" s="153">
        <v>562.3</v>
      </c>
      <c r="L704" s="150"/>
      <c r="M704" s="154"/>
      <c r="N704" s="155"/>
      <c r="O704" s="155"/>
      <c r="P704" s="155"/>
      <c r="Q704" s="155"/>
      <c r="R704" s="155"/>
      <c r="S704" s="155"/>
      <c r="T704" s="156"/>
      <c r="AT704" s="151" t="s">
        <v>157</v>
      </c>
      <c r="AU704" s="151" t="s">
        <v>79</v>
      </c>
      <c r="AV704" s="13" t="s">
        <v>79</v>
      </c>
      <c r="AW704" s="13" t="s">
        <v>27</v>
      </c>
      <c r="AX704" s="13" t="s">
        <v>70</v>
      </c>
      <c r="AY704" s="151" t="s">
        <v>148</v>
      </c>
    </row>
    <row r="705" spans="2:51" s="13" customFormat="1" ht="12">
      <c r="B705" s="150"/>
      <c r="D705" s="144" t="s">
        <v>157</v>
      </c>
      <c r="E705" s="151" t="s">
        <v>1</v>
      </c>
      <c r="F705" s="152" t="s">
        <v>2506</v>
      </c>
      <c r="H705" s="153">
        <v>5.363</v>
      </c>
      <c r="L705" s="150"/>
      <c r="M705" s="154"/>
      <c r="N705" s="155"/>
      <c r="O705" s="155"/>
      <c r="P705" s="155"/>
      <c r="Q705" s="155"/>
      <c r="R705" s="155"/>
      <c r="S705" s="155"/>
      <c r="T705" s="156"/>
      <c r="AT705" s="151" t="s">
        <v>157</v>
      </c>
      <c r="AU705" s="151" t="s">
        <v>79</v>
      </c>
      <c r="AV705" s="13" t="s">
        <v>79</v>
      </c>
      <c r="AW705" s="13" t="s">
        <v>27</v>
      </c>
      <c r="AX705" s="13" t="s">
        <v>70</v>
      </c>
      <c r="AY705" s="151" t="s">
        <v>148</v>
      </c>
    </row>
    <row r="706" spans="2:65" s="1" customFormat="1" ht="24" customHeight="1">
      <c r="B706" s="130"/>
      <c r="C706" s="131" t="s">
        <v>1070</v>
      </c>
      <c r="D706" s="131" t="s">
        <v>150</v>
      </c>
      <c r="E706" s="132" t="s">
        <v>1053</v>
      </c>
      <c r="F706" s="133" t="s">
        <v>1054</v>
      </c>
      <c r="G706" s="134" t="s">
        <v>153</v>
      </c>
      <c r="H706" s="135">
        <v>269.09</v>
      </c>
      <c r="I706" s="136"/>
      <c r="J706" s="136">
        <f>ROUND(I706*H706,2)</f>
        <v>0</v>
      </c>
      <c r="K706" s="133" t="s">
        <v>154</v>
      </c>
      <c r="L706" s="27"/>
      <c r="M706" s="137" t="s">
        <v>1</v>
      </c>
      <c r="N706" s="138" t="s">
        <v>35</v>
      </c>
      <c r="O706" s="139">
        <v>0.054</v>
      </c>
      <c r="P706" s="139">
        <f>O706*H706</f>
        <v>14.530859999999999</v>
      </c>
      <c r="Q706" s="139">
        <v>0</v>
      </c>
      <c r="R706" s="139">
        <f>Q706*H706</f>
        <v>0</v>
      </c>
      <c r="S706" s="139">
        <v>0</v>
      </c>
      <c r="T706" s="140">
        <f>S706*H706</f>
        <v>0</v>
      </c>
      <c r="AR706" s="141" t="s">
        <v>231</v>
      </c>
      <c r="AT706" s="141" t="s">
        <v>150</v>
      </c>
      <c r="AU706" s="141" t="s">
        <v>79</v>
      </c>
      <c r="AY706" s="15" t="s">
        <v>148</v>
      </c>
      <c r="BE706" s="142">
        <f>IF(N706="základní",J706,0)</f>
        <v>0</v>
      </c>
      <c r="BF706" s="142">
        <f>IF(N706="snížená",J706,0)</f>
        <v>0</v>
      </c>
      <c r="BG706" s="142">
        <f>IF(N706="zákl. přenesená",J706,0)</f>
        <v>0</v>
      </c>
      <c r="BH706" s="142">
        <f>IF(N706="sníž. přenesená",J706,0)</f>
        <v>0</v>
      </c>
      <c r="BI706" s="142">
        <f>IF(N706="nulová",J706,0)</f>
        <v>0</v>
      </c>
      <c r="BJ706" s="15" t="s">
        <v>77</v>
      </c>
      <c r="BK706" s="142">
        <f>ROUND(I706*H706,2)</f>
        <v>0</v>
      </c>
      <c r="BL706" s="15" t="s">
        <v>231</v>
      </c>
      <c r="BM706" s="141" t="s">
        <v>3224</v>
      </c>
    </row>
    <row r="707" spans="2:51" s="12" customFormat="1" ht="12">
      <c r="B707" s="143"/>
      <c r="D707" s="144" t="s">
        <v>157</v>
      </c>
      <c r="E707" s="145" t="s">
        <v>1</v>
      </c>
      <c r="F707" s="146" t="s">
        <v>1056</v>
      </c>
      <c r="H707" s="145" t="s">
        <v>1</v>
      </c>
      <c r="L707" s="143"/>
      <c r="M707" s="147"/>
      <c r="N707" s="148"/>
      <c r="O707" s="148"/>
      <c r="P707" s="148"/>
      <c r="Q707" s="148"/>
      <c r="R707" s="148"/>
      <c r="S707" s="148"/>
      <c r="T707" s="149"/>
      <c r="AT707" s="145" t="s">
        <v>157</v>
      </c>
      <c r="AU707" s="145" t="s">
        <v>79</v>
      </c>
      <c r="AV707" s="12" t="s">
        <v>77</v>
      </c>
      <c r="AW707" s="12" t="s">
        <v>27</v>
      </c>
      <c r="AX707" s="12" t="s">
        <v>70</v>
      </c>
      <c r="AY707" s="145" t="s">
        <v>148</v>
      </c>
    </row>
    <row r="708" spans="2:51" s="13" customFormat="1" ht="30.6">
      <c r="B708" s="150"/>
      <c r="D708" s="144" t="s">
        <v>157</v>
      </c>
      <c r="E708" s="151" t="s">
        <v>1</v>
      </c>
      <c r="F708" s="152" t="s">
        <v>3225</v>
      </c>
      <c r="H708" s="153">
        <v>137.04</v>
      </c>
      <c r="L708" s="150"/>
      <c r="M708" s="154"/>
      <c r="N708" s="155"/>
      <c r="O708" s="155"/>
      <c r="P708" s="155"/>
      <c r="Q708" s="155"/>
      <c r="R708" s="155"/>
      <c r="S708" s="155"/>
      <c r="T708" s="156"/>
      <c r="AT708" s="151" t="s">
        <v>157</v>
      </c>
      <c r="AU708" s="151" t="s">
        <v>79</v>
      </c>
      <c r="AV708" s="13" t="s">
        <v>79</v>
      </c>
      <c r="AW708" s="13" t="s">
        <v>27</v>
      </c>
      <c r="AX708" s="13" t="s">
        <v>70</v>
      </c>
      <c r="AY708" s="151" t="s">
        <v>148</v>
      </c>
    </row>
    <row r="709" spans="2:51" s="12" customFormat="1" ht="12">
      <c r="B709" s="143"/>
      <c r="D709" s="144" t="s">
        <v>157</v>
      </c>
      <c r="E709" s="145" t="s">
        <v>1</v>
      </c>
      <c r="F709" s="146" t="s">
        <v>665</v>
      </c>
      <c r="H709" s="145" t="s">
        <v>1</v>
      </c>
      <c r="L709" s="143"/>
      <c r="M709" s="147"/>
      <c r="N709" s="148"/>
      <c r="O709" s="148"/>
      <c r="P709" s="148"/>
      <c r="Q709" s="148"/>
      <c r="R709" s="148"/>
      <c r="S709" s="148"/>
      <c r="T709" s="149"/>
      <c r="AT709" s="145" t="s">
        <v>157</v>
      </c>
      <c r="AU709" s="145" t="s">
        <v>79</v>
      </c>
      <c r="AV709" s="12" t="s">
        <v>77</v>
      </c>
      <c r="AW709" s="12" t="s">
        <v>27</v>
      </c>
      <c r="AX709" s="12" t="s">
        <v>70</v>
      </c>
      <c r="AY709" s="145" t="s">
        <v>148</v>
      </c>
    </row>
    <row r="710" spans="2:51" s="13" customFormat="1" ht="20.4">
      <c r="B710" s="150"/>
      <c r="D710" s="144" t="s">
        <v>157</v>
      </c>
      <c r="E710" s="151" t="s">
        <v>1</v>
      </c>
      <c r="F710" s="152" t="s">
        <v>3226</v>
      </c>
      <c r="H710" s="153">
        <v>83.1</v>
      </c>
      <c r="L710" s="150"/>
      <c r="M710" s="154"/>
      <c r="N710" s="155"/>
      <c r="O710" s="155"/>
      <c r="P710" s="155"/>
      <c r="Q710" s="155"/>
      <c r="R710" s="155"/>
      <c r="S710" s="155"/>
      <c r="T710" s="156"/>
      <c r="AT710" s="151" t="s">
        <v>157</v>
      </c>
      <c r="AU710" s="151" t="s">
        <v>79</v>
      </c>
      <c r="AV710" s="13" t="s">
        <v>79</v>
      </c>
      <c r="AW710" s="13" t="s">
        <v>27</v>
      </c>
      <c r="AX710" s="13" t="s">
        <v>70</v>
      </c>
      <c r="AY710" s="151" t="s">
        <v>148</v>
      </c>
    </row>
    <row r="711" spans="2:51" s="13" customFormat="1" ht="30.6">
      <c r="B711" s="150"/>
      <c r="D711" s="144" t="s">
        <v>157</v>
      </c>
      <c r="E711" s="151" t="s">
        <v>1</v>
      </c>
      <c r="F711" s="152" t="s">
        <v>3227</v>
      </c>
      <c r="H711" s="153">
        <v>42.75</v>
      </c>
      <c r="L711" s="150"/>
      <c r="M711" s="154"/>
      <c r="N711" s="155"/>
      <c r="O711" s="155"/>
      <c r="P711" s="155"/>
      <c r="Q711" s="155"/>
      <c r="R711" s="155"/>
      <c r="S711" s="155"/>
      <c r="T711" s="156"/>
      <c r="AT711" s="151" t="s">
        <v>157</v>
      </c>
      <c r="AU711" s="151" t="s">
        <v>79</v>
      </c>
      <c r="AV711" s="13" t="s">
        <v>79</v>
      </c>
      <c r="AW711" s="13" t="s">
        <v>27</v>
      </c>
      <c r="AX711" s="13" t="s">
        <v>70</v>
      </c>
      <c r="AY711" s="151" t="s">
        <v>148</v>
      </c>
    </row>
    <row r="712" spans="2:51" s="13" customFormat="1" ht="12">
      <c r="B712" s="150"/>
      <c r="D712" s="144" t="s">
        <v>157</v>
      </c>
      <c r="E712" s="151" t="s">
        <v>1</v>
      </c>
      <c r="F712" s="152" t="s">
        <v>2510</v>
      </c>
      <c r="H712" s="153">
        <v>6.2</v>
      </c>
      <c r="L712" s="150"/>
      <c r="M712" s="154"/>
      <c r="N712" s="155"/>
      <c r="O712" s="155"/>
      <c r="P712" s="155"/>
      <c r="Q712" s="155"/>
      <c r="R712" s="155"/>
      <c r="S712" s="155"/>
      <c r="T712" s="156"/>
      <c r="AT712" s="151" t="s">
        <v>157</v>
      </c>
      <c r="AU712" s="151" t="s">
        <v>79</v>
      </c>
      <c r="AV712" s="13" t="s">
        <v>79</v>
      </c>
      <c r="AW712" s="13" t="s">
        <v>27</v>
      </c>
      <c r="AX712" s="13" t="s">
        <v>70</v>
      </c>
      <c r="AY712" s="151" t="s">
        <v>148</v>
      </c>
    </row>
    <row r="713" spans="2:65" s="1" customFormat="1" ht="16.5" customHeight="1">
      <c r="B713" s="130"/>
      <c r="C713" s="157" t="s">
        <v>1075</v>
      </c>
      <c r="D713" s="157" t="s">
        <v>80</v>
      </c>
      <c r="E713" s="158" t="s">
        <v>1063</v>
      </c>
      <c r="F713" s="159" t="s">
        <v>1064</v>
      </c>
      <c r="G713" s="160" t="s">
        <v>203</v>
      </c>
      <c r="H713" s="161">
        <v>0.254</v>
      </c>
      <c r="I713" s="162"/>
      <c r="J713" s="162">
        <f>ROUND(I713*H713,2)</f>
        <v>0</v>
      </c>
      <c r="K713" s="159" t="s">
        <v>154</v>
      </c>
      <c r="L713" s="163"/>
      <c r="M713" s="164" t="s">
        <v>1</v>
      </c>
      <c r="N713" s="165" t="s">
        <v>35</v>
      </c>
      <c r="O713" s="139">
        <v>0</v>
      </c>
      <c r="P713" s="139">
        <f>O713*H713</f>
        <v>0</v>
      </c>
      <c r="Q713" s="139">
        <v>1</v>
      </c>
      <c r="R713" s="139">
        <f>Q713*H713</f>
        <v>0.254</v>
      </c>
      <c r="S713" s="139">
        <v>0</v>
      </c>
      <c r="T713" s="140">
        <f>S713*H713</f>
        <v>0</v>
      </c>
      <c r="AR713" s="141" t="s">
        <v>325</v>
      </c>
      <c r="AT713" s="141" t="s">
        <v>80</v>
      </c>
      <c r="AU713" s="141" t="s">
        <v>79</v>
      </c>
      <c r="AY713" s="15" t="s">
        <v>148</v>
      </c>
      <c r="BE713" s="142">
        <f>IF(N713="základní",J713,0)</f>
        <v>0</v>
      </c>
      <c r="BF713" s="142">
        <f>IF(N713="snížená",J713,0)</f>
        <v>0</v>
      </c>
      <c r="BG713" s="142">
        <f>IF(N713="zákl. přenesená",J713,0)</f>
        <v>0</v>
      </c>
      <c r="BH713" s="142">
        <f>IF(N713="sníž. přenesená",J713,0)</f>
        <v>0</v>
      </c>
      <c r="BI713" s="142">
        <f>IF(N713="nulová",J713,0)</f>
        <v>0</v>
      </c>
      <c r="BJ713" s="15" t="s">
        <v>77</v>
      </c>
      <c r="BK713" s="142">
        <f>ROUND(I713*H713,2)</f>
        <v>0</v>
      </c>
      <c r="BL713" s="15" t="s">
        <v>231</v>
      </c>
      <c r="BM713" s="141" t="s">
        <v>3228</v>
      </c>
    </row>
    <row r="714" spans="2:47" s="1" customFormat="1" ht="19.2">
      <c r="B714" s="27"/>
      <c r="D714" s="144" t="s">
        <v>277</v>
      </c>
      <c r="F714" s="166" t="s">
        <v>1066</v>
      </c>
      <c r="L714" s="27"/>
      <c r="M714" s="167"/>
      <c r="N714" s="50"/>
      <c r="O714" s="50"/>
      <c r="P714" s="50"/>
      <c r="Q714" s="50"/>
      <c r="R714" s="50"/>
      <c r="S714" s="50"/>
      <c r="T714" s="51"/>
      <c r="AT714" s="15" t="s">
        <v>277</v>
      </c>
      <c r="AU714" s="15" t="s">
        <v>79</v>
      </c>
    </row>
    <row r="715" spans="2:51" s="13" customFormat="1" ht="12">
      <c r="B715" s="150"/>
      <c r="D715" s="144" t="s">
        <v>157</v>
      </c>
      <c r="E715" s="151" t="s">
        <v>1</v>
      </c>
      <c r="F715" s="152" t="s">
        <v>3229</v>
      </c>
      <c r="H715" s="153">
        <v>577.523</v>
      </c>
      <c r="L715" s="150"/>
      <c r="M715" s="154"/>
      <c r="N715" s="155"/>
      <c r="O715" s="155"/>
      <c r="P715" s="155"/>
      <c r="Q715" s="155"/>
      <c r="R715" s="155"/>
      <c r="S715" s="155"/>
      <c r="T715" s="156"/>
      <c r="AT715" s="151" t="s">
        <v>157</v>
      </c>
      <c r="AU715" s="151" t="s">
        <v>79</v>
      </c>
      <c r="AV715" s="13" t="s">
        <v>79</v>
      </c>
      <c r="AW715" s="13" t="s">
        <v>27</v>
      </c>
      <c r="AX715" s="13" t="s">
        <v>70</v>
      </c>
      <c r="AY715" s="151" t="s">
        <v>148</v>
      </c>
    </row>
    <row r="716" spans="2:51" s="13" customFormat="1" ht="12">
      <c r="B716" s="150"/>
      <c r="D716" s="144" t="s">
        <v>157</v>
      </c>
      <c r="E716" s="151" t="s">
        <v>1</v>
      </c>
      <c r="F716" s="152" t="s">
        <v>3230</v>
      </c>
      <c r="H716" s="153">
        <v>269.09</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51" s="13" customFormat="1" ht="12">
      <c r="B717" s="150"/>
      <c r="D717" s="144" t="s">
        <v>157</v>
      </c>
      <c r="F717" s="152" t="s">
        <v>3231</v>
      </c>
      <c r="H717" s="153">
        <v>0.254</v>
      </c>
      <c r="L717" s="150"/>
      <c r="M717" s="154"/>
      <c r="N717" s="155"/>
      <c r="O717" s="155"/>
      <c r="P717" s="155"/>
      <c r="Q717" s="155"/>
      <c r="R717" s="155"/>
      <c r="S717" s="155"/>
      <c r="T717" s="156"/>
      <c r="AT717" s="151" t="s">
        <v>157</v>
      </c>
      <c r="AU717" s="151" t="s">
        <v>79</v>
      </c>
      <c r="AV717" s="13" t="s">
        <v>79</v>
      </c>
      <c r="AW717" s="13" t="s">
        <v>3</v>
      </c>
      <c r="AX717" s="13" t="s">
        <v>77</v>
      </c>
      <c r="AY717" s="151" t="s">
        <v>148</v>
      </c>
    </row>
    <row r="718" spans="2:65" s="1" customFormat="1" ht="24" customHeight="1">
      <c r="B718" s="130"/>
      <c r="C718" s="131" t="s">
        <v>1080</v>
      </c>
      <c r="D718" s="131" t="s">
        <v>150</v>
      </c>
      <c r="E718" s="132" t="s">
        <v>1071</v>
      </c>
      <c r="F718" s="133" t="s">
        <v>1072</v>
      </c>
      <c r="G718" s="134" t="s">
        <v>153</v>
      </c>
      <c r="H718" s="135">
        <v>562.3</v>
      </c>
      <c r="I718" s="136"/>
      <c r="J718" s="136">
        <f>ROUND(I718*H718,2)</f>
        <v>0</v>
      </c>
      <c r="K718" s="133" t="s">
        <v>320</v>
      </c>
      <c r="L718" s="27"/>
      <c r="M718" s="137" t="s">
        <v>1</v>
      </c>
      <c r="N718" s="138" t="s">
        <v>35</v>
      </c>
      <c r="O718" s="139">
        <v>0.033</v>
      </c>
      <c r="P718" s="139">
        <f>O718*H718</f>
        <v>18.555899999999998</v>
      </c>
      <c r="Q718" s="139">
        <v>0</v>
      </c>
      <c r="R718" s="139">
        <f>Q718*H718</f>
        <v>0</v>
      </c>
      <c r="S718" s="139">
        <v>0</v>
      </c>
      <c r="T718" s="140">
        <f>S718*H718</f>
        <v>0</v>
      </c>
      <c r="AR718" s="141" t="s">
        <v>231</v>
      </c>
      <c r="AT718" s="141" t="s">
        <v>150</v>
      </c>
      <c r="AU718" s="141" t="s">
        <v>79</v>
      </c>
      <c r="AY718" s="15" t="s">
        <v>148</v>
      </c>
      <c r="BE718" s="142">
        <f>IF(N718="základní",J718,0)</f>
        <v>0</v>
      </c>
      <c r="BF718" s="142">
        <f>IF(N718="snížená",J718,0)</f>
        <v>0</v>
      </c>
      <c r="BG718" s="142">
        <f>IF(N718="zákl. přenesená",J718,0)</f>
        <v>0</v>
      </c>
      <c r="BH718" s="142">
        <f>IF(N718="sníž. přenesená",J718,0)</f>
        <v>0</v>
      </c>
      <c r="BI718" s="142">
        <f>IF(N718="nulová",J718,0)</f>
        <v>0</v>
      </c>
      <c r="BJ718" s="15" t="s">
        <v>77</v>
      </c>
      <c r="BK718" s="142">
        <f>ROUND(I718*H718,2)</f>
        <v>0</v>
      </c>
      <c r="BL718" s="15" t="s">
        <v>231</v>
      </c>
      <c r="BM718" s="141" t="s">
        <v>3232</v>
      </c>
    </row>
    <row r="719" spans="2:51" s="13" customFormat="1" ht="20.4">
      <c r="B719" s="150"/>
      <c r="D719" s="144" t="s">
        <v>157</v>
      </c>
      <c r="E719" s="151" t="s">
        <v>1</v>
      </c>
      <c r="F719" s="152" t="s">
        <v>3223</v>
      </c>
      <c r="H719" s="153">
        <v>562.3</v>
      </c>
      <c r="L719" s="150"/>
      <c r="M719" s="154"/>
      <c r="N719" s="155"/>
      <c r="O719" s="155"/>
      <c r="P719" s="155"/>
      <c r="Q719" s="155"/>
      <c r="R719" s="155"/>
      <c r="S719" s="155"/>
      <c r="T719" s="156"/>
      <c r="AT719" s="151" t="s">
        <v>157</v>
      </c>
      <c r="AU719" s="151" t="s">
        <v>79</v>
      </c>
      <c r="AV719" s="13" t="s">
        <v>79</v>
      </c>
      <c r="AW719" s="13" t="s">
        <v>27</v>
      </c>
      <c r="AX719" s="13" t="s">
        <v>70</v>
      </c>
      <c r="AY719" s="151" t="s">
        <v>148</v>
      </c>
    </row>
    <row r="720" spans="2:65" s="1" customFormat="1" ht="16.5" customHeight="1">
      <c r="B720" s="130"/>
      <c r="C720" s="157" t="s">
        <v>1084</v>
      </c>
      <c r="D720" s="157" t="s">
        <v>80</v>
      </c>
      <c r="E720" s="158" t="s">
        <v>1076</v>
      </c>
      <c r="F720" s="159" t="s">
        <v>1077</v>
      </c>
      <c r="G720" s="160" t="s">
        <v>153</v>
      </c>
      <c r="H720" s="161">
        <v>646.645</v>
      </c>
      <c r="I720" s="162"/>
      <c r="J720" s="162">
        <f>ROUND(I720*H720,2)</f>
        <v>0</v>
      </c>
      <c r="K720" s="159" t="s">
        <v>320</v>
      </c>
      <c r="L720" s="163"/>
      <c r="M720" s="164" t="s">
        <v>1</v>
      </c>
      <c r="N720" s="165" t="s">
        <v>35</v>
      </c>
      <c r="O720" s="139">
        <v>0</v>
      </c>
      <c r="P720" s="139">
        <f>O720*H720</f>
        <v>0</v>
      </c>
      <c r="Q720" s="139">
        <v>0.00064</v>
      </c>
      <c r="R720" s="139">
        <f>Q720*H720</f>
        <v>0.4138528</v>
      </c>
      <c r="S720" s="139">
        <v>0</v>
      </c>
      <c r="T720" s="140">
        <f>S720*H720</f>
        <v>0</v>
      </c>
      <c r="AR720" s="141" t="s">
        <v>325</v>
      </c>
      <c r="AT720" s="141" t="s">
        <v>80</v>
      </c>
      <c r="AU720" s="141" t="s">
        <v>79</v>
      </c>
      <c r="AY720" s="15" t="s">
        <v>148</v>
      </c>
      <c r="BE720" s="142">
        <f>IF(N720="základní",J720,0)</f>
        <v>0</v>
      </c>
      <c r="BF720" s="142">
        <f>IF(N720="snížená",J720,0)</f>
        <v>0</v>
      </c>
      <c r="BG720" s="142">
        <f>IF(N720="zákl. přenesená",J720,0)</f>
        <v>0</v>
      </c>
      <c r="BH720" s="142">
        <f>IF(N720="sníž. přenesená",J720,0)</f>
        <v>0</v>
      </c>
      <c r="BI720" s="142">
        <f>IF(N720="nulová",J720,0)</f>
        <v>0</v>
      </c>
      <c r="BJ720" s="15" t="s">
        <v>77</v>
      </c>
      <c r="BK720" s="142">
        <f>ROUND(I720*H720,2)</f>
        <v>0</v>
      </c>
      <c r="BL720" s="15" t="s">
        <v>231</v>
      </c>
      <c r="BM720" s="141" t="s">
        <v>3233</v>
      </c>
    </row>
    <row r="721" spans="2:51" s="13" customFormat="1" ht="12">
      <c r="B721" s="150"/>
      <c r="D721" s="144" t="s">
        <v>157</v>
      </c>
      <c r="F721" s="152" t="s">
        <v>3234</v>
      </c>
      <c r="H721" s="153">
        <v>646.645</v>
      </c>
      <c r="L721" s="150"/>
      <c r="M721" s="154"/>
      <c r="N721" s="155"/>
      <c r="O721" s="155"/>
      <c r="P721" s="155"/>
      <c r="Q721" s="155"/>
      <c r="R721" s="155"/>
      <c r="S721" s="155"/>
      <c r="T721" s="156"/>
      <c r="AT721" s="151" t="s">
        <v>157</v>
      </c>
      <c r="AU721" s="151" t="s">
        <v>79</v>
      </c>
      <c r="AV721" s="13" t="s">
        <v>79</v>
      </c>
      <c r="AW721" s="13" t="s">
        <v>3</v>
      </c>
      <c r="AX721" s="13" t="s">
        <v>77</v>
      </c>
      <c r="AY721" s="151" t="s">
        <v>148</v>
      </c>
    </row>
    <row r="722" spans="2:65" s="1" customFormat="1" ht="24" customHeight="1">
      <c r="B722" s="130"/>
      <c r="C722" s="131" t="s">
        <v>1088</v>
      </c>
      <c r="D722" s="131" t="s">
        <v>150</v>
      </c>
      <c r="E722" s="132" t="s">
        <v>1081</v>
      </c>
      <c r="F722" s="133" t="s">
        <v>1082</v>
      </c>
      <c r="G722" s="134" t="s">
        <v>153</v>
      </c>
      <c r="H722" s="135">
        <v>577.523</v>
      </c>
      <c r="I722" s="136"/>
      <c r="J722" s="136">
        <f>ROUND(I722*H722,2)</f>
        <v>0</v>
      </c>
      <c r="K722" s="133" t="s">
        <v>154</v>
      </c>
      <c r="L722" s="27"/>
      <c r="M722" s="137" t="s">
        <v>1</v>
      </c>
      <c r="N722" s="138" t="s">
        <v>35</v>
      </c>
      <c r="O722" s="139">
        <v>0.222</v>
      </c>
      <c r="P722" s="139">
        <f>O722*H722</f>
        <v>128.210106</v>
      </c>
      <c r="Q722" s="139">
        <v>0.0004</v>
      </c>
      <c r="R722" s="139">
        <f>Q722*H722</f>
        <v>0.23100920000000003</v>
      </c>
      <c r="S722" s="139">
        <v>0</v>
      </c>
      <c r="T722" s="140">
        <f>S722*H722</f>
        <v>0</v>
      </c>
      <c r="AR722" s="141" t="s">
        <v>231</v>
      </c>
      <c r="AT722" s="141" t="s">
        <v>150</v>
      </c>
      <c r="AU722" s="141" t="s">
        <v>79</v>
      </c>
      <c r="AY722" s="15" t="s">
        <v>148</v>
      </c>
      <c r="BE722" s="142">
        <f>IF(N722="základní",J722,0)</f>
        <v>0</v>
      </c>
      <c r="BF722" s="142">
        <f>IF(N722="snížená",J722,0)</f>
        <v>0</v>
      </c>
      <c r="BG722" s="142">
        <f>IF(N722="zákl. přenesená",J722,0)</f>
        <v>0</v>
      </c>
      <c r="BH722" s="142">
        <f>IF(N722="sníž. přenesená",J722,0)</f>
        <v>0</v>
      </c>
      <c r="BI722" s="142">
        <f>IF(N722="nulová",J722,0)</f>
        <v>0</v>
      </c>
      <c r="BJ722" s="15" t="s">
        <v>77</v>
      </c>
      <c r="BK722" s="142">
        <f>ROUND(I722*H722,2)</f>
        <v>0</v>
      </c>
      <c r="BL722" s="15" t="s">
        <v>231</v>
      </c>
      <c r="BM722" s="141" t="s">
        <v>3235</v>
      </c>
    </row>
    <row r="723" spans="2:51" s="13" customFormat="1" ht="12">
      <c r="B723" s="150"/>
      <c r="D723" s="144" t="s">
        <v>157</v>
      </c>
      <c r="E723" s="151" t="s">
        <v>1</v>
      </c>
      <c r="F723" s="152" t="s">
        <v>3229</v>
      </c>
      <c r="H723" s="153">
        <v>577.523</v>
      </c>
      <c r="L723" s="150"/>
      <c r="M723" s="154"/>
      <c r="N723" s="155"/>
      <c r="O723" s="155"/>
      <c r="P723" s="155"/>
      <c r="Q723" s="155"/>
      <c r="R723" s="155"/>
      <c r="S723" s="155"/>
      <c r="T723" s="156"/>
      <c r="AT723" s="151" t="s">
        <v>157</v>
      </c>
      <c r="AU723" s="151" t="s">
        <v>79</v>
      </c>
      <c r="AV723" s="13" t="s">
        <v>79</v>
      </c>
      <c r="AW723" s="13" t="s">
        <v>27</v>
      </c>
      <c r="AX723" s="13" t="s">
        <v>70</v>
      </c>
      <c r="AY723" s="151" t="s">
        <v>148</v>
      </c>
    </row>
    <row r="724" spans="2:65" s="1" customFormat="1" ht="24" customHeight="1">
      <c r="B724" s="130"/>
      <c r="C724" s="131" t="s">
        <v>1093</v>
      </c>
      <c r="D724" s="131" t="s">
        <v>150</v>
      </c>
      <c r="E724" s="132" t="s">
        <v>1085</v>
      </c>
      <c r="F724" s="133" t="s">
        <v>1086</v>
      </c>
      <c r="G724" s="134" t="s">
        <v>153</v>
      </c>
      <c r="H724" s="135">
        <v>269.09</v>
      </c>
      <c r="I724" s="136"/>
      <c r="J724" s="136">
        <f>ROUND(I724*H724,2)</f>
        <v>0</v>
      </c>
      <c r="K724" s="133" t="s">
        <v>320</v>
      </c>
      <c r="L724" s="27"/>
      <c r="M724" s="137" t="s">
        <v>1</v>
      </c>
      <c r="N724" s="138" t="s">
        <v>35</v>
      </c>
      <c r="O724" s="139">
        <v>0.26</v>
      </c>
      <c r="P724" s="139">
        <f>O724*H724</f>
        <v>69.9634</v>
      </c>
      <c r="Q724" s="139">
        <v>0.0004</v>
      </c>
      <c r="R724" s="139">
        <f>Q724*H724</f>
        <v>0.107636</v>
      </c>
      <c r="S724" s="139">
        <v>0</v>
      </c>
      <c r="T724" s="140">
        <f>S724*H724</f>
        <v>0</v>
      </c>
      <c r="AR724" s="141" t="s">
        <v>231</v>
      </c>
      <c r="AT724" s="141" t="s">
        <v>150</v>
      </c>
      <c r="AU724" s="141" t="s">
        <v>79</v>
      </c>
      <c r="AY724" s="15" t="s">
        <v>148</v>
      </c>
      <c r="BE724" s="142">
        <f>IF(N724="základní",J724,0)</f>
        <v>0</v>
      </c>
      <c r="BF724" s="142">
        <f>IF(N724="snížená",J724,0)</f>
        <v>0</v>
      </c>
      <c r="BG724" s="142">
        <f>IF(N724="zákl. přenesená",J724,0)</f>
        <v>0</v>
      </c>
      <c r="BH724" s="142">
        <f>IF(N724="sníž. přenesená",J724,0)</f>
        <v>0</v>
      </c>
      <c r="BI724" s="142">
        <f>IF(N724="nulová",J724,0)</f>
        <v>0</v>
      </c>
      <c r="BJ724" s="15" t="s">
        <v>77</v>
      </c>
      <c r="BK724" s="142">
        <f>ROUND(I724*H724,2)</f>
        <v>0</v>
      </c>
      <c r="BL724" s="15" t="s">
        <v>231</v>
      </c>
      <c r="BM724" s="141" t="s">
        <v>3236</v>
      </c>
    </row>
    <row r="725" spans="2:51" s="13" customFormat="1" ht="12">
      <c r="B725" s="150"/>
      <c r="D725" s="144" t="s">
        <v>157</v>
      </c>
      <c r="E725" s="151" t="s">
        <v>1</v>
      </c>
      <c r="F725" s="152" t="s">
        <v>3230</v>
      </c>
      <c r="H725" s="153">
        <v>269.09</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 customFormat="1" ht="16.5" customHeight="1">
      <c r="B726" s="130"/>
      <c r="C726" s="157" t="s">
        <v>1101</v>
      </c>
      <c r="D726" s="157" t="s">
        <v>80</v>
      </c>
      <c r="E726" s="158" t="s">
        <v>1089</v>
      </c>
      <c r="F726" s="159" t="s">
        <v>1090</v>
      </c>
      <c r="G726" s="160" t="s">
        <v>153</v>
      </c>
      <c r="H726" s="161">
        <v>1015.936</v>
      </c>
      <c r="I726" s="162"/>
      <c r="J726" s="162">
        <f>ROUND(I726*H726,2)</f>
        <v>0</v>
      </c>
      <c r="K726" s="159" t="s">
        <v>154</v>
      </c>
      <c r="L726" s="163"/>
      <c r="M726" s="164" t="s">
        <v>1</v>
      </c>
      <c r="N726" s="165" t="s">
        <v>35</v>
      </c>
      <c r="O726" s="139">
        <v>0</v>
      </c>
      <c r="P726" s="139">
        <f>O726*H726</f>
        <v>0</v>
      </c>
      <c r="Q726" s="139">
        <v>0.00388</v>
      </c>
      <c r="R726" s="139">
        <f>Q726*H726</f>
        <v>3.9418316800000004</v>
      </c>
      <c r="S726" s="139">
        <v>0</v>
      </c>
      <c r="T726" s="140">
        <f>S726*H726</f>
        <v>0</v>
      </c>
      <c r="AR726" s="141" t="s">
        <v>325</v>
      </c>
      <c r="AT726" s="141" t="s">
        <v>80</v>
      </c>
      <c r="AU726" s="141" t="s">
        <v>79</v>
      </c>
      <c r="AY726" s="15" t="s">
        <v>148</v>
      </c>
      <c r="BE726" s="142">
        <f>IF(N726="základní",J726,0)</f>
        <v>0</v>
      </c>
      <c r="BF726" s="142">
        <f>IF(N726="snížená",J726,0)</f>
        <v>0</v>
      </c>
      <c r="BG726" s="142">
        <f>IF(N726="zákl. přenesená",J726,0)</f>
        <v>0</v>
      </c>
      <c r="BH726" s="142">
        <f>IF(N726="sníž. přenesená",J726,0)</f>
        <v>0</v>
      </c>
      <c r="BI726" s="142">
        <f>IF(N726="nulová",J726,0)</f>
        <v>0</v>
      </c>
      <c r="BJ726" s="15" t="s">
        <v>77</v>
      </c>
      <c r="BK726" s="142">
        <f>ROUND(I726*H726,2)</f>
        <v>0</v>
      </c>
      <c r="BL726" s="15" t="s">
        <v>231</v>
      </c>
      <c r="BM726" s="141" t="s">
        <v>3237</v>
      </c>
    </row>
    <row r="727" spans="2:51" s="13" customFormat="1" ht="12">
      <c r="B727" s="150"/>
      <c r="D727" s="144" t="s">
        <v>157</v>
      </c>
      <c r="E727" s="151" t="s">
        <v>1</v>
      </c>
      <c r="F727" s="152" t="s">
        <v>3229</v>
      </c>
      <c r="H727" s="153">
        <v>577.523</v>
      </c>
      <c r="L727" s="150"/>
      <c r="M727" s="154"/>
      <c r="N727" s="155"/>
      <c r="O727" s="155"/>
      <c r="P727" s="155"/>
      <c r="Q727" s="155"/>
      <c r="R727" s="155"/>
      <c r="S727" s="155"/>
      <c r="T727" s="156"/>
      <c r="AT727" s="151" t="s">
        <v>157</v>
      </c>
      <c r="AU727" s="151" t="s">
        <v>79</v>
      </c>
      <c r="AV727" s="13" t="s">
        <v>79</v>
      </c>
      <c r="AW727" s="13" t="s">
        <v>27</v>
      </c>
      <c r="AX727" s="13" t="s">
        <v>70</v>
      </c>
      <c r="AY727" s="151" t="s">
        <v>148</v>
      </c>
    </row>
    <row r="728" spans="2:51" s="13" customFormat="1" ht="12">
      <c r="B728" s="150"/>
      <c r="D728" s="144" t="s">
        <v>157</v>
      </c>
      <c r="E728" s="151" t="s">
        <v>1</v>
      </c>
      <c r="F728" s="152" t="s">
        <v>3230</v>
      </c>
      <c r="H728" s="153">
        <v>269.09</v>
      </c>
      <c r="L728" s="150"/>
      <c r="M728" s="154"/>
      <c r="N728" s="155"/>
      <c r="O728" s="155"/>
      <c r="P728" s="155"/>
      <c r="Q728" s="155"/>
      <c r="R728" s="155"/>
      <c r="S728" s="155"/>
      <c r="T728" s="156"/>
      <c r="AT728" s="151" t="s">
        <v>157</v>
      </c>
      <c r="AU728" s="151" t="s">
        <v>79</v>
      </c>
      <c r="AV728" s="13" t="s">
        <v>79</v>
      </c>
      <c r="AW728" s="13" t="s">
        <v>27</v>
      </c>
      <c r="AX728" s="13" t="s">
        <v>70</v>
      </c>
      <c r="AY728" s="151" t="s">
        <v>148</v>
      </c>
    </row>
    <row r="729" spans="2:51" s="13" customFormat="1" ht="12">
      <c r="B729" s="150"/>
      <c r="D729" s="144" t="s">
        <v>157</v>
      </c>
      <c r="F729" s="152" t="s">
        <v>3238</v>
      </c>
      <c r="H729" s="153">
        <v>1015.936</v>
      </c>
      <c r="L729" s="150"/>
      <c r="M729" s="154"/>
      <c r="N729" s="155"/>
      <c r="O729" s="155"/>
      <c r="P729" s="155"/>
      <c r="Q729" s="155"/>
      <c r="R729" s="155"/>
      <c r="S729" s="155"/>
      <c r="T729" s="156"/>
      <c r="AT729" s="151" t="s">
        <v>157</v>
      </c>
      <c r="AU729" s="151" t="s">
        <v>79</v>
      </c>
      <c r="AV729" s="13" t="s">
        <v>79</v>
      </c>
      <c r="AW729" s="13" t="s">
        <v>3</v>
      </c>
      <c r="AX729" s="13" t="s">
        <v>77</v>
      </c>
      <c r="AY729" s="151" t="s">
        <v>148</v>
      </c>
    </row>
    <row r="730" spans="2:65" s="1" customFormat="1" ht="24" customHeight="1">
      <c r="B730" s="130"/>
      <c r="C730" s="131" t="s">
        <v>1106</v>
      </c>
      <c r="D730" s="131" t="s">
        <v>150</v>
      </c>
      <c r="E730" s="132" t="s">
        <v>1094</v>
      </c>
      <c r="F730" s="133" t="s">
        <v>1095</v>
      </c>
      <c r="G730" s="134" t="s">
        <v>153</v>
      </c>
      <c r="H730" s="135">
        <v>171.3</v>
      </c>
      <c r="I730" s="136"/>
      <c r="J730" s="136">
        <f>ROUND(I730*H730,2)</f>
        <v>0</v>
      </c>
      <c r="K730" s="133" t="s">
        <v>320</v>
      </c>
      <c r="L730" s="27"/>
      <c r="M730" s="137" t="s">
        <v>1</v>
      </c>
      <c r="N730" s="138" t="s">
        <v>35</v>
      </c>
      <c r="O730" s="139">
        <v>0.097</v>
      </c>
      <c r="P730" s="139">
        <f>O730*H730</f>
        <v>16.616100000000003</v>
      </c>
      <c r="Q730" s="139">
        <v>0.00071</v>
      </c>
      <c r="R730" s="139">
        <f>Q730*H730</f>
        <v>0.12162300000000001</v>
      </c>
      <c r="S730" s="139">
        <v>0</v>
      </c>
      <c r="T730" s="140">
        <f>S730*H730</f>
        <v>0</v>
      </c>
      <c r="AR730" s="141" t="s">
        <v>231</v>
      </c>
      <c r="AT730" s="141" t="s">
        <v>150</v>
      </c>
      <c r="AU730" s="141" t="s">
        <v>79</v>
      </c>
      <c r="AY730" s="15" t="s">
        <v>148</v>
      </c>
      <c r="BE730" s="142">
        <f>IF(N730="základní",J730,0)</f>
        <v>0</v>
      </c>
      <c r="BF730" s="142">
        <f>IF(N730="snížená",J730,0)</f>
        <v>0</v>
      </c>
      <c r="BG730" s="142">
        <f>IF(N730="zákl. přenesená",J730,0)</f>
        <v>0</v>
      </c>
      <c r="BH730" s="142">
        <f>IF(N730="sníž. přenesená",J730,0)</f>
        <v>0</v>
      </c>
      <c r="BI730" s="142">
        <f>IF(N730="nulová",J730,0)</f>
        <v>0</v>
      </c>
      <c r="BJ730" s="15" t="s">
        <v>77</v>
      </c>
      <c r="BK730" s="142">
        <f>ROUND(I730*H730,2)</f>
        <v>0</v>
      </c>
      <c r="BL730" s="15" t="s">
        <v>231</v>
      </c>
      <c r="BM730" s="141" t="s">
        <v>3239</v>
      </c>
    </row>
    <row r="731" spans="2:51" s="12" customFormat="1" ht="12">
      <c r="B731" s="143"/>
      <c r="D731" s="144" t="s">
        <v>157</v>
      </c>
      <c r="E731" s="145" t="s">
        <v>1</v>
      </c>
      <c r="F731" s="146" t="s">
        <v>1056</v>
      </c>
      <c r="H731" s="145" t="s">
        <v>1</v>
      </c>
      <c r="L731" s="143"/>
      <c r="M731" s="147"/>
      <c r="N731" s="148"/>
      <c r="O731" s="148"/>
      <c r="P731" s="148"/>
      <c r="Q731" s="148"/>
      <c r="R731" s="148"/>
      <c r="S731" s="148"/>
      <c r="T731" s="149"/>
      <c r="AT731" s="145" t="s">
        <v>157</v>
      </c>
      <c r="AU731" s="145" t="s">
        <v>79</v>
      </c>
      <c r="AV731" s="12" t="s">
        <v>77</v>
      </c>
      <c r="AW731" s="12" t="s">
        <v>27</v>
      </c>
      <c r="AX731" s="12" t="s">
        <v>70</v>
      </c>
      <c r="AY731" s="145" t="s">
        <v>148</v>
      </c>
    </row>
    <row r="732" spans="2:51" s="13" customFormat="1" ht="30.6">
      <c r="B732" s="150"/>
      <c r="D732" s="144" t="s">
        <v>157</v>
      </c>
      <c r="E732" s="151" t="s">
        <v>1</v>
      </c>
      <c r="F732" s="152" t="s">
        <v>3240</v>
      </c>
      <c r="H732" s="153">
        <v>171.3</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 customFormat="1" ht="24" customHeight="1">
      <c r="B733" s="130"/>
      <c r="C733" s="131" t="s">
        <v>1112</v>
      </c>
      <c r="D733" s="131" t="s">
        <v>150</v>
      </c>
      <c r="E733" s="132" t="s">
        <v>1102</v>
      </c>
      <c r="F733" s="133" t="s">
        <v>1103</v>
      </c>
      <c r="G733" s="134" t="s">
        <v>458</v>
      </c>
      <c r="H733" s="135">
        <v>164.05</v>
      </c>
      <c r="I733" s="136"/>
      <c r="J733" s="136">
        <f>ROUND(I733*H733,2)</f>
        <v>0</v>
      </c>
      <c r="K733" s="133" t="s">
        <v>320</v>
      </c>
      <c r="L733" s="27"/>
      <c r="M733" s="137" t="s">
        <v>1</v>
      </c>
      <c r="N733" s="138" t="s">
        <v>35</v>
      </c>
      <c r="O733" s="139">
        <v>0.05</v>
      </c>
      <c r="P733" s="139">
        <f>O733*H733</f>
        <v>8.2025</v>
      </c>
      <c r="Q733" s="139">
        <v>0.00028</v>
      </c>
      <c r="R733" s="139">
        <f>Q733*H733</f>
        <v>0.045934</v>
      </c>
      <c r="S733" s="139">
        <v>0</v>
      </c>
      <c r="T733" s="140">
        <f>S733*H733</f>
        <v>0</v>
      </c>
      <c r="AR733" s="141" t="s">
        <v>231</v>
      </c>
      <c r="AT733" s="141" t="s">
        <v>150</v>
      </c>
      <c r="AU733" s="141" t="s">
        <v>79</v>
      </c>
      <c r="AY733" s="15" t="s">
        <v>148</v>
      </c>
      <c r="BE733" s="142">
        <f>IF(N733="základní",J733,0)</f>
        <v>0</v>
      </c>
      <c r="BF733" s="142">
        <f>IF(N733="snížená",J733,0)</f>
        <v>0</v>
      </c>
      <c r="BG733" s="142">
        <f>IF(N733="zákl. přenesená",J733,0)</f>
        <v>0</v>
      </c>
      <c r="BH733" s="142">
        <f>IF(N733="sníž. přenesená",J733,0)</f>
        <v>0</v>
      </c>
      <c r="BI733" s="142">
        <f>IF(N733="nulová",J733,0)</f>
        <v>0</v>
      </c>
      <c r="BJ733" s="15" t="s">
        <v>77</v>
      </c>
      <c r="BK733" s="142">
        <f>ROUND(I733*H733,2)</f>
        <v>0</v>
      </c>
      <c r="BL733" s="15" t="s">
        <v>231</v>
      </c>
      <c r="BM733" s="141" t="s">
        <v>3241</v>
      </c>
    </row>
    <row r="734" spans="2:51" s="12" customFormat="1" ht="12">
      <c r="B734" s="143"/>
      <c r="D734" s="144" t="s">
        <v>157</v>
      </c>
      <c r="E734" s="145" t="s">
        <v>1</v>
      </c>
      <c r="F734" s="146" t="s">
        <v>158</v>
      </c>
      <c r="H734" s="145" t="s">
        <v>1</v>
      </c>
      <c r="L734" s="143"/>
      <c r="M734" s="147"/>
      <c r="N734" s="148"/>
      <c r="O734" s="148"/>
      <c r="P734" s="148"/>
      <c r="Q734" s="148"/>
      <c r="R734" s="148"/>
      <c r="S734" s="148"/>
      <c r="T734" s="149"/>
      <c r="AT734" s="145" t="s">
        <v>157</v>
      </c>
      <c r="AU734" s="145" t="s">
        <v>79</v>
      </c>
      <c r="AV734" s="12" t="s">
        <v>77</v>
      </c>
      <c r="AW734" s="12" t="s">
        <v>27</v>
      </c>
      <c r="AX734" s="12" t="s">
        <v>70</v>
      </c>
      <c r="AY734" s="145" t="s">
        <v>148</v>
      </c>
    </row>
    <row r="735" spans="2:51" s="13" customFormat="1" ht="30.6">
      <c r="B735" s="150"/>
      <c r="D735" s="144" t="s">
        <v>157</v>
      </c>
      <c r="E735" s="151" t="s">
        <v>1</v>
      </c>
      <c r="F735" s="152" t="s">
        <v>3242</v>
      </c>
      <c r="H735" s="153">
        <v>164.05</v>
      </c>
      <c r="L735" s="150"/>
      <c r="M735" s="154"/>
      <c r="N735" s="155"/>
      <c r="O735" s="155"/>
      <c r="P735" s="155"/>
      <c r="Q735" s="155"/>
      <c r="R735" s="155"/>
      <c r="S735" s="155"/>
      <c r="T735" s="156"/>
      <c r="AT735" s="151" t="s">
        <v>157</v>
      </c>
      <c r="AU735" s="151" t="s">
        <v>79</v>
      </c>
      <c r="AV735" s="13" t="s">
        <v>79</v>
      </c>
      <c r="AW735" s="13" t="s">
        <v>27</v>
      </c>
      <c r="AX735" s="13" t="s">
        <v>70</v>
      </c>
      <c r="AY735" s="151" t="s">
        <v>148</v>
      </c>
    </row>
    <row r="736" spans="2:65" s="1" customFormat="1" ht="24" customHeight="1">
      <c r="B736" s="130"/>
      <c r="C736" s="131" t="s">
        <v>1118</v>
      </c>
      <c r="D736" s="131" t="s">
        <v>150</v>
      </c>
      <c r="E736" s="132" t="s">
        <v>1107</v>
      </c>
      <c r="F736" s="133" t="s">
        <v>1108</v>
      </c>
      <c r="G736" s="134" t="s">
        <v>203</v>
      </c>
      <c r="H736" s="135">
        <v>5.116</v>
      </c>
      <c r="I736" s="136"/>
      <c r="J736" s="136">
        <f>ROUND(I736*H736,2)</f>
        <v>0</v>
      </c>
      <c r="K736" s="133" t="s">
        <v>154</v>
      </c>
      <c r="L736" s="27"/>
      <c r="M736" s="137" t="s">
        <v>1</v>
      </c>
      <c r="N736" s="138" t="s">
        <v>35</v>
      </c>
      <c r="O736" s="139">
        <v>1.598</v>
      </c>
      <c r="P736" s="139">
        <f>O736*H736</f>
        <v>8.175368</v>
      </c>
      <c r="Q736" s="139">
        <v>0</v>
      </c>
      <c r="R736" s="139">
        <f>Q736*H736</f>
        <v>0</v>
      </c>
      <c r="S736" s="139">
        <v>0</v>
      </c>
      <c r="T736" s="140">
        <f>S736*H736</f>
        <v>0</v>
      </c>
      <c r="AR736" s="141" t="s">
        <v>231</v>
      </c>
      <c r="AT736" s="141" t="s">
        <v>150</v>
      </c>
      <c r="AU736" s="141" t="s">
        <v>79</v>
      </c>
      <c r="AY736" s="15" t="s">
        <v>148</v>
      </c>
      <c r="BE736" s="142">
        <f>IF(N736="základní",J736,0)</f>
        <v>0</v>
      </c>
      <c r="BF736" s="142">
        <f>IF(N736="snížená",J736,0)</f>
        <v>0</v>
      </c>
      <c r="BG736" s="142">
        <f>IF(N736="zákl. přenesená",J736,0)</f>
        <v>0</v>
      </c>
      <c r="BH736" s="142">
        <f>IF(N736="sníž. přenesená",J736,0)</f>
        <v>0</v>
      </c>
      <c r="BI736" s="142">
        <f>IF(N736="nulová",J736,0)</f>
        <v>0</v>
      </c>
      <c r="BJ736" s="15" t="s">
        <v>77</v>
      </c>
      <c r="BK736" s="142">
        <f>ROUND(I736*H736,2)</f>
        <v>0</v>
      </c>
      <c r="BL736" s="15" t="s">
        <v>231</v>
      </c>
      <c r="BM736" s="141" t="s">
        <v>3243</v>
      </c>
    </row>
    <row r="737" spans="2:63" s="11" customFormat="1" ht="22.8" customHeight="1">
      <c r="B737" s="118"/>
      <c r="D737" s="119" t="s">
        <v>69</v>
      </c>
      <c r="E737" s="128" t="s">
        <v>1173</v>
      </c>
      <c r="F737" s="128" t="s">
        <v>1174</v>
      </c>
      <c r="J737" s="129">
        <f>BK737</f>
        <v>0</v>
      </c>
      <c r="L737" s="118"/>
      <c r="M737" s="122"/>
      <c r="N737" s="123"/>
      <c r="O737" s="123"/>
      <c r="P737" s="124">
        <f>SUM(P738:P771)</f>
        <v>130.68316299999998</v>
      </c>
      <c r="Q737" s="123"/>
      <c r="R737" s="124">
        <f>SUM(R738:R771)</f>
        <v>5.818705075000001</v>
      </c>
      <c r="S737" s="123"/>
      <c r="T737" s="125">
        <f>SUM(T738:T771)</f>
        <v>0</v>
      </c>
      <c r="AR737" s="119" t="s">
        <v>79</v>
      </c>
      <c r="AT737" s="126" t="s">
        <v>69</v>
      </c>
      <c r="AU737" s="126" t="s">
        <v>77</v>
      </c>
      <c r="AY737" s="119" t="s">
        <v>148</v>
      </c>
      <c r="BK737" s="127">
        <f>SUM(BK738:BK771)</f>
        <v>0</v>
      </c>
    </row>
    <row r="738" spans="2:65" s="1" customFormat="1" ht="24" customHeight="1">
      <c r="B738" s="130"/>
      <c r="C738" s="131" t="s">
        <v>1123</v>
      </c>
      <c r="D738" s="131" t="s">
        <v>150</v>
      </c>
      <c r="E738" s="132" t="s">
        <v>1176</v>
      </c>
      <c r="F738" s="133" t="s">
        <v>1177</v>
      </c>
      <c r="G738" s="134" t="s">
        <v>153</v>
      </c>
      <c r="H738" s="135">
        <v>5.363</v>
      </c>
      <c r="I738" s="136"/>
      <c r="J738" s="136">
        <f>ROUND(I738*H738,2)</f>
        <v>0</v>
      </c>
      <c r="K738" s="133" t="s">
        <v>320</v>
      </c>
      <c r="L738" s="27"/>
      <c r="M738" s="137" t="s">
        <v>1</v>
      </c>
      <c r="N738" s="138" t="s">
        <v>35</v>
      </c>
      <c r="O738" s="139">
        <v>0.06</v>
      </c>
      <c r="P738" s="139">
        <f>O738*H738</f>
        <v>0.32178</v>
      </c>
      <c r="Q738" s="139">
        <v>0</v>
      </c>
      <c r="R738" s="139">
        <f>Q738*H738</f>
        <v>0</v>
      </c>
      <c r="S738" s="139">
        <v>0</v>
      </c>
      <c r="T738" s="140">
        <f>S738*H738</f>
        <v>0</v>
      </c>
      <c r="AR738" s="141" t="s">
        <v>231</v>
      </c>
      <c r="AT738" s="141" t="s">
        <v>150</v>
      </c>
      <c r="AU738" s="141" t="s">
        <v>79</v>
      </c>
      <c r="AY738" s="15" t="s">
        <v>148</v>
      </c>
      <c r="BE738" s="142">
        <f>IF(N738="základní",J738,0)</f>
        <v>0</v>
      </c>
      <c r="BF738" s="142">
        <f>IF(N738="snížená",J738,0)</f>
        <v>0</v>
      </c>
      <c r="BG738" s="142">
        <f>IF(N738="zákl. přenesená",J738,0)</f>
        <v>0</v>
      </c>
      <c r="BH738" s="142">
        <f>IF(N738="sníž. přenesená",J738,0)</f>
        <v>0</v>
      </c>
      <c r="BI738" s="142">
        <f>IF(N738="nulová",J738,0)</f>
        <v>0</v>
      </c>
      <c r="BJ738" s="15" t="s">
        <v>77</v>
      </c>
      <c r="BK738" s="142">
        <f>ROUND(I738*H738,2)</f>
        <v>0</v>
      </c>
      <c r="BL738" s="15" t="s">
        <v>231</v>
      </c>
      <c r="BM738" s="141" t="s">
        <v>3244</v>
      </c>
    </row>
    <row r="739" spans="2:51" s="13" customFormat="1" ht="12">
      <c r="B739" s="150"/>
      <c r="D739" s="144" t="s">
        <v>157</v>
      </c>
      <c r="E739" s="151" t="s">
        <v>1</v>
      </c>
      <c r="F739" s="152" t="s">
        <v>2506</v>
      </c>
      <c r="H739" s="153">
        <v>5.363</v>
      </c>
      <c r="L739" s="150"/>
      <c r="M739" s="154"/>
      <c r="N739" s="155"/>
      <c r="O739" s="155"/>
      <c r="P739" s="155"/>
      <c r="Q739" s="155"/>
      <c r="R739" s="155"/>
      <c r="S739" s="155"/>
      <c r="T739" s="156"/>
      <c r="AT739" s="151" t="s">
        <v>157</v>
      </c>
      <c r="AU739" s="151" t="s">
        <v>79</v>
      </c>
      <c r="AV739" s="13" t="s">
        <v>79</v>
      </c>
      <c r="AW739" s="13" t="s">
        <v>27</v>
      </c>
      <c r="AX739" s="13" t="s">
        <v>70</v>
      </c>
      <c r="AY739" s="151" t="s">
        <v>148</v>
      </c>
    </row>
    <row r="740" spans="2:65" s="1" customFormat="1" ht="24" customHeight="1">
      <c r="B740" s="130"/>
      <c r="C740" s="157" t="s">
        <v>1129</v>
      </c>
      <c r="D740" s="157" t="s">
        <v>80</v>
      </c>
      <c r="E740" s="158" t="s">
        <v>367</v>
      </c>
      <c r="F740" s="159" t="s">
        <v>368</v>
      </c>
      <c r="G740" s="160" t="s">
        <v>153</v>
      </c>
      <c r="H740" s="161">
        <v>5.47</v>
      </c>
      <c r="I740" s="162"/>
      <c r="J740" s="162">
        <f>ROUND(I740*H740,2)</f>
        <v>0</v>
      </c>
      <c r="K740" s="159" t="s">
        <v>1</v>
      </c>
      <c r="L740" s="163"/>
      <c r="M740" s="164" t="s">
        <v>1</v>
      </c>
      <c r="N740" s="165" t="s">
        <v>35</v>
      </c>
      <c r="O740" s="139">
        <v>0</v>
      </c>
      <c r="P740" s="139">
        <f>O740*H740</f>
        <v>0</v>
      </c>
      <c r="Q740" s="139">
        <v>0.0018</v>
      </c>
      <c r="R740" s="139">
        <f>Q740*H740</f>
        <v>0.009845999999999999</v>
      </c>
      <c r="S740" s="139">
        <v>0</v>
      </c>
      <c r="T740" s="140">
        <f>S740*H740</f>
        <v>0</v>
      </c>
      <c r="AR740" s="141" t="s">
        <v>192</v>
      </c>
      <c r="AT740" s="141" t="s">
        <v>80</v>
      </c>
      <c r="AU740" s="141" t="s">
        <v>79</v>
      </c>
      <c r="AY740" s="15" t="s">
        <v>148</v>
      </c>
      <c r="BE740" s="142">
        <f>IF(N740="základní",J740,0)</f>
        <v>0</v>
      </c>
      <c r="BF740" s="142">
        <f>IF(N740="snížená",J740,0)</f>
        <v>0</v>
      </c>
      <c r="BG740" s="142">
        <f>IF(N740="zákl. přenesená",J740,0)</f>
        <v>0</v>
      </c>
      <c r="BH740" s="142">
        <f>IF(N740="sníž. přenesená",J740,0)</f>
        <v>0</v>
      </c>
      <c r="BI740" s="142">
        <f>IF(N740="nulová",J740,0)</f>
        <v>0</v>
      </c>
      <c r="BJ740" s="15" t="s">
        <v>77</v>
      </c>
      <c r="BK740" s="142">
        <f>ROUND(I740*H740,2)</f>
        <v>0</v>
      </c>
      <c r="BL740" s="15" t="s">
        <v>155</v>
      </c>
      <c r="BM740" s="141" t="s">
        <v>3245</v>
      </c>
    </row>
    <row r="741" spans="2:51" s="13" customFormat="1" ht="12">
      <c r="B741" s="150"/>
      <c r="D741" s="144" t="s">
        <v>157</v>
      </c>
      <c r="F741" s="152" t="s">
        <v>2529</v>
      </c>
      <c r="H741" s="153">
        <v>5.47</v>
      </c>
      <c r="L741" s="150"/>
      <c r="M741" s="154"/>
      <c r="N741" s="155"/>
      <c r="O741" s="155"/>
      <c r="P741" s="155"/>
      <c r="Q741" s="155"/>
      <c r="R741" s="155"/>
      <c r="S741" s="155"/>
      <c r="T741" s="156"/>
      <c r="AT741" s="151" t="s">
        <v>157</v>
      </c>
      <c r="AU741" s="151" t="s">
        <v>79</v>
      </c>
      <c r="AV741" s="13" t="s">
        <v>79</v>
      </c>
      <c r="AW741" s="13" t="s">
        <v>3</v>
      </c>
      <c r="AX741" s="13" t="s">
        <v>77</v>
      </c>
      <c r="AY741" s="151" t="s">
        <v>148</v>
      </c>
    </row>
    <row r="742" spans="2:65" s="1" customFormat="1" ht="24" customHeight="1">
      <c r="B742" s="130"/>
      <c r="C742" s="131" t="s">
        <v>1133</v>
      </c>
      <c r="D742" s="131" t="s">
        <v>150</v>
      </c>
      <c r="E742" s="132" t="s">
        <v>1185</v>
      </c>
      <c r="F742" s="133" t="s">
        <v>1186</v>
      </c>
      <c r="G742" s="134" t="s">
        <v>153</v>
      </c>
      <c r="H742" s="135">
        <v>562.3</v>
      </c>
      <c r="I742" s="136"/>
      <c r="J742" s="136">
        <f>ROUND(I742*H742,2)</f>
        <v>0</v>
      </c>
      <c r="K742" s="133" t="s">
        <v>320</v>
      </c>
      <c r="L742" s="27"/>
      <c r="M742" s="137" t="s">
        <v>1</v>
      </c>
      <c r="N742" s="138" t="s">
        <v>35</v>
      </c>
      <c r="O742" s="139">
        <v>0.14</v>
      </c>
      <c r="P742" s="139">
        <f>O742*H742</f>
        <v>78.722</v>
      </c>
      <c r="Q742" s="139">
        <v>0</v>
      </c>
      <c r="R742" s="139">
        <f>Q742*H742</f>
        <v>0</v>
      </c>
      <c r="S742" s="139">
        <v>0</v>
      </c>
      <c r="T742" s="140">
        <f>S742*H742</f>
        <v>0</v>
      </c>
      <c r="AR742" s="141" t="s">
        <v>231</v>
      </c>
      <c r="AT742" s="141" t="s">
        <v>150</v>
      </c>
      <c r="AU742" s="141" t="s">
        <v>79</v>
      </c>
      <c r="AY742" s="15" t="s">
        <v>148</v>
      </c>
      <c r="BE742" s="142">
        <f>IF(N742="základní",J742,0)</f>
        <v>0</v>
      </c>
      <c r="BF742" s="142">
        <f>IF(N742="snížená",J742,0)</f>
        <v>0</v>
      </c>
      <c r="BG742" s="142">
        <f>IF(N742="zákl. přenesená",J742,0)</f>
        <v>0</v>
      </c>
      <c r="BH742" s="142">
        <f>IF(N742="sníž. přenesená",J742,0)</f>
        <v>0</v>
      </c>
      <c r="BI742" s="142">
        <f>IF(N742="nulová",J742,0)</f>
        <v>0</v>
      </c>
      <c r="BJ742" s="15" t="s">
        <v>77</v>
      </c>
      <c r="BK742" s="142">
        <f>ROUND(I742*H742,2)</f>
        <v>0</v>
      </c>
      <c r="BL742" s="15" t="s">
        <v>231</v>
      </c>
      <c r="BM742" s="141" t="s">
        <v>3246</v>
      </c>
    </row>
    <row r="743" spans="2:51" s="13" customFormat="1" ht="20.4">
      <c r="B743" s="150"/>
      <c r="D743" s="144" t="s">
        <v>157</v>
      </c>
      <c r="E743" s="151" t="s">
        <v>1</v>
      </c>
      <c r="F743" s="152" t="s">
        <v>3163</v>
      </c>
      <c r="H743" s="153">
        <v>562.3</v>
      </c>
      <c r="L743" s="150"/>
      <c r="M743" s="154"/>
      <c r="N743" s="155"/>
      <c r="O743" s="155"/>
      <c r="P743" s="155"/>
      <c r="Q743" s="155"/>
      <c r="R743" s="155"/>
      <c r="S743" s="155"/>
      <c r="T743" s="156"/>
      <c r="AT743" s="151" t="s">
        <v>157</v>
      </c>
      <c r="AU743" s="151" t="s">
        <v>79</v>
      </c>
      <c r="AV743" s="13" t="s">
        <v>79</v>
      </c>
      <c r="AW743" s="13" t="s">
        <v>27</v>
      </c>
      <c r="AX743" s="13" t="s">
        <v>70</v>
      </c>
      <c r="AY743" s="151" t="s">
        <v>148</v>
      </c>
    </row>
    <row r="744" spans="2:65" s="1" customFormat="1" ht="24" customHeight="1">
      <c r="B744" s="130"/>
      <c r="C744" s="157" t="s">
        <v>1137</v>
      </c>
      <c r="D744" s="157" t="s">
        <v>80</v>
      </c>
      <c r="E744" s="158" t="s">
        <v>1189</v>
      </c>
      <c r="F744" s="159" t="s">
        <v>1190</v>
      </c>
      <c r="G744" s="160" t="s">
        <v>153</v>
      </c>
      <c r="H744" s="161">
        <v>1147.092</v>
      </c>
      <c r="I744" s="162"/>
      <c r="J744" s="162">
        <f>ROUND(I744*H744,2)</f>
        <v>0</v>
      </c>
      <c r="K744" s="159" t="s">
        <v>320</v>
      </c>
      <c r="L744" s="163"/>
      <c r="M744" s="164" t="s">
        <v>1</v>
      </c>
      <c r="N744" s="165" t="s">
        <v>35</v>
      </c>
      <c r="O744" s="139">
        <v>0</v>
      </c>
      <c r="P744" s="139">
        <f>O744*H744</f>
        <v>0</v>
      </c>
      <c r="Q744" s="139">
        <v>0.004</v>
      </c>
      <c r="R744" s="139">
        <f>Q744*H744</f>
        <v>4.588368000000001</v>
      </c>
      <c r="S744" s="139">
        <v>0</v>
      </c>
      <c r="T744" s="140">
        <f>S744*H744</f>
        <v>0</v>
      </c>
      <c r="AR744" s="141" t="s">
        <v>325</v>
      </c>
      <c r="AT744" s="141" t="s">
        <v>80</v>
      </c>
      <c r="AU744" s="141" t="s">
        <v>79</v>
      </c>
      <c r="AY744" s="15" t="s">
        <v>148</v>
      </c>
      <c r="BE744" s="142">
        <f>IF(N744="základní",J744,0)</f>
        <v>0</v>
      </c>
      <c r="BF744" s="142">
        <f>IF(N744="snížená",J744,0)</f>
        <v>0</v>
      </c>
      <c r="BG744" s="142">
        <f>IF(N744="zákl. přenesená",J744,0)</f>
        <v>0</v>
      </c>
      <c r="BH744" s="142">
        <f>IF(N744="sníž. přenesená",J744,0)</f>
        <v>0</v>
      </c>
      <c r="BI744" s="142">
        <f>IF(N744="nulová",J744,0)</f>
        <v>0</v>
      </c>
      <c r="BJ744" s="15" t="s">
        <v>77</v>
      </c>
      <c r="BK744" s="142">
        <f>ROUND(I744*H744,2)</f>
        <v>0</v>
      </c>
      <c r="BL744" s="15" t="s">
        <v>231</v>
      </c>
      <c r="BM744" s="141" t="s">
        <v>3247</v>
      </c>
    </row>
    <row r="745" spans="2:47" s="1" customFormat="1" ht="19.2">
      <c r="B745" s="27"/>
      <c r="D745" s="144" t="s">
        <v>277</v>
      </c>
      <c r="F745" s="166" t="s">
        <v>1192</v>
      </c>
      <c r="L745" s="27"/>
      <c r="M745" s="167"/>
      <c r="N745" s="50"/>
      <c r="O745" s="50"/>
      <c r="P745" s="50"/>
      <c r="Q745" s="50"/>
      <c r="R745" s="50"/>
      <c r="S745" s="50"/>
      <c r="T745" s="51"/>
      <c r="AT745" s="15" t="s">
        <v>277</v>
      </c>
      <c r="AU745" s="15" t="s">
        <v>79</v>
      </c>
    </row>
    <row r="746" spans="2:51" s="13" customFormat="1" ht="12">
      <c r="B746" s="150"/>
      <c r="D746" s="144" t="s">
        <v>157</v>
      </c>
      <c r="F746" s="152" t="s">
        <v>3248</v>
      </c>
      <c r="H746" s="153">
        <v>1147.092</v>
      </c>
      <c r="L746" s="150"/>
      <c r="M746" s="154"/>
      <c r="N746" s="155"/>
      <c r="O746" s="155"/>
      <c r="P746" s="155"/>
      <c r="Q746" s="155"/>
      <c r="R746" s="155"/>
      <c r="S746" s="155"/>
      <c r="T746" s="156"/>
      <c r="AT746" s="151" t="s">
        <v>157</v>
      </c>
      <c r="AU746" s="151" t="s">
        <v>79</v>
      </c>
      <c r="AV746" s="13" t="s">
        <v>79</v>
      </c>
      <c r="AW746" s="13" t="s">
        <v>3</v>
      </c>
      <c r="AX746" s="13" t="s">
        <v>77</v>
      </c>
      <c r="AY746" s="151" t="s">
        <v>148</v>
      </c>
    </row>
    <row r="747" spans="2:65" s="1" customFormat="1" ht="24" customHeight="1">
      <c r="B747" s="130"/>
      <c r="C747" s="131" t="s">
        <v>1143</v>
      </c>
      <c r="D747" s="131" t="s">
        <v>150</v>
      </c>
      <c r="E747" s="132" t="s">
        <v>1195</v>
      </c>
      <c r="F747" s="133" t="s">
        <v>1196</v>
      </c>
      <c r="G747" s="134" t="s">
        <v>153</v>
      </c>
      <c r="H747" s="135">
        <v>9.86</v>
      </c>
      <c r="I747" s="136"/>
      <c r="J747" s="136">
        <f>ROUND(I747*H747,2)</f>
        <v>0</v>
      </c>
      <c r="K747" s="133" t="s">
        <v>154</v>
      </c>
      <c r="L747" s="27"/>
      <c r="M747" s="137" t="s">
        <v>1</v>
      </c>
      <c r="N747" s="138" t="s">
        <v>35</v>
      </c>
      <c r="O747" s="139">
        <v>0.211</v>
      </c>
      <c r="P747" s="139">
        <f>O747*H747</f>
        <v>2.08046</v>
      </c>
      <c r="Q747" s="139">
        <v>0.006</v>
      </c>
      <c r="R747" s="139">
        <f>Q747*H747</f>
        <v>0.05916</v>
      </c>
      <c r="S747" s="139">
        <v>0</v>
      </c>
      <c r="T747" s="140">
        <f>S747*H747</f>
        <v>0</v>
      </c>
      <c r="AR747" s="141" t="s">
        <v>231</v>
      </c>
      <c r="AT747" s="141" t="s">
        <v>150</v>
      </c>
      <c r="AU747" s="141" t="s">
        <v>79</v>
      </c>
      <c r="AY747" s="15" t="s">
        <v>148</v>
      </c>
      <c r="BE747" s="142">
        <f>IF(N747="základní",J747,0)</f>
        <v>0</v>
      </c>
      <c r="BF747" s="142">
        <f>IF(N747="snížená",J747,0)</f>
        <v>0</v>
      </c>
      <c r="BG747" s="142">
        <f>IF(N747="zákl. přenesená",J747,0)</f>
        <v>0</v>
      </c>
      <c r="BH747" s="142">
        <f>IF(N747="sníž. přenesená",J747,0)</f>
        <v>0</v>
      </c>
      <c r="BI747" s="142">
        <f>IF(N747="nulová",J747,0)</f>
        <v>0</v>
      </c>
      <c r="BJ747" s="15" t="s">
        <v>77</v>
      </c>
      <c r="BK747" s="142">
        <f>ROUND(I747*H747,2)</f>
        <v>0</v>
      </c>
      <c r="BL747" s="15" t="s">
        <v>231</v>
      </c>
      <c r="BM747" s="141" t="s">
        <v>3249</v>
      </c>
    </row>
    <row r="748" spans="2:51" s="13" customFormat="1" ht="12">
      <c r="B748" s="150"/>
      <c r="D748" s="144" t="s">
        <v>157</v>
      </c>
      <c r="E748" s="151" t="s">
        <v>1</v>
      </c>
      <c r="F748" s="152" t="s">
        <v>2505</v>
      </c>
      <c r="H748" s="153">
        <v>9.86</v>
      </c>
      <c r="L748" s="150"/>
      <c r="M748" s="154"/>
      <c r="N748" s="155"/>
      <c r="O748" s="155"/>
      <c r="P748" s="155"/>
      <c r="Q748" s="155"/>
      <c r="R748" s="155"/>
      <c r="S748" s="155"/>
      <c r="T748" s="156"/>
      <c r="AT748" s="151" t="s">
        <v>157</v>
      </c>
      <c r="AU748" s="151" t="s">
        <v>79</v>
      </c>
      <c r="AV748" s="13" t="s">
        <v>79</v>
      </c>
      <c r="AW748" s="13" t="s">
        <v>27</v>
      </c>
      <c r="AX748" s="13" t="s">
        <v>70</v>
      </c>
      <c r="AY748" s="151" t="s">
        <v>148</v>
      </c>
    </row>
    <row r="749" spans="2:65" s="1" customFormat="1" ht="24" customHeight="1">
      <c r="B749" s="130"/>
      <c r="C749" s="157" t="s">
        <v>1147</v>
      </c>
      <c r="D749" s="157" t="s">
        <v>80</v>
      </c>
      <c r="E749" s="158" t="s">
        <v>1199</v>
      </c>
      <c r="F749" s="159" t="s">
        <v>1200</v>
      </c>
      <c r="G749" s="160" t="s">
        <v>153</v>
      </c>
      <c r="H749" s="161">
        <v>10.55</v>
      </c>
      <c r="I749" s="162"/>
      <c r="J749" s="162">
        <f>ROUND(I749*H749,2)</f>
        <v>0</v>
      </c>
      <c r="K749" s="159" t="s">
        <v>154</v>
      </c>
      <c r="L749" s="163"/>
      <c r="M749" s="164" t="s">
        <v>1</v>
      </c>
      <c r="N749" s="165" t="s">
        <v>35</v>
      </c>
      <c r="O749" s="139">
        <v>0</v>
      </c>
      <c r="P749" s="139">
        <f>O749*H749</f>
        <v>0</v>
      </c>
      <c r="Q749" s="139">
        <v>0.005</v>
      </c>
      <c r="R749" s="139">
        <f>Q749*H749</f>
        <v>0.052750000000000005</v>
      </c>
      <c r="S749" s="139">
        <v>0</v>
      </c>
      <c r="T749" s="140">
        <f>S749*H749</f>
        <v>0</v>
      </c>
      <c r="AR749" s="141" t="s">
        <v>325</v>
      </c>
      <c r="AT749" s="141" t="s">
        <v>80</v>
      </c>
      <c r="AU749" s="141" t="s">
        <v>79</v>
      </c>
      <c r="AY749" s="15" t="s">
        <v>148</v>
      </c>
      <c r="BE749" s="142">
        <f>IF(N749="základní",J749,0)</f>
        <v>0</v>
      </c>
      <c r="BF749" s="142">
        <f>IF(N749="snížená",J749,0)</f>
        <v>0</v>
      </c>
      <c r="BG749" s="142">
        <f>IF(N749="zákl. přenesená",J749,0)</f>
        <v>0</v>
      </c>
      <c r="BH749" s="142">
        <f>IF(N749="sníž. přenesená",J749,0)</f>
        <v>0</v>
      </c>
      <c r="BI749" s="142">
        <f>IF(N749="nulová",J749,0)</f>
        <v>0</v>
      </c>
      <c r="BJ749" s="15" t="s">
        <v>77</v>
      </c>
      <c r="BK749" s="142">
        <f>ROUND(I749*H749,2)</f>
        <v>0</v>
      </c>
      <c r="BL749" s="15" t="s">
        <v>231</v>
      </c>
      <c r="BM749" s="141" t="s">
        <v>3250</v>
      </c>
    </row>
    <row r="750" spans="2:47" s="1" customFormat="1" ht="19.2">
      <c r="B750" s="27"/>
      <c r="D750" s="144" t="s">
        <v>277</v>
      </c>
      <c r="F750" s="166" t="s">
        <v>1192</v>
      </c>
      <c r="L750" s="27"/>
      <c r="M750" s="167"/>
      <c r="N750" s="50"/>
      <c r="O750" s="50"/>
      <c r="P750" s="50"/>
      <c r="Q750" s="50"/>
      <c r="R750" s="50"/>
      <c r="S750" s="50"/>
      <c r="T750" s="51"/>
      <c r="AT750" s="15" t="s">
        <v>277</v>
      </c>
      <c r="AU750" s="15" t="s">
        <v>79</v>
      </c>
    </row>
    <row r="751" spans="2:51" s="13" customFormat="1" ht="12">
      <c r="B751" s="150"/>
      <c r="D751" s="144" t="s">
        <v>157</v>
      </c>
      <c r="F751" s="152" t="s">
        <v>2535</v>
      </c>
      <c r="H751" s="153">
        <v>10.55</v>
      </c>
      <c r="L751" s="150"/>
      <c r="M751" s="154"/>
      <c r="N751" s="155"/>
      <c r="O751" s="155"/>
      <c r="P751" s="155"/>
      <c r="Q751" s="155"/>
      <c r="R751" s="155"/>
      <c r="S751" s="155"/>
      <c r="T751" s="156"/>
      <c r="AT751" s="151" t="s">
        <v>157</v>
      </c>
      <c r="AU751" s="151" t="s">
        <v>79</v>
      </c>
      <c r="AV751" s="13" t="s">
        <v>79</v>
      </c>
      <c r="AW751" s="13" t="s">
        <v>3</v>
      </c>
      <c r="AX751" s="13" t="s">
        <v>77</v>
      </c>
      <c r="AY751" s="151" t="s">
        <v>148</v>
      </c>
    </row>
    <row r="752" spans="2:65" s="1" customFormat="1" ht="24" customHeight="1">
      <c r="B752" s="130"/>
      <c r="C752" s="131" t="s">
        <v>1157</v>
      </c>
      <c r="D752" s="131" t="s">
        <v>150</v>
      </c>
      <c r="E752" s="132" t="s">
        <v>1205</v>
      </c>
      <c r="F752" s="133" t="s">
        <v>1206</v>
      </c>
      <c r="G752" s="134" t="s">
        <v>153</v>
      </c>
      <c r="H752" s="135">
        <v>348.21</v>
      </c>
      <c r="I752" s="136"/>
      <c r="J752" s="136">
        <f>ROUND(I752*H752,2)</f>
        <v>0</v>
      </c>
      <c r="K752" s="133" t="s">
        <v>320</v>
      </c>
      <c r="L752" s="27"/>
      <c r="M752" s="137" t="s">
        <v>1</v>
      </c>
      <c r="N752" s="138" t="s">
        <v>35</v>
      </c>
      <c r="O752" s="139">
        <v>0.1</v>
      </c>
      <c r="P752" s="139">
        <f>O752*H752</f>
        <v>34.821</v>
      </c>
      <c r="Q752" s="139">
        <v>0</v>
      </c>
      <c r="R752" s="139">
        <f>Q752*H752</f>
        <v>0</v>
      </c>
      <c r="S752" s="139">
        <v>0</v>
      </c>
      <c r="T752" s="140">
        <f>S752*H752</f>
        <v>0</v>
      </c>
      <c r="AR752" s="141" t="s">
        <v>231</v>
      </c>
      <c r="AT752" s="141" t="s">
        <v>150</v>
      </c>
      <c r="AU752" s="141" t="s">
        <v>79</v>
      </c>
      <c r="AY752" s="15" t="s">
        <v>148</v>
      </c>
      <c r="BE752" s="142">
        <f>IF(N752="základní",J752,0)</f>
        <v>0</v>
      </c>
      <c r="BF752" s="142">
        <f>IF(N752="snížená",J752,0)</f>
        <v>0</v>
      </c>
      <c r="BG752" s="142">
        <f>IF(N752="zákl. přenesená",J752,0)</f>
        <v>0</v>
      </c>
      <c r="BH752" s="142">
        <f>IF(N752="sníž. přenesená",J752,0)</f>
        <v>0</v>
      </c>
      <c r="BI752" s="142">
        <f>IF(N752="nulová",J752,0)</f>
        <v>0</v>
      </c>
      <c r="BJ752" s="15" t="s">
        <v>77</v>
      </c>
      <c r="BK752" s="142">
        <f>ROUND(I752*H752,2)</f>
        <v>0</v>
      </c>
      <c r="BL752" s="15" t="s">
        <v>231</v>
      </c>
      <c r="BM752" s="141" t="s">
        <v>3251</v>
      </c>
    </row>
    <row r="753" spans="2:51" s="12" customFormat="1" ht="12">
      <c r="B753" s="143"/>
      <c r="D753" s="144" t="s">
        <v>157</v>
      </c>
      <c r="E753" s="145" t="s">
        <v>1</v>
      </c>
      <c r="F753" s="146" t="s">
        <v>1208</v>
      </c>
      <c r="H753" s="145" t="s">
        <v>1</v>
      </c>
      <c r="L753" s="143"/>
      <c r="M753" s="147"/>
      <c r="N753" s="148"/>
      <c r="O753" s="148"/>
      <c r="P753" s="148"/>
      <c r="Q753" s="148"/>
      <c r="R753" s="148"/>
      <c r="S753" s="148"/>
      <c r="T753" s="149"/>
      <c r="AT753" s="145" t="s">
        <v>157</v>
      </c>
      <c r="AU753" s="145" t="s">
        <v>79</v>
      </c>
      <c r="AV753" s="12" t="s">
        <v>77</v>
      </c>
      <c r="AW753" s="12" t="s">
        <v>27</v>
      </c>
      <c r="AX753" s="12" t="s">
        <v>70</v>
      </c>
      <c r="AY753" s="145" t="s">
        <v>148</v>
      </c>
    </row>
    <row r="754" spans="2:51" s="13" customFormat="1" ht="12">
      <c r="B754" s="150"/>
      <c r="D754" s="144" t="s">
        <v>157</v>
      </c>
      <c r="E754" s="151" t="s">
        <v>1</v>
      </c>
      <c r="F754" s="152" t="s">
        <v>2537</v>
      </c>
      <c r="H754" s="153">
        <v>34.65</v>
      </c>
      <c r="L754" s="150"/>
      <c r="M754" s="154"/>
      <c r="N754" s="155"/>
      <c r="O754" s="155"/>
      <c r="P754" s="155"/>
      <c r="Q754" s="155"/>
      <c r="R754" s="155"/>
      <c r="S754" s="155"/>
      <c r="T754" s="156"/>
      <c r="AT754" s="151" t="s">
        <v>157</v>
      </c>
      <c r="AU754" s="151" t="s">
        <v>79</v>
      </c>
      <c r="AV754" s="13" t="s">
        <v>79</v>
      </c>
      <c r="AW754" s="13" t="s">
        <v>27</v>
      </c>
      <c r="AX754" s="13" t="s">
        <v>70</v>
      </c>
      <c r="AY754" s="151" t="s">
        <v>148</v>
      </c>
    </row>
    <row r="755" spans="2:51" s="13" customFormat="1" ht="30.6">
      <c r="B755" s="150"/>
      <c r="D755" s="144" t="s">
        <v>157</v>
      </c>
      <c r="E755" s="151" t="s">
        <v>1</v>
      </c>
      <c r="F755" s="152" t="s">
        <v>3252</v>
      </c>
      <c r="H755" s="153">
        <v>313.56</v>
      </c>
      <c r="L755" s="150"/>
      <c r="M755" s="154"/>
      <c r="N755" s="155"/>
      <c r="O755" s="155"/>
      <c r="P755" s="155"/>
      <c r="Q755" s="155"/>
      <c r="R755" s="155"/>
      <c r="S755" s="155"/>
      <c r="T755" s="156"/>
      <c r="AT755" s="151" t="s">
        <v>157</v>
      </c>
      <c r="AU755" s="151" t="s">
        <v>79</v>
      </c>
      <c r="AV755" s="13" t="s">
        <v>79</v>
      </c>
      <c r="AW755" s="13" t="s">
        <v>27</v>
      </c>
      <c r="AX755" s="13" t="s">
        <v>70</v>
      </c>
      <c r="AY755" s="151" t="s">
        <v>148</v>
      </c>
    </row>
    <row r="756" spans="2:65" s="1" customFormat="1" ht="24" customHeight="1">
      <c r="B756" s="130"/>
      <c r="C756" s="157" t="s">
        <v>1164</v>
      </c>
      <c r="D756" s="157" t="s">
        <v>80</v>
      </c>
      <c r="E756" s="158" t="s">
        <v>1212</v>
      </c>
      <c r="F756" s="159" t="s">
        <v>1213</v>
      </c>
      <c r="G756" s="160" t="s">
        <v>153</v>
      </c>
      <c r="H756" s="161">
        <v>171.697</v>
      </c>
      <c r="I756" s="162"/>
      <c r="J756" s="162">
        <f>ROUND(I756*H756,2)</f>
        <v>0</v>
      </c>
      <c r="K756" s="159" t="s">
        <v>320</v>
      </c>
      <c r="L756" s="163"/>
      <c r="M756" s="164" t="s">
        <v>1</v>
      </c>
      <c r="N756" s="165" t="s">
        <v>35</v>
      </c>
      <c r="O756" s="139">
        <v>0</v>
      </c>
      <c r="P756" s="139">
        <f>O756*H756</f>
        <v>0</v>
      </c>
      <c r="Q756" s="139">
        <v>0.0042</v>
      </c>
      <c r="R756" s="139">
        <f>Q756*H756</f>
        <v>0.7211274</v>
      </c>
      <c r="S756" s="139">
        <v>0</v>
      </c>
      <c r="T756" s="140">
        <f>S756*H756</f>
        <v>0</v>
      </c>
      <c r="AR756" s="141" t="s">
        <v>325</v>
      </c>
      <c r="AT756" s="141" t="s">
        <v>80</v>
      </c>
      <c r="AU756" s="141" t="s">
        <v>79</v>
      </c>
      <c r="AY756" s="15" t="s">
        <v>148</v>
      </c>
      <c r="BE756" s="142">
        <f>IF(N756="základní",J756,0)</f>
        <v>0</v>
      </c>
      <c r="BF756" s="142">
        <f>IF(N756="snížená",J756,0)</f>
        <v>0</v>
      </c>
      <c r="BG756" s="142">
        <f>IF(N756="zákl. přenesená",J756,0)</f>
        <v>0</v>
      </c>
      <c r="BH756" s="142">
        <f>IF(N756="sníž. přenesená",J756,0)</f>
        <v>0</v>
      </c>
      <c r="BI756" s="142">
        <f>IF(N756="nulová",J756,0)</f>
        <v>0</v>
      </c>
      <c r="BJ756" s="15" t="s">
        <v>77</v>
      </c>
      <c r="BK756" s="142">
        <f>ROUND(I756*H756,2)</f>
        <v>0</v>
      </c>
      <c r="BL756" s="15" t="s">
        <v>231</v>
      </c>
      <c r="BM756" s="141" t="s">
        <v>3253</v>
      </c>
    </row>
    <row r="757" spans="2:51" s="12" customFormat="1" ht="12">
      <c r="B757" s="143"/>
      <c r="D757" s="144" t="s">
        <v>157</v>
      </c>
      <c r="E757" s="145" t="s">
        <v>1</v>
      </c>
      <c r="F757" s="146" t="s">
        <v>1208</v>
      </c>
      <c r="H757" s="145" t="s">
        <v>1</v>
      </c>
      <c r="L757" s="143"/>
      <c r="M757" s="147"/>
      <c r="N757" s="148"/>
      <c r="O757" s="148"/>
      <c r="P757" s="148"/>
      <c r="Q757" s="148"/>
      <c r="R757" s="148"/>
      <c r="S757" s="148"/>
      <c r="T757" s="149"/>
      <c r="AT757" s="145" t="s">
        <v>157</v>
      </c>
      <c r="AU757" s="145" t="s">
        <v>79</v>
      </c>
      <c r="AV757" s="12" t="s">
        <v>77</v>
      </c>
      <c r="AW757" s="12" t="s">
        <v>27</v>
      </c>
      <c r="AX757" s="12" t="s">
        <v>70</v>
      </c>
      <c r="AY757" s="145" t="s">
        <v>148</v>
      </c>
    </row>
    <row r="758" spans="2:51" s="13" customFormat="1" ht="12">
      <c r="B758" s="150"/>
      <c r="D758" s="144" t="s">
        <v>157</v>
      </c>
      <c r="E758" s="151" t="s">
        <v>1</v>
      </c>
      <c r="F758" s="152" t="s">
        <v>2540</v>
      </c>
      <c r="H758" s="153">
        <v>11.55</v>
      </c>
      <c r="L758" s="150"/>
      <c r="M758" s="154"/>
      <c r="N758" s="155"/>
      <c r="O758" s="155"/>
      <c r="P758" s="155"/>
      <c r="Q758" s="155"/>
      <c r="R758" s="155"/>
      <c r="S758" s="155"/>
      <c r="T758" s="156"/>
      <c r="AT758" s="151" t="s">
        <v>157</v>
      </c>
      <c r="AU758" s="151" t="s">
        <v>79</v>
      </c>
      <c r="AV758" s="13" t="s">
        <v>79</v>
      </c>
      <c r="AW758" s="13" t="s">
        <v>27</v>
      </c>
      <c r="AX758" s="13" t="s">
        <v>70</v>
      </c>
      <c r="AY758" s="151" t="s">
        <v>148</v>
      </c>
    </row>
    <row r="759" spans="2:51" s="13" customFormat="1" ht="30.6">
      <c r="B759" s="150"/>
      <c r="D759" s="144" t="s">
        <v>157</v>
      </c>
      <c r="E759" s="151" t="s">
        <v>1</v>
      </c>
      <c r="F759" s="152" t="s">
        <v>3254</v>
      </c>
      <c r="H759" s="153">
        <v>156.78</v>
      </c>
      <c r="L759" s="150"/>
      <c r="M759" s="154"/>
      <c r="N759" s="155"/>
      <c r="O759" s="155"/>
      <c r="P759" s="155"/>
      <c r="Q759" s="155"/>
      <c r="R759" s="155"/>
      <c r="S759" s="155"/>
      <c r="T759" s="156"/>
      <c r="AT759" s="151" t="s">
        <v>157</v>
      </c>
      <c r="AU759" s="151" t="s">
        <v>79</v>
      </c>
      <c r="AV759" s="13" t="s">
        <v>79</v>
      </c>
      <c r="AW759" s="13" t="s">
        <v>27</v>
      </c>
      <c r="AX759" s="13" t="s">
        <v>70</v>
      </c>
      <c r="AY759" s="151" t="s">
        <v>148</v>
      </c>
    </row>
    <row r="760" spans="2:51" s="13" customFormat="1" ht="12">
      <c r="B760" s="150"/>
      <c r="D760" s="144" t="s">
        <v>157</v>
      </c>
      <c r="F760" s="152" t="s">
        <v>3255</v>
      </c>
      <c r="H760" s="153">
        <v>171.697</v>
      </c>
      <c r="L760" s="150"/>
      <c r="M760" s="154"/>
      <c r="N760" s="155"/>
      <c r="O760" s="155"/>
      <c r="P760" s="155"/>
      <c r="Q760" s="155"/>
      <c r="R760" s="155"/>
      <c r="S760" s="155"/>
      <c r="T760" s="156"/>
      <c r="AT760" s="151" t="s">
        <v>157</v>
      </c>
      <c r="AU760" s="151" t="s">
        <v>79</v>
      </c>
      <c r="AV760" s="13" t="s">
        <v>79</v>
      </c>
      <c r="AW760" s="13" t="s">
        <v>3</v>
      </c>
      <c r="AX760" s="13" t="s">
        <v>77</v>
      </c>
      <c r="AY760" s="151" t="s">
        <v>148</v>
      </c>
    </row>
    <row r="761" spans="2:65" s="1" customFormat="1" ht="24" customHeight="1">
      <c r="B761" s="130"/>
      <c r="C761" s="157" t="s">
        <v>1169</v>
      </c>
      <c r="D761" s="157" t="s">
        <v>80</v>
      </c>
      <c r="E761" s="158" t="s">
        <v>1219</v>
      </c>
      <c r="F761" s="159" t="s">
        <v>1220</v>
      </c>
      <c r="G761" s="160" t="s">
        <v>153</v>
      </c>
      <c r="H761" s="161">
        <v>183.478</v>
      </c>
      <c r="I761" s="162"/>
      <c r="J761" s="162">
        <f>ROUND(I761*H761,2)</f>
        <v>0</v>
      </c>
      <c r="K761" s="159" t="s">
        <v>320</v>
      </c>
      <c r="L761" s="163"/>
      <c r="M761" s="164" t="s">
        <v>1</v>
      </c>
      <c r="N761" s="165" t="s">
        <v>35</v>
      </c>
      <c r="O761" s="139">
        <v>0</v>
      </c>
      <c r="P761" s="139">
        <f>O761*H761</f>
        <v>0</v>
      </c>
      <c r="Q761" s="139">
        <v>0.0021</v>
      </c>
      <c r="R761" s="139">
        <f>Q761*H761</f>
        <v>0.3853038</v>
      </c>
      <c r="S761" s="139">
        <v>0</v>
      </c>
      <c r="T761" s="140">
        <f>S761*H761</f>
        <v>0</v>
      </c>
      <c r="AR761" s="141" t="s">
        <v>325</v>
      </c>
      <c r="AT761" s="141" t="s">
        <v>80</v>
      </c>
      <c r="AU761" s="141" t="s">
        <v>79</v>
      </c>
      <c r="AY761" s="15" t="s">
        <v>148</v>
      </c>
      <c r="BE761" s="142">
        <f>IF(N761="základní",J761,0)</f>
        <v>0</v>
      </c>
      <c r="BF761" s="142">
        <f>IF(N761="snížená",J761,0)</f>
        <v>0</v>
      </c>
      <c r="BG761" s="142">
        <f>IF(N761="zákl. přenesená",J761,0)</f>
        <v>0</v>
      </c>
      <c r="BH761" s="142">
        <f>IF(N761="sníž. přenesená",J761,0)</f>
        <v>0</v>
      </c>
      <c r="BI761" s="142">
        <f>IF(N761="nulová",J761,0)</f>
        <v>0</v>
      </c>
      <c r="BJ761" s="15" t="s">
        <v>77</v>
      </c>
      <c r="BK761" s="142">
        <f>ROUND(I761*H761,2)</f>
        <v>0</v>
      </c>
      <c r="BL761" s="15" t="s">
        <v>231</v>
      </c>
      <c r="BM761" s="141" t="s">
        <v>3256</v>
      </c>
    </row>
    <row r="762" spans="2:51" s="12" customFormat="1" ht="12">
      <c r="B762" s="143"/>
      <c r="D762" s="144" t="s">
        <v>157</v>
      </c>
      <c r="E762" s="145" t="s">
        <v>1</v>
      </c>
      <c r="F762" s="146" t="s">
        <v>1208</v>
      </c>
      <c r="H762" s="145" t="s">
        <v>1</v>
      </c>
      <c r="L762" s="143"/>
      <c r="M762" s="147"/>
      <c r="N762" s="148"/>
      <c r="O762" s="148"/>
      <c r="P762" s="148"/>
      <c r="Q762" s="148"/>
      <c r="R762" s="148"/>
      <c r="S762" s="148"/>
      <c r="T762" s="149"/>
      <c r="AT762" s="145" t="s">
        <v>157</v>
      </c>
      <c r="AU762" s="145" t="s">
        <v>79</v>
      </c>
      <c r="AV762" s="12" t="s">
        <v>77</v>
      </c>
      <c r="AW762" s="12" t="s">
        <v>27</v>
      </c>
      <c r="AX762" s="12" t="s">
        <v>70</v>
      </c>
      <c r="AY762" s="145" t="s">
        <v>148</v>
      </c>
    </row>
    <row r="763" spans="2:51" s="13" customFormat="1" ht="12">
      <c r="B763" s="150"/>
      <c r="D763" s="144" t="s">
        <v>157</v>
      </c>
      <c r="E763" s="151" t="s">
        <v>1</v>
      </c>
      <c r="F763" s="152" t="s">
        <v>2544</v>
      </c>
      <c r="H763" s="153">
        <v>23.1</v>
      </c>
      <c r="L763" s="150"/>
      <c r="M763" s="154"/>
      <c r="N763" s="155"/>
      <c r="O763" s="155"/>
      <c r="P763" s="155"/>
      <c r="Q763" s="155"/>
      <c r="R763" s="155"/>
      <c r="S763" s="155"/>
      <c r="T763" s="156"/>
      <c r="AT763" s="151" t="s">
        <v>157</v>
      </c>
      <c r="AU763" s="151" t="s">
        <v>79</v>
      </c>
      <c r="AV763" s="13" t="s">
        <v>79</v>
      </c>
      <c r="AW763" s="13" t="s">
        <v>27</v>
      </c>
      <c r="AX763" s="13" t="s">
        <v>70</v>
      </c>
      <c r="AY763" s="151" t="s">
        <v>148</v>
      </c>
    </row>
    <row r="764" spans="2:51" s="13" customFormat="1" ht="30.6">
      <c r="B764" s="150"/>
      <c r="D764" s="144" t="s">
        <v>157</v>
      </c>
      <c r="E764" s="151" t="s">
        <v>1</v>
      </c>
      <c r="F764" s="152" t="s">
        <v>3254</v>
      </c>
      <c r="H764" s="153">
        <v>156.78</v>
      </c>
      <c r="L764" s="150"/>
      <c r="M764" s="154"/>
      <c r="N764" s="155"/>
      <c r="O764" s="155"/>
      <c r="P764" s="155"/>
      <c r="Q764" s="155"/>
      <c r="R764" s="155"/>
      <c r="S764" s="155"/>
      <c r="T764" s="156"/>
      <c r="AT764" s="151" t="s">
        <v>157</v>
      </c>
      <c r="AU764" s="151" t="s">
        <v>79</v>
      </c>
      <c r="AV764" s="13" t="s">
        <v>79</v>
      </c>
      <c r="AW764" s="13" t="s">
        <v>27</v>
      </c>
      <c r="AX764" s="13" t="s">
        <v>70</v>
      </c>
      <c r="AY764" s="151" t="s">
        <v>148</v>
      </c>
    </row>
    <row r="765" spans="2:51" s="13" customFormat="1" ht="12">
      <c r="B765" s="150"/>
      <c r="D765" s="144" t="s">
        <v>157</v>
      </c>
      <c r="F765" s="152" t="s">
        <v>3257</v>
      </c>
      <c r="H765" s="153">
        <v>183.478</v>
      </c>
      <c r="L765" s="150"/>
      <c r="M765" s="154"/>
      <c r="N765" s="155"/>
      <c r="O765" s="155"/>
      <c r="P765" s="155"/>
      <c r="Q765" s="155"/>
      <c r="R765" s="155"/>
      <c r="S765" s="155"/>
      <c r="T765" s="156"/>
      <c r="AT765" s="151" t="s">
        <v>157</v>
      </c>
      <c r="AU765" s="151" t="s">
        <v>79</v>
      </c>
      <c r="AV765" s="13" t="s">
        <v>79</v>
      </c>
      <c r="AW765" s="13" t="s">
        <v>3</v>
      </c>
      <c r="AX765" s="13" t="s">
        <v>77</v>
      </c>
      <c r="AY765" s="151" t="s">
        <v>148</v>
      </c>
    </row>
    <row r="766" spans="2:65" s="1" customFormat="1" ht="24" customHeight="1">
      <c r="B766" s="130"/>
      <c r="C766" s="131" t="s">
        <v>1175</v>
      </c>
      <c r="D766" s="131" t="s">
        <v>150</v>
      </c>
      <c r="E766" s="132" t="s">
        <v>1225</v>
      </c>
      <c r="F766" s="133" t="s">
        <v>1226</v>
      </c>
      <c r="G766" s="134" t="s">
        <v>153</v>
      </c>
      <c r="H766" s="135">
        <v>15.75</v>
      </c>
      <c r="I766" s="136"/>
      <c r="J766" s="136">
        <f>ROUND(I766*H766,2)</f>
        <v>0</v>
      </c>
      <c r="K766" s="133" t="s">
        <v>320</v>
      </c>
      <c r="L766" s="27"/>
      <c r="M766" s="137" t="s">
        <v>1</v>
      </c>
      <c r="N766" s="138" t="s">
        <v>35</v>
      </c>
      <c r="O766" s="139">
        <v>0.06</v>
      </c>
      <c r="P766" s="139">
        <f>O766*H766</f>
        <v>0.945</v>
      </c>
      <c r="Q766" s="139">
        <v>1E-05</v>
      </c>
      <c r="R766" s="139">
        <f>Q766*H766</f>
        <v>0.0001575</v>
      </c>
      <c r="S766" s="139">
        <v>0</v>
      </c>
      <c r="T766" s="140">
        <f>S766*H766</f>
        <v>0</v>
      </c>
      <c r="AR766" s="141" t="s">
        <v>231</v>
      </c>
      <c r="AT766" s="141" t="s">
        <v>150</v>
      </c>
      <c r="AU766" s="141" t="s">
        <v>79</v>
      </c>
      <c r="AY766" s="15" t="s">
        <v>148</v>
      </c>
      <c r="BE766" s="142">
        <f>IF(N766="základní",J766,0)</f>
        <v>0</v>
      </c>
      <c r="BF766" s="142">
        <f>IF(N766="snížená",J766,0)</f>
        <v>0</v>
      </c>
      <c r="BG766" s="142">
        <f>IF(N766="zákl. přenesená",J766,0)</f>
        <v>0</v>
      </c>
      <c r="BH766" s="142">
        <f>IF(N766="sníž. přenesená",J766,0)</f>
        <v>0</v>
      </c>
      <c r="BI766" s="142">
        <f>IF(N766="nulová",J766,0)</f>
        <v>0</v>
      </c>
      <c r="BJ766" s="15" t="s">
        <v>77</v>
      </c>
      <c r="BK766" s="142">
        <f>ROUND(I766*H766,2)</f>
        <v>0</v>
      </c>
      <c r="BL766" s="15" t="s">
        <v>231</v>
      </c>
      <c r="BM766" s="141" t="s">
        <v>3258</v>
      </c>
    </row>
    <row r="767" spans="2:51" s="12" customFormat="1" ht="12">
      <c r="B767" s="143"/>
      <c r="D767" s="144" t="s">
        <v>157</v>
      </c>
      <c r="E767" s="145" t="s">
        <v>1</v>
      </c>
      <c r="F767" s="146" t="s">
        <v>1208</v>
      </c>
      <c r="H767" s="145" t="s">
        <v>1</v>
      </c>
      <c r="L767" s="143"/>
      <c r="M767" s="147"/>
      <c r="N767" s="148"/>
      <c r="O767" s="148"/>
      <c r="P767" s="148"/>
      <c r="Q767" s="148"/>
      <c r="R767" s="148"/>
      <c r="S767" s="148"/>
      <c r="T767" s="149"/>
      <c r="AT767" s="145" t="s">
        <v>157</v>
      </c>
      <c r="AU767" s="145" t="s">
        <v>79</v>
      </c>
      <c r="AV767" s="12" t="s">
        <v>77</v>
      </c>
      <c r="AW767" s="12" t="s">
        <v>27</v>
      </c>
      <c r="AX767" s="12" t="s">
        <v>70</v>
      </c>
      <c r="AY767" s="145" t="s">
        <v>148</v>
      </c>
    </row>
    <row r="768" spans="2:51" s="13" customFormat="1" ht="12">
      <c r="B768" s="150"/>
      <c r="D768" s="144" t="s">
        <v>157</v>
      </c>
      <c r="E768" s="151" t="s">
        <v>1</v>
      </c>
      <c r="F768" s="152" t="s">
        <v>1228</v>
      </c>
      <c r="H768" s="153">
        <v>15.75</v>
      </c>
      <c r="L768" s="150"/>
      <c r="M768" s="154"/>
      <c r="N768" s="155"/>
      <c r="O768" s="155"/>
      <c r="P768" s="155"/>
      <c r="Q768" s="155"/>
      <c r="R768" s="155"/>
      <c r="S768" s="155"/>
      <c r="T768" s="156"/>
      <c r="AT768" s="151" t="s">
        <v>157</v>
      </c>
      <c r="AU768" s="151" t="s">
        <v>79</v>
      </c>
      <c r="AV768" s="13" t="s">
        <v>79</v>
      </c>
      <c r="AW768" s="13" t="s">
        <v>27</v>
      </c>
      <c r="AX768" s="13" t="s">
        <v>70</v>
      </c>
      <c r="AY768" s="151" t="s">
        <v>148</v>
      </c>
    </row>
    <row r="769" spans="2:65" s="1" customFormat="1" ht="24" customHeight="1">
      <c r="B769" s="130"/>
      <c r="C769" s="157" t="s">
        <v>1181</v>
      </c>
      <c r="D769" s="157" t="s">
        <v>80</v>
      </c>
      <c r="E769" s="158" t="s">
        <v>1230</v>
      </c>
      <c r="F769" s="159" t="s">
        <v>1231</v>
      </c>
      <c r="G769" s="160" t="s">
        <v>153</v>
      </c>
      <c r="H769" s="161">
        <v>17.325</v>
      </c>
      <c r="I769" s="162"/>
      <c r="J769" s="162">
        <f>ROUND(I769*H769,2)</f>
        <v>0</v>
      </c>
      <c r="K769" s="159" t="s">
        <v>320</v>
      </c>
      <c r="L769" s="163"/>
      <c r="M769" s="164" t="s">
        <v>1</v>
      </c>
      <c r="N769" s="165" t="s">
        <v>35</v>
      </c>
      <c r="O769" s="139">
        <v>0</v>
      </c>
      <c r="P769" s="139">
        <f>O769*H769</f>
        <v>0</v>
      </c>
      <c r="Q769" s="139">
        <v>0.000115</v>
      </c>
      <c r="R769" s="139">
        <f>Q769*H769</f>
        <v>0.001992375</v>
      </c>
      <c r="S769" s="139">
        <v>0</v>
      </c>
      <c r="T769" s="140">
        <f>S769*H769</f>
        <v>0</v>
      </c>
      <c r="AR769" s="141" t="s">
        <v>325</v>
      </c>
      <c r="AT769" s="141" t="s">
        <v>80</v>
      </c>
      <c r="AU769" s="141" t="s">
        <v>79</v>
      </c>
      <c r="AY769" s="15" t="s">
        <v>148</v>
      </c>
      <c r="BE769" s="142">
        <f>IF(N769="základní",J769,0)</f>
        <v>0</v>
      </c>
      <c r="BF769" s="142">
        <f>IF(N769="snížená",J769,0)</f>
        <v>0</v>
      </c>
      <c r="BG769" s="142">
        <f>IF(N769="zákl. přenesená",J769,0)</f>
        <v>0</v>
      </c>
      <c r="BH769" s="142">
        <f>IF(N769="sníž. přenesená",J769,0)</f>
        <v>0</v>
      </c>
      <c r="BI769" s="142">
        <f>IF(N769="nulová",J769,0)</f>
        <v>0</v>
      </c>
      <c r="BJ769" s="15" t="s">
        <v>77</v>
      </c>
      <c r="BK769" s="142">
        <f>ROUND(I769*H769,2)</f>
        <v>0</v>
      </c>
      <c r="BL769" s="15" t="s">
        <v>231</v>
      </c>
      <c r="BM769" s="141" t="s">
        <v>3259</v>
      </c>
    </row>
    <row r="770" spans="2:51" s="13" customFormat="1" ht="12">
      <c r="B770" s="150"/>
      <c r="D770" s="144" t="s">
        <v>157</v>
      </c>
      <c r="F770" s="152" t="s">
        <v>1233</v>
      </c>
      <c r="H770" s="153">
        <v>17.325</v>
      </c>
      <c r="L770" s="150"/>
      <c r="M770" s="154"/>
      <c r="N770" s="155"/>
      <c r="O770" s="155"/>
      <c r="P770" s="155"/>
      <c r="Q770" s="155"/>
      <c r="R770" s="155"/>
      <c r="S770" s="155"/>
      <c r="T770" s="156"/>
      <c r="AT770" s="151" t="s">
        <v>157</v>
      </c>
      <c r="AU770" s="151" t="s">
        <v>79</v>
      </c>
      <c r="AV770" s="13" t="s">
        <v>79</v>
      </c>
      <c r="AW770" s="13" t="s">
        <v>3</v>
      </c>
      <c r="AX770" s="13" t="s">
        <v>77</v>
      </c>
      <c r="AY770" s="151" t="s">
        <v>148</v>
      </c>
    </row>
    <row r="771" spans="2:65" s="1" customFormat="1" ht="24" customHeight="1">
      <c r="B771" s="130"/>
      <c r="C771" s="131" t="s">
        <v>1184</v>
      </c>
      <c r="D771" s="131" t="s">
        <v>150</v>
      </c>
      <c r="E771" s="132" t="s">
        <v>1235</v>
      </c>
      <c r="F771" s="133" t="s">
        <v>1236</v>
      </c>
      <c r="G771" s="134" t="s">
        <v>203</v>
      </c>
      <c r="H771" s="135">
        <v>7.533</v>
      </c>
      <c r="I771" s="136"/>
      <c r="J771" s="136">
        <f>ROUND(I771*H771,2)</f>
        <v>0</v>
      </c>
      <c r="K771" s="133" t="s">
        <v>154</v>
      </c>
      <c r="L771" s="27"/>
      <c r="M771" s="137" t="s">
        <v>1</v>
      </c>
      <c r="N771" s="138" t="s">
        <v>35</v>
      </c>
      <c r="O771" s="139">
        <v>1.831</v>
      </c>
      <c r="P771" s="139">
        <f>O771*H771</f>
        <v>13.792923</v>
      </c>
      <c r="Q771" s="139">
        <v>0</v>
      </c>
      <c r="R771" s="139">
        <f>Q771*H771</f>
        <v>0</v>
      </c>
      <c r="S771" s="139">
        <v>0</v>
      </c>
      <c r="T771" s="140">
        <f>S771*H771</f>
        <v>0</v>
      </c>
      <c r="AR771" s="141" t="s">
        <v>231</v>
      </c>
      <c r="AT771" s="141" t="s">
        <v>150</v>
      </c>
      <c r="AU771" s="141" t="s">
        <v>79</v>
      </c>
      <c r="AY771" s="15" t="s">
        <v>148</v>
      </c>
      <c r="BE771" s="142">
        <f>IF(N771="základní",J771,0)</f>
        <v>0</v>
      </c>
      <c r="BF771" s="142">
        <f>IF(N771="snížená",J771,0)</f>
        <v>0</v>
      </c>
      <c r="BG771" s="142">
        <f>IF(N771="zákl. přenesená",J771,0)</f>
        <v>0</v>
      </c>
      <c r="BH771" s="142">
        <f>IF(N771="sníž. přenesená",J771,0)</f>
        <v>0</v>
      </c>
      <c r="BI771" s="142">
        <f>IF(N771="nulová",J771,0)</f>
        <v>0</v>
      </c>
      <c r="BJ771" s="15" t="s">
        <v>77</v>
      </c>
      <c r="BK771" s="142">
        <f>ROUND(I771*H771,2)</f>
        <v>0</v>
      </c>
      <c r="BL771" s="15" t="s">
        <v>231</v>
      </c>
      <c r="BM771" s="141" t="s">
        <v>3260</v>
      </c>
    </row>
    <row r="772" spans="2:63" s="11" customFormat="1" ht="22.8" customHeight="1">
      <c r="B772" s="118"/>
      <c r="D772" s="119" t="s">
        <v>69</v>
      </c>
      <c r="E772" s="128" t="s">
        <v>1238</v>
      </c>
      <c r="F772" s="128" t="s">
        <v>1239</v>
      </c>
      <c r="J772" s="129">
        <f>BK772</f>
        <v>0</v>
      </c>
      <c r="L772" s="118"/>
      <c r="M772" s="122"/>
      <c r="N772" s="123"/>
      <c r="O772" s="123"/>
      <c r="P772" s="124">
        <f>SUM(P773:P806)</f>
        <v>136.5916</v>
      </c>
      <c r="Q772" s="123"/>
      <c r="R772" s="124">
        <f>SUM(R773:R806)</f>
        <v>0.35987699999999995</v>
      </c>
      <c r="S772" s="123"/>
      <c r="T772" s="125">
        <f>SUM(T773:T806)</f>
        <v>0</v>
      </c>
      <c r="AR772" s="119" t="s">
        <v>79</v>
      </c>
      <c r="AT772" s="126" t="s">
        <v>69</v>
      </c>
      <c r="AU772" s="126" t="s">
        <v>77</v>
      </c>
      <c r="AY772" s="119" t="s">
        <v>148</v>
      </c>
      <c r="BK772" s="127">
        <f>SUM(BK773:BK806)</f>
        <v>0</v>
      </c>
    </row>
    <row r="773" spans="2:65" s="1" customFormat="1" ht="24" customHeight="1">
      <c r="B773" s="130"/>
      <c r="C773" s="131" t="s">
        <v>1188</v>
      </c>
      <c r="D773" s="131" t="s">
        <v>150</v>
      </c>
      <c r="E773" s="132" t="s">
        <v>1241</v>
      </c>
      <c r="F773" s="133" t="s">
        <v>1242</v>
      </c>
      <c r="G773" s="134" t="s">
        <v>458</v>
      </c>
      <c r="H773" s="135">
        <v>181.5</v>
      </c>
      <c r="I773" s="136"/>
      <c r="J773" s="136">
        <f>ROUND(I773*H773,2)</f>
        <v>0</v>
      </c>
      <c r="K773" s="133" t="s">
        <v>154</v>
      </c>
      <c r="L773" s="27"/>
      <c r="M773" s="137" t="s">
        <v>1</v>
      </c>
      <c r="N773" s="138" t="s">
        <v>35</v>
      </c>
      <c r="O773" s="139">
        <v>0.14</v>
      </c>
      <c r="P773" s="139">
        <f>O773*H773</f>
        <v>25.410000000000004</v>
      </c>
      <c r="Q773" s="139">
        <v>0</v>
      </c>
      <c r="R773" s="139">
        <f>Q773*H773</f>
        <v>0</v>
      </c>
      <c r="S773" s="139">
        <v>0</v>
      </c>
      <c r="T773" s="140">
        <f>S773*H773</f>
        <v>0</v>
      </c>
      <c r="AR773" s="141" t="s">
        <v>231</v>
      </c>
      <c r="AT773" s="141" t="s">
        <v>150</v>
      </c>
      <c r="AU773" s="141" t="s">
        <v>79</v>
      </c>
      <c r="AY773" s="15" t="s">
        <v>148</v>
      </c>
      <c r="BE773" s="142">
        <f>IF(N773="základní",J773,0)</f>
        <v>0</v>
      </c>
      <c r="BF773" s="142">
        <f>IF(N773="snížená",J773,0)</f>
        <v>0</v>
      </c>
      <c r="BG773" s="142">
        <f>IF(N773="zákl. přenesená",J773,0)</f>
        <v>0</v>
      </c>
      <c r="BH773" s="142">
        <f>IF(N773="sníž. přenesená",J773,0)</f>
        <v>0</v>
      </c>
      <c r="BI773" s="142">
        <f>IF(N773="nulová",J773,0)</f>
        <v>0</v>
      </c>
      <c r="BJ773" s="15" t="s">
        <v>77</v>
      </c>
      <c r="BK773" s="142">
        <f>ROUND(I773*H773,2)</f>
        <v>0</v>
      </c>
      <c r="BL773" s="15" t="s">
        <v>231</v>
      </c>
      <c r="BM773" s="141" t="s">
        <v>3261</v>
      </c>
    </row>
    <row r="774" spans="2:51" s="12" customFormat="1" ht="12">
      <c r="B774" s="143"/>
      <c r="D774" s="144" t="s">
        <v>157</v>
      </c>
      <c r="E774" s="145" t="s">
        <v>1</v>
      </c>
      <c r="F774" s="146" t="s">
        <v>158</v>
      </c>
      <c r="H774" s="145" t="s">
        <v>1</v>
      </c>
      <c r="L774" s="143"/>
      <c r="M774" s="147"/>
      <c r="N774" s="148"/>
      <c r="O774" s="148"/>
      <c r="P774" s="148"/>
      <c r="Q774" s="148"/>
      <c r="R774" s="148"/>
      <c r="S774" s="148"/>
      <c r="T774" s="149"/>
      <c r="AT774" s="145" t="s">
        <v>157</v>
      </c>
      <c r="AU774" s="145" t="s">
        <v>79</v>
      </c>
      <c r="AV774" s="12" t="s">
        <v>77</v>
      </c>
      <c r="AW774" s="12" t="s">
        <v>27</v>
      </c>
      <c r="AX774" s="12" t="s">
        <v>70</v>
      </c>
      <c r="AY774" s="145" t="s">
        <v>148</v>
      </c>
    </row>
    <row r="775" spans="2:51" s="13" customFormat="1" ht="30.6">
      <c r="B775" s="150"/>
      <c r="D775" s="144" t="s">
        <v>157</v>
      </c>
      <c r="E775" s="151" t="s">
        <v>1</v>
      </c>
      <c r="F775" s="152" t="s">
        <v>3262</v>
      </c>
      <c r="H775" s="153">
        <v>181.5</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 customFormat="1" ht="16.5" customHeight="1">
      <c r="B776" s="130"/>
      <c r="C776" s="157" t="s">
        <v>1194</v>
      </c>
      <c r="D776" s="157" t="s">
        <v>80</v>
      </c>
      <c r="E776" s="158" t="s">
        <v>1246</v>
      </c>
      <c r="F776" s="159" t="s">
        <v>1247</v>
      </c>
      <c r="G776" s="160" t="s">
        <v>220</v>
      </c>
      <c r="H776" s="161">
        <v>181.5</v>
      </c>
      <c r="I776" s="162"/>
      <c r="J776" s="162">
        <f>ROUND(I776*H776,2)</f>
        <v>0</v>
      </c>
      <c r="K776" s="159" t="s">
        <v>320</v>
      </c>
      <c r="L776" s="163"/>
      <c r="M776" s="164" t="s">
        <v>1</v>
      </c>
      <c r="N776" s="165" t="s">
        <v>35</v>
      </c>
      <c r="O776" s="139">
        <v>0</v>
      </c>
      <c r="P776" s="139">
        <f>O776*H776</f>
        <v>0</v>
      </c>
      <c r="Q776" s="139">
        <v>0.001</v>
      </c>
      <c r="R776" s="139">
        <f>Q776*H776</f>
        <v>0.1815</v>
      </c>
      <c r="S776" s="139">
        <v>0</v>
      </c>
      <c r="T776" s="140">
        <f>S776*H776</f>
        <v>0</v>
      </c>
      <c r="AR776" s="141" t="s">
        <v>325</v>
      </c>
      <c r="AT776" s="141" t="s">
        <v>80</v>
      </c>
      <c r="AU776" s="141" t="s">
        <v>79</v>
      </c>
      <c r="AY776" s="15" t="s">
        <v>148</v>
      </c>
      <c r="BE776" s="142">
        <f>IF(N776="základní",J776,0)</f>
        <v>0</v>
      </c>
      <c r="BF776" s="142">
        <f>IF(N776="snížená",J776,0)</f>
        <v>0</v>
      </c>
      <c r="BG776" s="142">
        <f>IF(N776="zákl. přenesená",J776,0)</f>
        <v>0</v>
      </c>
      <c r="BH776" s="142">
        <f>IF(N776="sníž. přenesená",J776,0)</f>
        <v>0</v>
      </c>
      <c r="BI776" s="142">
        <f>IF(N776="nulová",J776,0)</f>
        <v>0</v>
      </c>
      <c r="BJ776" s="15" t="s">
        <v>77</v>
      </c>
      <c r="BK776" s="142">
        <f>ROUND(I776*H776,2)</f>
        <v>0</v>
      </c>
      <c r="BL776" s="15" t="s">
        <v>231</v>
      </c>
      <c r="BM776" s="141" t="s">
        <v>3263</v>
      </c>
    </row>
    <row r="777" spans="2:65" s="1" customFormat="1" ht="24" customHeight="1">
      <c r="B777" s="130"/>
      <c r="C777" s="131" t="s">
        <v>1198</v>
      </c>
      <c r="D777" s="131" t="s">
        <v>150</v>
      </c>
      <c r="E777" s="132" t="s">
        <v>1250</v>
      </c>
      <c r="F777" s="133" t="s">
        <v>1251</v>
      </c>
      <c r="G777" s="134" t="s">
        <v>458</v>
      </c>
      <c r="H777" s="135">
        <v>126</v>
      </c>
      <c r="I777" s="136"/>
      <c r="J777" s="136">
        <f>ROUND(I777*H777,2)</f>
        <v>0</v>
      </c>
      <c r="K777" s="133" t="s">
        <v>154</v>
      </c>
      <c r="L777" s="27"/>
      <c r="M777" s="137" t="s">
        <v>1</v>
      </c>
      <c r="N777" s="138" t="s">
        <v>35</v>
      </c>
      <c r="O777" s="139">
        <v>0.497</v>
      </c>
      <c r="P777" s="139">
        <f>O777*H777</f>
        <v>62.622</v>
      </c>
      <c r="Q777" s="139">
        <v>0</v>
      </c>
      <c r="R777" s="139">
        <f>Q777*H777</f>
        <v>0</v>
      </c>
      <c r="S777" s="139">
        <v>0</v>
      </c>
      <c r="T777" s="140">
        <f>S777*H777</f>
        <v>0</v>
      </c>
      <c r="AR777" s="141" t="s">
        <v>231</v>
      </c>
      <c r="AT777" s="141" t="s">
        <v>150</v>
      </c>
      <c r="AU777" s="141" t="s">
        <v>79</v>
      </c>
      <c r="AY777" s="15" t="s">
        <v>148</v>
      </c>
      <c r="BE777" s="142">
        <f>IF(N777="základní",J777,0)</f>
        <v>0</v>
      </c>
      <c r="BF777" s="142">
        <f>IF(N777="snížená",J777,0)</f>
        <v>0</v>
      </c>
      <c r="BG777" s="142">
        <f>IF(N777="zákl. přenesená",J777,0)</f>
        <v>0</v>
      </c>
      <c r="BH777" s="142">
        <f>IF(N777="sníž. přenesená",J777,0)</f>
        <v>0</v>
      </c>
      <c r="BI777" s="142">
        <f>IF(N777="nulová",J777,0)</f>
        <v>0</v>
      </c>
      <c r="BJ777" s="15" t="s">
        <v>77</v>
      </c>
      <c r="BK777" s="142">
        <f>ROUND(I777*H777,2)</f>
        <v>0</v>
      </c>
      <c r="BL777" s="15" t="s">
        <v>231</v>
      </c>
      <c r="BM777" s="141" t="s">
        <v>3264</v>
      </c>
    </row>
    <row r="778" spans="2:51" s="13" customFormat="1" ht="12">
      <c r="B778" s="150"/>
      <c r="D778" s="144" t="s">
        <v>157</v>
      </c>
      <c r="E778" s="151" t="s">
        <v>1</v>
      </c>
      <c r="F778" s="152" t="s">
        <v>3265</v>
      </c>
      <c r="H778" s="153">
        <v>42</v>
      </c>
      <c r="L778" s="150"/>
      <c r="M778" s="154"/>
      <c r="N778" s="155"/>
      <c r="O778" s="155"/>
      <c r="P778" s="155"/>
      <c r="Q778" s="155"/>
      <c r="R778" s="155"/>
      <c r="S778" s="155"/>
      <c r="T778" s="156"/>
      <c r="AT778" s="151" t="s">
        <v>157</v>
      </c>
      <c r="AU778" s="151" t="s">
        <v>79</v>
      </c>
      <c r="AV778" s="13" t="s">
        <v>79</v>
      </c>
      <c r="AW778" s="13" t="s">
        <v>27</v>
      </c>
      <c r="AX778" s="13" t="s">
        <v>70</v>
      </c>
      <c r="AY778" s="151" t="s">
        <v>148</v>
      </c>
    </row>
    <row r="779" spans="2:51" s="13" customFormat="1" ht="12">
      <c r="B779" s="150"/>
      <c r="D779" s="144" t="s">
        <v>157</v>
      </c>
      <c r="E779" s="151" t="s">
        <v>1</v>
      </c>
      <c r="F779" s="152" t="s">
        <v>3266</v>
      </c>
      <c r="H779" s="153">
        <v>84</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 customFormat="1" ht="16.5" customHeight="1">
      <c r="B780" s="130"/>
      <c r="C780" s="157" t="s">
        <v>1203</v>
      </c>
      <c r="D780" s="157" t="s">
        <v>80</v>
      </c>
      <c r="E780" s="158" t="s">
        <v>1256</v>
      </c>
      <c r="F780" s="159" t="s">
        <v>1257</v>
      </c>
      <c r="G780" s="160" t="s">
        <v>220</v>
      </c>
      <c r="H780" s="161">
        <v>27.391</v>
      </c>
      <c r="I780" s="162"/>
      <c r="J780" s="162">
        <f>ROUND(I780*H780,2)</f>
        <v>0</v>
      </c>
      <c r="K780" s="159" t="s">
        <v>320</v>
      </c>
      <c r="L780" s="163"/>
      <c r="M780" s="164" t="s">
        <v>1</v>
      </c>
      <c r="N780" s="165" t="s">
        <v>35</v>
      </c>
      <c r="O780" s="139">
        <v>0</v>
      </c>
      <c r="P780" s="139">
        <f>O780*H780</f>
        <v>0</v>
      </c>
      <c r="Q780" s="139">
        <v>0.001</v>
      </c>
      <c r="R780" s="139">
        <f>Q780*H780</f>
        <v>0.027391</v>
      </c>
      <c r="S780" s="139">
        <v>0</v>
      </c>
      <c r="T780" s="140">
        <f>S780*H780</f>
        <v>0</v>
      </c>
      <c r="AR780" s="141" t="s">
        <v>325</v>
      </c>
      <c r="AT780" s="141" t="s">
        <v>80</v>
      </c>
      <c r="AU780" s="141" t="s">
        <v>79</v>
      </c>
      <c r="AY780" s="15" t="s">
        <v>148</v>
      </c>
      <c r="BE780" s="142">
        <f>IF(N780="základní",J780,0)</f>
        <v>0</v>
      </c>
      <c r="BF780" s="142">
        <f>IF(N780="snížená",J780,0)</f>
        <v>0</v>
      </c>
      <c r="BG780" s="142">
        <f>IF(N780="zákl. přenesená",J780,0)</f>
        <v>0</v>
      </c>
      <c r="BH780" s="142">
        <f>IF(N780="sníž. přenesená",J780,0)</f>
        <v>0</v>
      </c>
      <c r="BI780" s="142">
        <f>IF(N780="nulová",J780,0)</f>
        <v>0</v>
      </c>
      <c r="BJ780" s="15" t="s">
        <v>77</v>
      </c>
      <c r="BK780" s="142">
        <f>ROUND(I780*H780,2)</f>
        <v>0</v>
      </c>
      <c r="BL780" s="15" t="s">
        <v>231</v>
      </c>
      <c r="BM780" s="141" t="s">
        <v>3267</v>
      </c>
    </row>
    <row r="781" spans="2:47" s="1" customFormat="1" ht="19.2">
      <c r="B781" s="27"/>
      <c r="D781" s="144" t="s">
        <v>277</v>
      </c>
      <c r="F781" s="166" t="s">
        <v>1259</v>
      </c>
      <c r="L781" s="27"/>
      <c r="M781" s="167"/>
      <c r="N781" s="50"/>
      <c r="O781" s="50"/>
      <c r="P781" s="50"/>
      <c r="Q781" s="50"/>
      <c r="R781" s="50"/>
      <c r="S781" s="50"/>
      <c r="T781" s="51"/>
      <c r="AT781" s="15" t="s">
        <v>277</v>
      </c>
      <c r="AU781" s="15" t="s">
        <v>79</v>
      </c>
    </row>
    <row r="782" spans="2:51" s="13" customFormat="1" ht="12">
      <c r="B782" s="150"/>
      <c r="D782" s="144" t="s">
        <v>157</v>
      </c>
      <c r="E782" s="151" t="s">
        <v>1</v>
      </c>
      <c r="F782" s="152" t="s">
        <v>3268</v>
      </c>
      <c r="H782" s="153">
        <v>26.087</v>
      </c>
      <c r="L782" s="150"/>
      <c r="M782" s="154"/>
      <c r="N782" s="155"/>
      <c r="O782" s="155"/>
      <c r="P782" s="155"/>
      <c r="Q782" s="155"/>
      <c r="R782" s="155"/>
      <c r="S782" s="155"/>
      <c r="T782" s="156"/>
      <c r="AT782" s="151" t="s">
        <v>157</v>
      </c>
      <c r="AU782" s="151" t="s">
        <v>79</v>
      </c>
      <c r="AV782" s="13" t="s">
        <v>79</v>
      </c>
      <c r="AW782" s="13" t="s">
        <v>27</v>
      </c>
      <c r="AX782" s="13" t="s">
        <v>70</v>
      </c>
      <c r="AY782" s="151" t="s">
        <v>148</v>
      </c>
    </row>
    <row r="783" spans="2:51" s="13" customFormat="1" ht="12">
      <c r="B783" s="150"/>
      <c r="D783" s="144" t="s">
        <v>157</v>
      </c>
      <c r="F783" s="152" t="s">
        <v>3269</v>
      </c>
      <c r="H783" s="153">
        <v>27.391</v>
      </c>
      <c r="L783" s="150"/>
      <c r="M783" s="154"/>
      <c r="N783" s="155"/>
      <c r="O783" s="155"/>
      <c r="P783" s="155"/>
      <c r="Q783" s="155"/>
      <c r="R783" s="155"/>
      <c r="S783" s="155"/>
      <c r="T783" s="156"/>
      <c r="AT783" s="151" t="s">
        <v>157</v>
      </c>
      <c r="AU783" s="151" t="s">
        <v>79</v>
      </c>
      <c r="AV783" s="13" t="s">
        <v>79</v>
      </c>
      <c r="AW783" s="13" t="s">
        <v>3</v>
      </c>
      <c r="AX783" s="13" t="s">
        <v>77</v>
      </c>
      <c r="AY783" s="151" t="s">
        <v>148</v>
      </c>
    </row>
    <row r="784" spans="2:65" s="1" customFormat="1" ht="16.5" customHeight="1">
      <c r="B784" s="130"/>
      <c r="C784" s="157" t="s">
        <v>1204</v>
      </c>
      <c r="D784" s="157" t="s">
        <v>80</v>
      </c>
      <c r="E784" s="158" t="s">
        <v>1263</v>
      </c>
      <c r="F784" s="159" t="s">
        <v>1264</v>
      </c>
      <c r="G784" s="160" t="s">
        <v>220</v>
      </c>
      <c r="H784" s="161">
        <v>52.174</v>
      </c>
      <c r="I784" s="162"/>
      <c r="J784" s="162">
        <f>ROUND(I784*H784,2)</f>
        <v>0</v>
      </c>
      <c r="K784" s="159" t="s">
        <v>154</v>
      </c>
      <c r="L784" s="163"/>
      <c r="M784" s="164" t="s">
        <v>1</v>
      </c>
      <c r="N784" s="165" t="s">
        <v>35</v>
      </c>
      <c r="O784" s="139">
        <v>0</v>
      </c>
      <c r="P784" s="139">
        <f>O784*H784</f>
        <v>0</v>
      </c>
      <c r="Q784" s="139">
        <v>0.001</v>
      </c>
      <c r="R784" s="139">
        <f>Q784*H784</f>
        <v>0.052174</v>
      </c>
      <c r="S784" s="139">
        <v>0</v>
      </c>
      <c r="T784" s="140">
        <f>S784*H784</f>
        <v>0</v>
      </c>
      <c r="AR784" s="141" t="s">
        <v>325</v>
      </c>
      <c r="AT784" s="141" t="s">
        <v>80</v>
      </c>
      <c r="AU784" s="141" t="s">
        <v>79</v>
      </c>
      <c r="AY784" s="15" t="s">
        <v>148</v>
      </c>
      <c r="BE784" s="142">
        <f>IF(N784="základní",J784,0)</f>
        <v>0</v>
      </c>
      <c r="BF784" s="142">
        <f>IF(N784="snížená",J784,0)</f>
        <v>0</v>
      </c>
      <c r="BG784" s="142">
        <f>IF(N784="zákl. přenesená",J784,0)</f>
        <v>0</v>
      </c>
      <c r="BH784" s="142">
        <f>IF(N784="sníž. přenesená",J784,0)</f>
        <v>0</v>
      </c>
      <c r="BI784" s="142">
        <f>IF(N784="nulová",J784,0)</f>
        <v>0</v>
      </c>
      <c r="BJ784" s="15" t="s">
        <v>77</v>
      </c>
      <c r="BK784" s="142">
        <f>ROUND(I784*H784,2)</f>
        <v>0</v>
      </c>
      <c r="BL784" s="15" t="s">
        <v>231</v>
      </c>
      <c r="BM784" s="141" t="s">
        <v>3270</v>
      </c>
    </row>
    <row r="785" spans="2:47" s="1" customFormat="1" ht="19.2">
      <c r="B785" s="27"/>
      <c r="D785" s="144" t="s">
        <v>277</v>
      </c>
      <c r="F785" s="166" t="s">
        <v>1266</v>
      </c>
      <c r="L785" s="27"/>
      <c r="M785" s="167"/>
      <c r="N785" s="50"/>
      <c r="O785" s="50"/>
      <c r="P785" s="50"/>
      <c r="Q785" s="50"/>
      <c r="R785" s="50"/>
      <c r="S785" s="50"/>
      <c r="T785" s="51"/>
      <c r="AT785" s="15" t="s">
        <v>277</v>
      </c>
      <c r="AU785" s="15" t="s">
        <v>79</v>
      </c>
    </row>
    <row r="786" spans="2:51" s="13" customFormat="1" ht="12">
      <c r="B786" s="150"/>
      <c r="D786" s="144" t="s">
        <v>157</v>
      </c>
      <c r="E786" s="151" t="s">
        <v>1</v>
      </c>
      <c r="F786" s="152" t="s">
        <v>3271</v>
      </c>
      <c r="H786" s="153">
        <v>52.174</v>
      </c>
      <c r="L786" s="150"/>
      <c r="M786" s="154"/>
      <c r="N786" s="155"/>
      <c r="O786" s="155"/>
      <c r="P786" s="155"/>
      <c r="Q786" s="155"/>
      <c r="R786" s="155"/>
      <c r="S786" s="155"/>
      <c r="T786" s="156"/>
      <c r="AT786" s="151" t="s">
        <v>157</v>
      </c>
      <c r="AU786" s="151" t="s">
        <v>79</v>
      </c>
      <c r="AV786" s="13" t="s">
        <v>79</v>
      </c>
      <c r="AW786" s="13" t="s">
        <v>27</v>
      </c>
      <c r="AX786" s="13" t="s">
        <v>70</v>
      </c>
      <c r="AY786" s="151" t="s">
        <v>148</v>
      </c>
    </row>
    <row r="787" spans="2:65" s="1" customFormat="1" ht="24" customHeight="1">
      <c r="B787" s="130"/>
      <c r="C787" s="157" t="s">
        <v>1211</v>
      </c>
      <c r="D787" s="157" t="s">
        <v>80</v>
      </c>
      <c r="E787" s="158" t="s">
        <v>1269</v>
      </c>
      <c r="F787" s="159" t="s">
        <v>1270</v>
      </c>
      <c r="G787" s="160" t="s">
        <v>319</v>
      </c>
      <c r="H787" s="161">
        <v>72</v>
      </c>
      <c r="I787" s="162"/>
      <c r="J787" s="162">
        <f>ROUND(I787*H787,2)</f>
        <v>0</v>
      </c>
      <c r="K787" s="159" t="s">
        <v>1</v>
      </c>
      <c r="L787" s="163"/>
      <c r="M787" s="164" t="s">
        <v>1</v>
      </c>
      <c r="N787" s="165" t="s">
        <v>35</v>
      </c>
      <c r="O787" s="139">
        <v>0</v>
      </c>
      <c r="P787" s="139">
        <f>O787*H787</f>
        <v>0</v>
      </c>
      <c r="Q787" s="139">
        <v>0.00014</v>
      </c>
      <c r="R787" s="139">
        <f>Q787*H787</f>
        <v>0.010079999999999999</v>
      </c>
      <c r="S787" s="139">
        <v>0</v>
      </c>
      <c r="T787" s="140">
        <f>S787*H787</f>
        <v>0</v>
      </c>
      <c r="AR787" s="141" t="s">
        <v>325</v>
      </c>
      <c r="AT787" s="141" t="s">
        <v>80</v>
      </c>
      <c r="AU787" s="141" t="s">
        <v>79</v>
      </c>
      <c r="AY787" s="15" t="s">
        <v>148</v>
      </c>
      <c r="BE787" s="142">
        <f>IF(N787="základní",J787,0)</f>
        <v>0</v>
      </c>
      <c r="BF787" s="142">
        <f>IF(N787="snížená",J787,0)</f>
        <v>0</v>
      </c>
      <c r="BG787" s="142">
        <f>IF(N787="zákl. přenesená",J787,0)</f>
        <v>0</v>
      </c>
      <c r="BH787" s="142">
        <f>IF(N787="sníž. přenesená",J787,0)</f>
        <v>0</v>
      </c>
      <c r="BI787" s="142">
        <f>IF(N787="nulová",J787,0)</f>
        <v>0</v>
      </c>
      <c r="BJ787" s="15" t="s">
        <v>77</v>
      </c>
      <c r="BK787" s="142">
        <f>ROUND(I787*H787,2)</f>
        <v>0</v>
      </c>
      <c r="BL787" s="15" t="s">
        <v>231</v>
      </c>
      <c r="BM787" s="141" t="s">
        <v>3272</v>
      </c>
    </row>
    <row r="788" spans="2:51" s="13" customFormat="1" ht="12">
      <c r="B788" s="150"/>
      <c r="D788" s="144" t="s">
        <v>157</v>
      </c>
      <c r="E788" s="151" t="s">
        <v>1</v>
      </c>
      <c r="F788" s="152" t="s">
        <v>3273</v>
      </c>
      <c r="H788" s="153">
        <v>72</v>
      </c>
      <c r="L788" s="150"/>
      <c r="M788" s="154"/>
      <c r="N788" s="155"/>
      <c r="O788" s="155"/>
      <c r="P788" s="155"/>
      <c r="Q788" s="155"/>
      <c r="R788" s="155"/>
      <c r="S788" s="155"/>
      <c r="T788" s="156"/>
      <c r="AT788" s="151" t="s">
        <v>157</v>
      </c>
      <c r="AU788" s="151" t="s">
        <v>79</v>
      </c>
      <c r="AV788" s="13" t="s">
        <v>79</v>
      </c>
      <c r="AW788" s="13" t="s">
        <v>27</v>
      </c>
      <c r="AX788" s="13" t="s">
        <v>70</v>
      </c>
      <c r="AY788" s="151" t="s">
        <v>148</v>
      </c>
    </row>
    <row r="789" spans="2:65" s="1" customFormat="1" ht="16.5" customHeight="1">
      <c r="B789" s="130"/>
      <c r="C789" s="131" t="s">
        <v>1218</v>
      </c>
      <c r="D789" s="131" t="s">
        <v>150</v>
      </c>
      <c r="E789" s="132" t="s">
        <v>1274</v>
      </c>
      <c r="F789" s="133" t="s">
        <v>1275</v>
      </c>
      <c r="G789" s="134" t="s">
        <v>319</v>
      </c>
      <c r="H789" s="135">
        <v>92</v>
      </c>
      <c r="I789" s="136"/>
      <c r="J789" s="136">
        <f>ROUND(I789*H789,2)</f>
        <v>0</v>
      </c>
      <c r="K789" s="133" t="s">
        <v>154</v>
      </c>
      <c r="L789" s="27"/>
      <c r="M789" s="137" t="s">
        <v>1</v>
      </c>
      <c r="N789" s="138" t="s">
        <v>35</v>
      </c>
      <c r="O789" s="139">
        <v>0.352</v>
      </c>
      <c r="P789" s="139">
        <f>O789*H789</f>
        <v>32.384</v>
      </c>
      <c r="Q789" s="139">
        <v>0</v>
      </c>
      <c r="R789" s="139">
        <f>Q789*H789</f>
        <v>0</v>
      </c>
      <c r="S789" s="139">
        <v>0</v>
      </c>
      <c r="T789" s="140">
        <f>S789*H789</f>
        <v>0</v>
      </c>
      <c r="AR789" s="141" t="s">
        <v>231</v>
      </c>
      <c r="AT789" s="141" t="s">
        <v>150</v>
      </c>
      <c r="AU789" s="141" t="s">
        <v>79</v>
      </c>
      <c r="AY789" s="15" t="s">
        <v>148</v>
      </c>
      <c r="BE789" s="142">
        <f>IF(N789="základní",J789,0)</f>
        <v>0</v>
      </c>
      <c r="BF789" s="142">
        <f>IF(N789="snížená",J789,0)</f>
        <v>0</v>
      </c>
      <c r="BG789" s="142">
        <f>IF(N789="zákl. přenesená",J789,0)</f>
        <v>0</v>
      </c>
      <c r="BH789" s="142">
        <f>IF(N789="sníž. přenesená",J789,0)</f>
        <v>0</v>
      </c>
      <c r="BI789" s="142">
        <f>IF(N789="nulová",J789,0)</f>
        <v>0</v>
      </c>
      <c r="BJ789" s="15" t="s">
        <v>77</v>
      </c>
      <c r="BK789" s="142">
        <f>ROUND(I789*H789,2)</f>
        <v>0</v>
      </c>
      <c r="BL789" s="15" t="s">
        <v>231</v>
      </c>
      <c r="BM789" s="141" t="s">
        <v>3274</v>
      </c>
    </row>
    <row r="790" spans="2:51" s="13" customFormat="1" ht="12">
      <c r="B790" s="150"/>
      <c r="D790" s="144" t="s">
        <v>157</v>
      </c>
      <c r="E790" s="151" t="s">
        <v>1</v>
      </c>
      <c r="F790" s="152" t="s">
        <v>3275</v>
      </c>
      <c r="H790" s="153">
        <v>92</v>
      </c>
      <c r="L790" s="150"/>
      <c r="M790" s="154"/>
      <c r="N790" s="155"/>
      <c r="O790" s="155"/>
      <c r="P790" s="155"/>
      <c r="Q790" s="155"/>
      <c r="R790" s="155"/>
      <c r="S790" s="155"/>
      <c r="T790" s="156"/>
      <c r="AT790" s="151" t="s">
        <v>157</v>
      </c>
      <c r="AU790" s="151" t="s">
        <v>79</v>
      </c>
      <c r="AV790" s="13" t="s">
        <v>79</v>
      </c>
      <c r="AW790" s="13" t="s">
        <v>27</v>
      </c>
      <c r="AX790" s="13" t="s">
        <v>70</v>
      </c>
      <c r="AY790" s="151" t="s">
        <v>148</v>
      </c>
    </row>
    <row r="791" spans="2:65" s="1" customFormat="1" ht="16.5" customHeight="1">
      <c r="B791" s="130"/>
      <c r="C791" s="157" t="s">
        <v>1224</v>
      </c>
      <c r="D791" s="157" t="s">
        <v>80</v>
      </c>
      <c r="E791" s="158" t="s">
        <v>1279</v>
      </c>
      <c r="F791" s="159" t="s">
        <v>1280</v>
      </c>
      <c r="G791" s="160" t="s">
        <v>319</v>
      </c>
      <c r="H791" s="161">
        <v>12</v>
      </c>
      <c r="I791" s="162"/>
      <c r="J791" s="162">
        <f>ROUND(I791*H791,2)</f>
        <v>0</v>
      </c>
      <c r="K791" s="159" t="s">
        <v>320</v>
      </c>
      <c r="L791" s="163"/>
      <c r="M791" s="164" t="s">
        <v>1</v>
      </c>
      <c r="N791" s="165" t="s">
        <v>35</v>
      </c>
      <c r="O791" s="139">
        <v>0</v>
      </c>
      <c r="P791" s="139">
        <f>O791*H791</f>
        <v>0</v>
      </c>
      <c r="Q791" s="139">
        <v>0.00023</v>
      </c>
      <c r="R791" s="139">
        <f>Q791*H791</f>
        <v>0.0027600000000000003</v>
      </c>
      <c r="S791" s="139">
        <v>0</v>
      </c>
      <c r="T791" s="140">
        <f>S791*H791</f>
        <v>0</v>
      </c>
      <c r="AR791" s="141" t="s">
        <v>325</v>
      </c>
      <c r="AT791" s="141" t="s">
        <v>80</v>
      </c>
      <c r="AU791" s="141" t="s">
        <v>79</v>
      </c>
      <c r="AY791" s="15" t="s">
        <v>148</v>
      </c>
      <c r="BE791" s="142">
        <f>IF(N791="základní",J791,0)</f>
        <v>0</v>
      </c>
      <c r="BF791" s="142">
        <f>IF(N791="snížená",J791,0)</f>
        <v>0</v>
      </c>
      <c r="BG791" s="142">
        <f>IF(N791="zákl. přenesená",J791,0)</f>
        <v>0</v>
      </c>
      <c r="BH791" s="142">
        <f>IF(N791="sníž. přenesená",J791,0)</f>
        <v>0</v>
      </c>
      <c r="BI791" s="142">
        <f>IF(N791="nulová",J791,0)</f>
        <v>0</v>
      </c>
      <c r="BJ791" s="15" t="s">
        <v>77</v>
      </c>
      <c r="BK791" s="142">
        <f>ROUND(I791*H791,2)</f>
        <v>0</v>
      </c>
      <c r="BL791" s="15" t="s">
        <v>231</v>
      </c>
      <c r="BM791" s="141" t="s">
        <v>3276</v>
      </c>
    </row>
    <row r="792" spans="2:65" s="1" customFormat="1" ht="16.5" customHeight="1">
      <c r="B792" s="130"/>
      <c r="C792" s="157" t="s">
        <v>1229</v>
      </c>
      <c r="D792" s="157" t="s">
        <v>80</v>
      </c>
      <c r="E792" s="158" t="s">
        <v>1283</v>
      </c>
      <c r="F792" s="159" t="s">
        <v>1284</v>
      </c>
      <c r="G792" s="160" t="s">
        <v>319</v>
      </c>
      <c r="H792" s="161">
        <v>12</v>
      </c>
      <c r="I792" s="162"/>
      <c r="J792" s="162">
        <f>ROUND(I792*H792,2)</f>
        <v>0</v>
      </c>
      <c r="K792" s="159" t="s">
        <v>320</v>
      </c>
      <c r="L792" s="163"/>
      <c r="M792" s="164" t="s">
        <v>1</v>
      </c>
      <c r="N792" s="165" t="s">
        <v>35</v>
      </c>
      <c r="O792" s="139">
        <v>0</v>
      </c>
      <c r="P792" s="139">
        <f>O792*H792</f>
        <v>0</v>
      </c>
      <c r="Q792" s="139">
        <v>0.00013</v>
      </c>
      <c r="R792" s="139">
        <f>Q792*H792</f>
        <v>0.0015599999999999998</v>
      </c>
      <c r="S792" s="139">
        <v>0</v>
      </c>
      <c r="T792" s="140">
        <f>S792*H792</f>
        <v>0</v>
      </c>
      <c r="AR792" s="141" t="s">
        <v>325</v>
      </c>
      <c r="AT792" s="141" t="s">
        <v>80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231</v>
      </c>
      <c r="BM792" s="141" t="s">
        <v>3277</v>
      </c>
    </row>
    <row r="793" spans="2:65" s="1" customFormat="1" ht="16.5" customHeight="1">
      <c r="B793" s="130"/>
      <c r="C793" s="157" t="s">
        <v>1234</v>
      </c>
      <c r="D793" s="157" t="s">
        <v>80</v>
      </c>
      <c r="E793" s="158" t="s">
        <v>1287</v>
      </c>
      <c r="F793" s="159" t="s">
        <v>1288</v>
      </c>
      <c r="G793" s="160" t="s">
        <v>319</v>
      </c>
      <c r="H793" s="161">
        <v>12</v>
      </c>
      <c r="I793" s="162"/>
      <c r="J793" s="162">
        <f>ROUND(I793*H793,2)</f>
        <v>0</v>
      </c>
      <c r="K793" s="159" t="s">
        <v>320</v>
      </c>
      <c r="L793" s="163"/>
      <c r="M793" s="164" t="s">
        <v>1</v>
      </c>
      <c r="N793" s="165" t="s">
        <v>35</v>
      </c>
      <c r="O793" s="139">
        <v>0</v>
      </c>
      <c r="P793" s="139">
        <f>O793*H793</f>
        <v>0</v>
      </c>
      <c r="Q793" s="139">
        <v>0.00016</v>
      </c>
      <c r="R793" s="139">
        <f>Q793*H793</f>
        <v>0.0019200000000000003</v>
      </c>
      <c r="S793" s="139">
        <v>0</v>
      </c>
      <c r="T793" s="140">
        <f>S793*H793</f>
        <v>0</v>
      </c>
      <c r="AR793" s="141" t="s">
        <v>325</v>
      </c>
      <c r="AT793" s="141" t="s">
        <v>80</v>
      </c>
      <c r="AU793" s="141" t="s">
        <v>79</v>
      </c>
      <c r="AY793" s="15" t="s">
        <v>148</v>
      </c>
      <c r="BE793" s="142">
        <f>IF(N793="základní",J793,0)</f>
        <v>0</v>
      </c>
      <c r="BF793" s="142">
        <f>IF(N793="snížená",J793,0)</f>
        <v>0</v>
      </c>
      <c r="BG793" s="142">
        <f>IF(N793="zákl. přenesená",J793,0)</f>
        <v>0</v>
      </c>
      <c r="BH793" s="142">
        <f>IF(N793="sníž. přenesená",J793,0)</f>
        <v>0</v>
      </c>
      <c r="BI793" s="142">
        <f>IF(N793="nulová",J793,0)</f>
        <v>0</v>
      </c>
      <c r="BJ793" s="15" t="s">
        <v>77</v>
      </c>
      <c r="BK793" s="142">
        <f>ROUND(I793*H793,2)</f>
        <v>0</v>
      </c>
      <c r="BL793" s="15" t="s">
        <v>231</v>
      </c>
      <c r="BM793" s="141" t="s">
        <v>3278</v>
      </c>
    </row>
    <row r="794" spans="2:65" s="1" customFormat="1" ht="24" customHeight="1">
      <c r="B794" s="130"/>
      <c r="C794" s="157" t="s">
        <v>1324</v>
      </c>
      <c r="D794" s="157" t="s">
        <v>80</v>
      </c>
      <c r="E794" s="158" t="s">
        <v>1291</v>
      </c>
      <c r="F794" s="159" t="s">
        <v>1292</v>
      </c>
      <c r="G794" s="160" t="s">
        <v>319</v>
      </c>
      <c r="H794" s="161">
        <v>20</v>
      </c>
      <c r="I794" s="162"/>
      <c r="J794" s="162">
        <f>ROUND(I794*H794,2)</f>
        <v>0</v>
      </c>
      <c r="K794" s="159" t="s">
        <v>320</v>
      </c>
      <c r="L794" s="163"/>
      <c r="M794" s="164" t="s">
        <v>1</v>
      </c>
      <c r="N794" s="165" t="s">
        <v>35</v>
      </c>
      <c r="O794" s="139">
        <v>0</v>
      </c>
      <c r="P794" s="139">
        <f>O794*H794</f>
        <v>0</v>
      </c>
      <c r="Q794" s="139">
        <v>0.00026</v>
      </c>
      <c r="R794" s="139">
        <f>Q794*H794</f>
        <v>0.0052</v>
      </c>
      <c r="S794" s="139">
        <v>0</v>
      </c>
      <c r="T794" s="140">
        <f>S794*H794</f>
        <v>0</v>
      </c>
      <c r="AR794" s="141" t="s">
        <v>325</v>
      </c>
      <c r="AT794" s="141" t="s">
        <v>80</v>
      </c>
      <c r="AU794" s="141" t="s">
        <v>79</v>
      </c>
      <c r="AY794" s="15" t="s">
        <v>148</v>
      </c>
      <c r="BE794" s="142">
        <f>IF(N794="základní",J794,0)</f>
        <v>0</v>
      </c>
      <c r="BF794" s="142">
        <f>IF(N794="snížená",J794,0)</f>
        <v>0</v>
      </c>
      <c r="BG794" s="142">
        <f>IF(N794="zákl. přenesená",J794,0)</f>
        <v>0</v>
      </c>
      <c r="BH794" s="142">
        <f>IF(N794="sníž. přenesená",J794,0)</f>
        <v>0</v>
      </c>
      <c r="BI794" s="142">
        <f>IF(N794="nulová",J794,0)</f>
        <v>0</v>
      </c>
      <c r="BJ794" s="15" t="s">
        <v>77</v>
      </c>
      <c r="BK794" s="142">
        <f>ROUND(I794*H794,2)</f>
        <v>0</v>
      </c>
      <c r="BL794" s="15" t="s">
        <v>231</v>
      </c>
      <c r="BM794" s="141" t="s">
        <v>3279</v>
      </c>
    </row>
    <row r="795" spans="2:51" s="13" customFormat="1" ht="12">
      <c r="B795" s="150"/>
      <c r="D795" s="144" t="s">
        <v>157</v>
      </c>
      <c r="E795" s="151" t="s">
        <v>1</v>
      </c>
      <c r="F795" s="152" t="s">
        <v>3280</v>
      </c>
      <c r="H795" s="153">
        <v>20</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24" customHeight="1">
      <c r="B796" s="130"/>
      <c r="C796" s="157" t="s">
        <v>1240</v>
      </c>
      <c r="D796" s="157" t="s">
        <v>80</v>
      </c>
      <c r="E796" s="158" t="s">
        <v>1296</v>
      </c>
      <c r="F796" s="159" t="s">
        <v>1297</v>
      </c>
      <c r="G796" s="160" t="s">
        <v>319</v>
      </c>
      <c r="H796" s="161">
        <v>24</v>
      </c>
      <c r="I796" s="162"/>
      <c r="J796" s="162">
        <f>ROUND(I796*H796,2)</f>
        <v>0</v>
      </c>
      <c r="K796" s="159" t="s">
        <v>320</v>
      </c>
      <c r="L796" s="163"/>
      <c r="M796" s="164" t="s">
        <v>1</v>
      </c>
      <c r="N796" s="165" t="s">
        <v>35</v>
      </c>
      <c r="O796" s="139">
        <v>0</v>
      </c>
      <c r="P796" s="139">
        <f>O796*H796</f>
        <v>0</v>
      </c>
      <c r="Q796" s="139">
        <v>0.0007</v>
      </c>
      <c r="R796" s="139">
        <f>Q796*H796</f>
        <v>0.0168</v>
      </c>
      <c r="S796" s="139">
        <v>0</v>
      </c>
      <c r="T796" s="140">
        <f>S796*H796</f>
        <v>0</v>
      </c>
      <c r="AR796" s="141" t="s">
        <v>325</v>
      </c>
      <c r="AT796" s="141" t="s">
        <v>80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231</v>
      </c>
      <c r="BM796" s="141" t="s">
        <v>3281</v>
      </c>
    </row>
    <row r="797" spans="2:51" s="13" customFormat="1" ht="12">
      <c r="B797" s="150"/>
      <c r="D797" s="144" t="s">
        <v>157</v>
      </c>
      <c r="E797" s="151" t="s">
        <v>1</v>
      </c>
      <c r="F797" s="152" t="s">
        <v>1294</v>
      </c>
      <c r="H797" s="153">
        <v>24</v>
      </c>
      <c r="L797" s="150"/>
      <c r="M797" s="154"/>
      <c r="N797" s="155"/>
      <c r="O797" s="155"/>
      <c r="P797" s="155"/>
      <c r="Q797" s="155"/>
      <c r="R797" s="155"/>
      <c r="S797" s="155"/>
      <c r="T797" s="156"/>
      <c r="AT797" s="151" t="s">
        <v>157</v>
      </c>
      <c r="AU797" s="151" t="s">
        <v>79</v>
      </c>
      <c r="AV797" s="13" t="s">
        <v>79</v>
      </c>
      <c r="AW797" s="13" t="s">
        <v>27</v>
      </c>
      <c r="AX797" s="13" t="s">
        <v>70</v>
      </c>
      <c r="AY797" s="151" t="s">
        <v>148</v>
      </c>
    </row>
    <row r="798" spans="2:65" s="1" customFormat="1" ht="16.5" customHeight="1">
      <c r="B798" s="130"/>
      <c r="C798" s="157" t="s">
        <v>1245</v>
      </c>
      <c r="D798" s="157" t="s">
        <v>80</v>
      </c>
      <c r="E798" s="158" t="s">
        <v>1301</v>
      </c>
      <c r="F798" s="159" t="s">
        <v>1302</v>
      </c>
      <c r="G798" s="160" t="s">
        <v>319</v>
      </c>
      <c r="H798" s="161">
        <v>12</v>
      </c>
      <c r="I798" s="162"/>
      <c r="J798" s="162">
        <f>ROUND(I798*H798,2)</f>
        <v>0</v>
      </c>
      <c r="K798" s="159" t="s">
        <v>320</v>
      </c>
      <c r="L798" s="163"/>
      <c r="M798" s="164" t="s">
        <v>1</v>
      </c>
      <c r="N798" s="165" t="s">
        <v>35</v>
      </c>
      <c r="O798" s="139">
        <v>0</v>
      </c>
      <c r="P798" s="139">
        <f>O798*H798</f>
        <v>0</v>
      </c>
      <c r="Q798" s="139">
        <v>0.0002</v>
      </c>
      <c r="R798" s="139">
        <f>Q798*H798</f>
        <v>0.0024000000000000002</v>
      </c>
      <c r="S798" s="139">
        <v>0</v>
      </c>
      <c r="T798" s="140">
        <f>S798*H798</f>
        <v>0</v>
      </c>
      <c r="AR798" s="141" t="s">
        <v>325</v>
      </c>
      <c r="AT798" s="141" t="s">
        <v>80</v>
      </c>
      <c r="AU798" s="141" t="s">
        <v>79</v>
      </c>
      <c r="AY798" s="15" t="s">
        <v>148</v>
      </c>
      <c r="BE798" s="142">
        <f>IF(N798="základní",J798,0)</f>
        <v>0</v>
      </c>
      <c r="BF798" s="142">
        <f>IF(N798="snížená",J798,0)</f>
        <v>0</v>
      </c>
      <c r="BG798" s="142">
        <f>IF(N798="zákl. přenesená",J798,0)</f>
        <v>0</v>
      </c>
      <c r="BH798" s="142">
        <f>IF(N798="sníž. přenesená",J798,0)</f>
        <v>0</v>
      </c>
      <c r="BI798" s="142">
        <f>IF(N798="nulová",J798,0)</f>
        <v>0</v>
      </c>
      <c r="BJ798" s="15" t="s">
        <v>77</v>
      </c>
      <c r="BK798" s="142">
        <f>ROUND(I798*H798,2)</f>
        <v>0</v>
      </c>
      <c r="BL798" s="15" t="s">
        <v>231</v>
      </c>
      <c r="BM798" s="141" t="s">
        <v>3282</v>
      </c>
    </row>
    <row r="799" spans="2:65" s="1" customFormat="1" ht="24" customHeight="1">
      <c r="B799" s="130"/>
      <c r="C799" s="131" t="s">
        <v>1249</v>
      </c>
      <c r="D799" s="131" t="s">
        <v>150</v>
      </c>
      <c r="E799" s="132" t="s">
        <v>1305</v>
      </c>
      <c r="F799" s="133" t="s">
        <v>1306</v>
      </c>
      <c r="G799" s="134" t="s">
        <v>319</v>
      </c>
      <c r="H799" s="135">
        <v>12</v>
      </c>
      <c r="I799" s="136"/>
      <c r="J799" s="136">
        <f>ROUND(I799*H799,2)</f>
        <v>0</v>
      </c>
      <c r="K799" s="133" t="s">
        <v>154</v>
      </c>
      <c r="L799" s="27"/>
      <c r="M799" s="137" t="s">
        <v>1</v>
      </c>
      <c r="N799" s="138" t="s">
        <v>35</v>
      </c>
      <c r="O799" s="139">
        <v>0.871</v>
      </c>
      <c r="P799" s="139">
        <f>O799*H799</f>
        <v>10.452</v>
      </c>
      <c r="Q799" s="139">
        <v>0</v>
      </c>
      <c r="R799" s="139">
        <f>Q799*H799</f>
        <v>0</v>
      </c>
      <c r="S799" s="139">
        <v>0</v>
      </c>
      <c r="T799" s="140">
        <f>S799*H799</f>
        <v>0</v>
      </c>
      <c r="AR799" s="141" t="s">
        <v>231</v>
      </c>
      <c r="AT799" s="141" t="s">
        <v>150</v>
      </c>
      <c r="AU799" s="141" t="s">
        <v>79</v>
      </c>
      <c r="AY799" s="15" t="s">
        <v>148</v>
      </c>
      <c r="BE799" s="142">
        <f>IF(N799="základní",J799,0)</f>
        <v>0</v>
      </c>
      <c r="BF799" s="142">
        <f>IF(N799="snížená",J799,0)</f>
        <v>0</v>
      </c>
      <c r="BG799" s="142">
        <f>IF(N799="zákl. přenesená",J799,0)</f>
        <v>0</v>
      </c>
      <c r="BH799" s="142">
        <f>IF(N799="sníž. přenesená",J799,0)</f>
        <v>0</v>
      </c>
      <c r="BI799" s="142">
        <f>IF(N799="nulová",J799,0)</f>
        <v>0</v>
      </c>
      <c r="BJ799" s="15" t="s">
        <v>77</v>
      </c>
      <c r="BK799" s="142">
        <f>ROUND(I799*H799,2)</f>
        <v>0</v>
      </c>
      <c r="BL799" s="15" t="s">
        <v>231</v>
      </c>
      <c r="BM799" s="141" t="s">
        <v>3283</v>
      </c>
    </row>
    <row r="800" spans="2:65" s="1" customFormat="1" ht="16.5" customHeight="1">
      <c r="B800" s="130"/>
      <c r="C800" s="157" t="s">
        <v>1255</v>
      </c>
      <c r="D800" s="157" t="s">
        <v>80</v>
      </c>
      <c r="E800" s="158" t="s">
        <v>1309</v>
      </c>
      <c r="F800" s="159" t="s">
        <v>1310</v>
      </c>
      <c r="G800" s="160" t="s">
        <v>319</v>
      </c>
      <c r="H800" s="161">
        <v>12</v>
      </c>
      <c r="I800" s="162"/>
      <c r="J800" s="162">
        <f>ROUND(I800*H800,2)</f>
        <v>0</v>
      </c>
      <c r="K800" s="159" t="s">
        <v>320</v>
      </c>
      <c r="L800" s="163"/>
      <c r="M800" s="164" t="s">
        <v>1</v>
      </c>
      <c r="N800" s="165" t="s">
        <v>35</v>
      </c>
      <c r="O800" s="139">
        <v>0</v>
      </c>
      <c r="P800" s="139">
        <f>O800*H800</f>
        <v>0</v>
      </c>
      <c r="Q800" s="139">
        <v>0.0042</v>
      </c>
      <c r="R800" s="139">
        <f>Q800*H800</f>
        <v>0.0504</v>
      </c>
      <c r="S800" s="139">
        <v>0</v>
      </c>
      <c r="T800" s="140">
        <f>S800*H800</f>
        <v>0</v>
      </c>
      <c r="AR800" s="141" t="s">
        <v>325</v>
      </c>
      <c r="AT800" s="141" t="s">
        <v>80</v>
      </c>
      <c r="AU800" s="141" t="s">
        <v>79</v>
      </c>
      <c r="AY800" s="15" t="s">
        <v>148</v>
      </c>
      <c r="BE800" s="142">
        <f>IF(N800="základní",J800,0)</f>
        <v>0</v>
      </c>
      <c r="BF800" s="142">
        <f>IF(N800="snížená",J800,0)</f>
        <v>0</v>
      </c>
      <c r="BG800" s="142">
        <f>IF(N800="zákl. přenesená",J800,0)</f>
        <v>0</v>
      </c>
      <c r="BH800" s="142">
        <f>IF(N800="sníž. přenesená",J800,0)</f>
        <v>0</v>
      </c>
      <c r="BI800" s="142">
        <f>IF(N800="nulová",J800,0)</f>
        <v>0</v>
      </c>
      <c r="BJ800" s="15" t="s">
        <v>77</v>
      </c>
      <c r="BK800" s="142">
        <f>ROUND(I800*H800,2)</f>
        <v>0</v>
      </c>
      <c r="BL800" s="15" t="s">
        <v>231</v>
      </c>
      <c r="BM800" s="141" t="s">
        <v>3284</v>
      </c>
    </row>
    <row r="801" spans="2:65" s="1" customFormat="1" ht="16.5" customHeight="1">
      <c r="B801" s="130"/>
      <c r="C801" s="157" t="s">
        <v>1262</v>
      </c>
      <c r="D801" s="157" t="s">
        <v>80</v>
      </c>
      <c r="E801" s="158" t="s">
        <v>1313</v>
      </c>
      <c r="F801" s="159" t="s">
        <v>1314</v>
      </c>
      <c r="G801" s="160" t="s">
        <v>319</v>
      </c>
      <c r="H801" s="161">
        <v>24</v>
      </c>
      <c r="I801" s="162"/>
      <c r="J801" s="162">
        <f>ROUND(I801*H801,2)</f>
        <v>0</v>
      </c>
      <c r="K801" s="159" t="s">
        <v>320</v>
      </c>
      <c r="L801" s="163"/>
      <c r="M801" s="164" t="s">
        <v>1</v>
      </c>
      <c r="N801" s="165" t="s">
        <v>35</v>
      </c>
      <c r="O801" s="139">
        <v>0</v>
      </c>
      <c r="P801" s="139">
        <f>O801*H801</f>
        <v>0</v>
      </c>
      <c r="Q801" s="139">
        <v>0.00032</v>
      </c>
      <c r="R801" s="139">
        <f>Q801*H801</f>
        <v>0.007680000000000001</v>
      </c>
      <c r="S801" s="139">
        <v>0</v>
      </c>
      <c r="T801" s="140">
        <f>S801*H801</f>
        <v>0</v>
      </c>
      <c r="AR801" s="141" t="s">
        <v>325</v>
      </c>
      <c r="AT801" s="141" t="s">
        <v>80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231</v>
      </c>
      <c r="BM801" s="141" t="s">
        <v>3285</v>
      </c>
    </row>
    <row r="802" spans="2:51" s="13" customFormat="1" ht="12">
      <c r="B802" s="150"/>
      <c r="D802" s="144" t="s">
        <v>157</v>
      </c>
      <c r="E802" s="151" t="s">
        <v>1</v>
      </c>
      <c r="F802" s="152" t="s">
        <v>1294</v>
      </c>
      <c r="H802" s="153">
        <v>24</v>
      </c>
      <c r="L802" s="150"/>
      <c r="M802" s="154"/>
      <c r="N802" s="155"/>
      <c r="O802" s="155"/>
      <c r="P802" s="155"/>
      <c r="Q802" s="155"/>
      <c r="R802" s="155"/>
      <c r="S802" s="155"/>
      <c r="T802" s="156"/>
      <c r="AT802" s="151" t="s">
        <v>157</v>
      </c>
      <c r="AU802" s="151" t="s">
        <v>79</v>
      </c>
      <c r="AV802" s="13" t="s">
        <v>79</v>
      </c>
      <c r="AW802" s="13" t="s">
        <v>27</v>
      </c>
      <c r="AX802" s="13" t="s">
        <v>70</v>
      </c>
      <c r="AY802" s="151" t="s">
        <v>148</v>
      </c>
    </row>
    <row r="803" spans="2:65" s="1" customFormat="1" ht="16.5" customHeight="1">
      <c r="B803" s="130"/>
      <c r="C803" s="131" t="s">
        <v>1268</v>
      </c>
      <c r="D803" s="131" t="s">
        <v>150</v>
      </c>
      <c r="E803" s="132" t="s">
        <v>1317</v>
      </c>
      <c r="F803" s="133" t="s">
        <v>1318</v>
      </c>
      <c r="G803" s="134" t="s">
        <v>319</v>
      </c>
      <c r="H803" s="135">
        <v>12</v>
      </c>
      <c r="I803" s="136"/>
      <c r="J803" s="136">
        <f>ROUND(I803*H803,2)</f>
        <v>0</v>
      </c>
      <c r="K803" s="133" t="s">
        <v>154</v>
      </c>
      <c r="L803" s="27"/>
      <c r="M803" s="137" t="s">
        <v>1</v>
      </c>
      <c r="N803" s="138" t="s">
        <v>35</v>
      </c>
      <c r="O803" s="139">
        <v>0.18</v>
      </c>
      <c r="P803" s="139">
        <f>O803*H803</f>
        <v>2.16</v>
      </c>
      <c r="Q803" s="139">
        <v>0</v>
      </c>
      <c r="R803" s="139">
        <f>Q803*H803</f>
        <v>0</v>
      </c>
      <c r="S803" s="139">
        <v>0</v>
      </c>
      <c r="T803" s="140">
        <f>S803*H803</f>
        <v>0</v>
      </c>
      <c r="AR803" s="141" t="s">
        <v>231</v>
      </c>
      <c r="AT803" s="141" t="s">
        <v>150</v>
      </c>
      <c r="AU803" s="141" t="s">
        <v>79</v>
      </c>
      <c r="AY803" s="15" t="s">
        <v>148</v>
      </c>
      <c r="BE803" s="142">
        <f>IF(N803="základní",J803,0)</f>
        <v>0</v>
      </c>
      <c r="BF803" s="142">
        <f>IF(N803="snížená",J803,0)</f>
        <v>0</v>
      </c>
      <c r="BG803" s="142">
        <f>IF(N803="zákl. přenesená",J803,0)</f>
        <v>0</v>
      </c>
      <c r="BH803" s="142">
        <f>IF(N803="sníž. přenesená",J803,0)</f>
        <v>0</v>
      </c>
      <c r="BI803" s="142">
        <f>IF(N803="nulová",J803,0)</f>
        <v>0</v>
      </c>
      <c r="BJ803" s="15" t="s">
        <v>77</v>
      </c>
      <c r="BK803" s="142">
        <f>ROUND(I803*H803,2)</f>
        <v>0</v>
      </c>
      <c r="BL803" s="15" t="s">
        <v>231</v>
      </c>
      <c r="BM803" s="141" t="s">
        <v>3286</v>
      </c>
    </row>
    <row r="804" spans="2:65" s="1" customFormat="1" ht="16.5" customHeight="1">
      <c r="B804" s="130"/>
      <c r="C804" s="157" t="s">
        <v>1273</v>
      </c>
      <c r="D804" s="157" t="s">
        <v>80</v>
      </c>
      <c r="E804" s="158" t="s">
        <v>1321</v>
      </c>
      <c r="F804" s="159" t="s">
        <v>1322</v>
      </c>
      <c r="G804" s="160" t="s">
        <v>319</v>
      </c>
      <c r="H804" s="161">
        <v>12</v>
      </c>
      <c r="I804" s="162"/>
      <c r="J804" s="162">
        <f>ROUND(I804*H804,2)</f>
        <v>0</v>
      </c>
      <c r="K804" s="159" t="s">
        <v>320</v>
      </c>
      <c r="L804" s="163"/>
      <c r="M804" s="164" t="s">
        <v>1</v>
      </c>
      <c r="N804" s="165" t="s">
        <v>35</v>
      </c>
      <c r="O804" s="139">
        <v>0</v>
      </c>
      <c r="P804" s="139">
        <f>O804*H804</f>
        <v>0</v>
      </c>
      <c r="Q804" s="139">
        <v>1E-06</v>
      </c>
      <c r="R804" s="139">
        <f>Q804*H804</f>
        <v>1.2E-05</v>
      </c>
      <c r="S804" s="139">
        <v>0</v>
      </c>
      <c r="T804" s="140">
        <f>S804*H804</f>
        <v>0</v>
      </c>
      <c r="AR804" s="141" t="s">
        <v>325</v>
      </c>
      <c r="AT804" s="141" t="s">
        <v>80</v>
      </c>
      <c r="AU804" s="141" t="s">
        <v>79</v>
      </c>
      <c r="AY804" s="15" t="s">
        <v>148</v>
      </c>
      <c r="BE804" s="142">
        <f>IF(N804="základní",J804,0)</f>
        <v>0</v>
      </c>
      <c r="BF804" s="142">
        <f>IF(N804="snížená",J804,0)</f>
        <v>0</v>
      </c>
      <c r="BG804" s="142">
        <f>IF(N804="zákl. přenesená",J804,0)</f>
        <v>0</v>
      </c>
      <c r="BH804" s="142">
        <f>IF(N804="sníž. přenesená",J804,0)</f>
        <v>0</v>
      </c>
      <c r="BI804" s="142">
        <f>IF(N804="nulová",J804,0)</f>
        <v>0</v>
      </c>
      <c r="BJ804" s="15" t="s">
        <v>77</v>
      </c>
      <c r="BK804" s="142">
        <f>ROUND(I804*H804,2)</f>
        <v>0</v>
      </c>
      <c r="BL804" s="15" t="s">
        <v>231</v>
      </c>
      <c r="BM804" s="141" t="s">
        <v>3287</v>
      </c>
    </row>
    <row r="805" spans="2:65" s="1" customFormat="1" ht="24" customHeight="1">
      <c r="B805" s="130"/>
      <c r="C805" s="131" t="s">
        <v>1278</v>
      </c>
      <c r="D805" s="131" t="s">
        <v>150</v>
      </c>
      <c r="E805" s="132" t="s">
        <v>1325</v>
      </c>
      <c r="F805" s="133" t="s">
        <v>1326</v>
      </c>
      <c r="G805" s="134" t="s">
        <v>319</v>
      </c>
      <c r="H805" s="135">
        <v>1</v>
      </c>
      <c r="I805" s="136"/>
      <c r="J805" s="136">
        <f>ROUND(I805*H805,2)</f>
        <v>0</v>
      </c>
      <c r="K805" s="133" t="s">
        <v>1</v>
      </c>
      <c r="L805" s="27"/>
      <c r="M805" s="137" t="s">
        <v>1</v>
      </c>
      <c r="N805" s="138" t="s">
        <v>35</v>
      </c>
      <c r="O805" s="139">
        <v>0.14</v>
      </c>
      <c r="P805" s="139">
        <f>O805*H805</f>
        <v>0.14</v>
      </c>
      <c r="Q805" s="139">
        <v>0</v>
      </c>
      <c r="R805" s="139">
        <f>Q805*H805</f>
        <v>0</v>
      </c>
      <c r="S805" s="139">
        <v>0</v>
      </c>
      <c r="T805" s="140">
        <f>S805*H805</f>
        <v>0</v>
      </c>
      <c r="AR805" s="141" t="s">
        <v>231</v>
      </c>
      <c r="AT805" s="141" t="s">
        <v>150</v>
      </c>
      <c r="AU805" s="141" t="s">
        <v>79</v>
      </c>
      <c r="AY805" s="15" t="s">
        <v>148</v>
      </c>
      <c r="BE805" s="142">
        <f>IF(N805="základní",J805,0)</f>
        <v>0</v>
      </c>
      <c r="BF805" s="142">
        <f>IF(N805="snížená",J805,0)</f>
        <v>0</v>
      </c>
      <c r="BG805" s="142">
        <f>IF(N805="zákl. přenesená",J805,0)</f>
        <v>0</v>
      </c>
      <c r="BH805" s="142">
        <f>IF(N805="sníž. přenesená",J805,0)</f>
        <v>0</v>
      </c>
      <c r="BI805" s="142">
        <f>IF(N805="nulová",J805,0)</f>
        <v>0</v>
      </c>
      <c r="BJ805" s="15" t="s">
        <v>77</v>
      </c>
      <c r="BK805" s="142">
        <f>ROUND(I805*H805,2)</f>
        <v>0</v>
      </c>
      <c r="BL805" s="15" t="s">
        <v>231</v>
      </c>
      <c r="BM805" s="141" t="s">
        <v>3288</v>
      </c>
    </row>
    <row r="806" spans="2:65" s="1" customFormat="1" ht="24" customHeight="1">
      <c r="B806" s="130"/>
      <c r="C806" s="131" t="s">
        <v>1282</v>
      </c>
      <c r="D806" s="131" t="s">
        <v>150</v>
      </c>
      <c r="E806" s="132" t="s">
        <v>1329</v>
      </c>
      <c r="F806" s="133" t="s">
        <v>1330</v>
      </c>
      <c r="G806" s="134" t="s">
        <v>203</v>
      </c>
      <c r="H806" s="135">
        <v>0.36</v>
      </c>
      <c r="I806" s="136"/>
      <c r="J806" s="136">
        <f>ROUND(I806*H806,2)</f>
        <v>0</v>
      </c>
      <c r="K806" s="133" t="s">
        <v>154</v>
      </c>
      <c r="L806" s="27"/>
      <c r="M806" s="137" t="s">
        <v>1</v>
      </c>
      <c r="N806" s="138" t="s">
        <v>35</v>
      </c>
      <c r="O806" s="139">
        <v>9.51</v>
      </c>
      <c r="P806" s="139">
        <f>O806*H806</f>
        <v>3.4236</v>
      </c>
      <c r="Q806" s="139">
        <v>0</v>
      </c>
      <c r="R806" s="139">
        <f>Q806*H806</f>
        <v>0</v>
      </c>
      <c r="S806" s="139">
        <v>0</v>
      </c>
      <c r="T806" s="140">
        <f>S806*H806</f>
        <v>0</v>
      </c>
      <c r="AR806" s="141" t="s">
        <v>231</v>
      </c>
      <c r="AT806" s="141" t="s">
        <v>150</v>
      </c>
      <c r="AU806" s="141" t="s">
        <v>79</v>
      </c>
      <c r="AY806" s="15" t="s">
        <v>148</v>
      </c>
      <c r="BE806" s="142">
        <f>IF(N806="základní",J806,0)</f>
        <v>0</v>
      </c>
      <c r="BF806" s="142">
        <f>IF(N806="snížená",J806,0)</f>
        <v>0</v>
      </c>
      <c r="BG806" s="142">
        <f>IF(N806="zákl. přenesená",J806,0)</f>
        <v>0</v>
      </c>
      <c r="BH806" s="142">
        <f>IF(N806="sníž. přenesená",J806,0)</f>
        <v>0</v>
      </c>
      <c r="BI806" s="142">
        <f>IF(N806="nulová",J806,0)</f>
        <v>0</v>
      </c>
      <c r="BJ806" s="15" t="s">
        <v>77</v>
      </c>
      <c r="BK806" s="142">
        <f>ROUND(I806*H806,2)</f>
        <v>0</v>
      </c>
      <c r="BL806" s="15" t="s">
        <v>231</v>
      </c>
      <c r="BM806" s="141" t="s">
        <v>3289</v>
      </c>
    </row>
    <row r="807" spans="2:63" s="11" customFormat="1" ht="22.8" customHeight="1">
      <c r="B807" s="118"/>
      <c r="D807" s="119" t="s">
        <v>69</v>
      </c>
      <c r="E807" s="128" t="s">
        <v>1332</v>
      </c>
      <c r="F807" s="128" t="s">
        <v>1333</v>
      </c>
      <c r="J807" s="129">
        <f>BK807</f>
        <v>0</v>
      </c>
      <c r="L807" s="118"/>
      <c r="M807" s="122"/>
      <c r="N807" s="123"/>
      <c r="O807" s="123"/>
      <c r="P807" s="124">
        <f>SUM(P808:P815)</f>
        <v>30.4</v>
      </c>
      <c r="Q807" s="123"/>
      <c r="R807" s="124">
        <f>SUM(R808:R815)</f>
        <v>0</v>
      </c>
      <c r="S807" s="123"/>
      <c r="T807" s="125">
        <f>SUM(T808:T815)</f>
        <v>0</v>
      </c>
      <c r="AR807" s="119" t="s">
        <v>79</v>
      </c>
      <c r="AT807" s="126" t="s">
        <v>69</v>
      </c>
      <c r="AU807" s="126" t="s">
        <v>77</v>
      </c>
      <c r="AY807" s="119" t="s">
        <v>148</v>
      </c>
      <c r="BK807" s="127">
        <f>SUM(BK808:BK815)</f>
        <v>0</v>
      </c>
    </row>
    <row r="808" spans="2:65" s="1" customFormat="1" ht="24" customHeight="1">
      <c r="B808" s="130"/>
      <c r="C808" s="131" t="s">
        <v>1286</v>
      </c>
      <c r="D808" s="131" t="s">
        <v>150</v>
      </c>
      <c r="E808" s="132" t="s">
        <v>1335</v>
      </c>
      <c r="F808" s="133" t="s">
        <v>1336</v>
      </c>
      <c r="G808" s="134" t="s">
        <v>319</v>
      </c>
      <c r="H808" s="135">
        <v>10</v>
      </c>
      <c r="I808" s="136"/>
      <c r="J808" s="136">
        <f>ROUND(I808*H808,2)</f>
        <v>0</v>
      </c>
      <c r="K808" s="133" t="s">
        <v>1</v>
      </c>
      <c r="L808" s="27"/>
      <c r="M808" s="137" t="s">
        <v>1</v>
      </c>
      <c r="N808" s="138" t="s">
        <v>35</v>
      </c>
      <c r="O808" s="139">
        <v>0.38</v>
      </c>
      <c r="P808" s="139">
        <f>O808*H808</f>
        <v>3.8</v>
      </c>
      <c r="Q808" s="139">
        <v>0</v>
      </c>
      <c r="R808" s="139">
        <f>Q808*H808</f>
        <v>0</v>
      </c>
      <c r="S808" s="139">
        <v>0</v>
      </c>
      <c r="T808" s="140">
        <f>S808*H808</f>
        <v>0</v>
      </c>
      <c r="AR808" s="141" t="s">
        <v>231</v>
      </c>
      <c r="AT808" s="141" t="s">
        <v>150</v>
      </c>
      <c r="AU808" s="141" t="s">
        <v>79</v>
      </c>
      <c r="AY808" s="15" t="s">
        <v>148</v>
      </c>
      <c r="BE808" s="142">
        <f>IF(N808="základní",J808,0)</f>
        <v>0</v>
      </c>
      <c r="BF808" s="142">
        <f>IF(N808="snížená",J808,0)</f>
        <v>0</v>
      </c>
      <c r="BG808" s="142">
        <f>IF(N808="zákl. přenesená",J808,0)</f>
        <v>0</v>
      </c>
      <c r="BH808" s="142">
        <f>IF(N808="sníž. přenesená",J808,0)</f>
        <v>0</v>
      </c>
      <c r="BI808" s="142">
        <f>IF(N808="nulová",J808,0)</f>
        <v>0</v>
      </c>
      <c r="BJ808" s="15" t="s">
        <v>77</v>
      </c>
      <c r="BK808" s="142">
        <f>ROUND(I808*H808,2)</f>
        <v>0</v>
      </c>
      <c r="BL808" s="15" t="s">
        <v>231</v>
      </c>
      <c r="BM808" s="141" t="s">
        <v>3290</v>
      </c>
    </row>
    <row r="809" spans="2:65" s="1" customFormat="1" ht="24" customHeight="1">
      <c r="B809" s="130"/>
      <c r="C809" s="131" t="s">
        <v>1290</v>
      </c>
      <c r="D809" s="131" t="s">
        <v>150</v>
      </c>
      <c r="E809" s="132" t="s">
        <v>1339</v>
      </c>
      <c r="F809" s="133" t="s">
        <v>1340</v>
      </c>
      <c r="G809" s="134" t="s">
        <v>319</v>
      </c>
      <c r="H809" s="135">
        <v>30</v>
      </c>
      <c r="I809" s="136"/>
      <c r="J809" s="136">
        <f>ROUND(I809*H809,2)</f>
        <v>0</v>
      </c>
      <c r="K809" s="133" t="s">
        <v>1</v>
      </c>
      <c r="L809" s="27"/>
      <c r="M809" s="137" t="s">
        <v>1</v>
      </c>
      <c r="N809" s="138" t="s">
        <v>35</v>
      </c>
      <c r="O809" s="139">
        <v>0.38</v>
      </c>
      <c r="P809" s="139">
        <f>O809*H809</f>
        <v>11.4</v>
      </c>
      <c r="Q809" s="139">
        <v>0</v>
      </c>
      <c r="R809" s="139">
        <f>Q809*H809</f>
        <v>0</v>
      </c>
      <c r="S809" s="139">
        <v>0</v>
      </c>
      <c r="T809" s="140">
        <f>S809*H809</f>
        <v>0</v>
      </c>
      <c r="AR809" s="141" t="s">
        <v>231</v>
      </c>
      <c r="AT809" s="141" t="s">
        <v>150</v>
      </c>
      <c r="AU809" s="141" t="s">
        <v>79</v>
      </c>
      <c r="AY809" s="15" t="s">
        <v>148</v>
      </c>
      <c r="BE809" s="142">
        <f>IF(N809="základní",J809,0)</f>
        <v>0</v>
      </c>
      <c r="BF809" s="142">
        <f>IF(N809="snížená",J809,0)</f>
        <v>0</v>
      </c>
      <c r="BG809" s="142">
        <f>IF(N809="zákl. přenesená",J809,0)</f>
        <v>0</v>
      </c>
      <c r="BH809" s="142">
        <f>IF(N809="sníž. přenesená",J809,0)</f>
        <v>0</v>
      </c>
      <c r="BI809" s="142">
        <f>IF(N809="nulová",J809,0)</f>
        <v>0</v>
      </c>
      <c r="BJ809" s="15" t="s">
        <v>77</v>
      </c>
      <c r="BK809" s="142">
        <f>ROUND(I809*H809,2)</f>
        <v>0</v>
      </c>
      <c r="BL809" s="15" t="s">
        <v>231</v>
      </c>
      <c r="BM809" s="141" t="s">
        <v>3291</v>
      </c>
    </row>
    <row r="810" spans="2:51" s="13" customFormat="1" ht="12">
      <c r="B810" s="150"/>
      <c r="D810" s="144" t="s">
        <v>157</v>
      </c>
      <c r="E810" s="151" t="s">
        <v>1</v>
      </c>
      <c r="F810" s="152" t="s">
        <v>3292</v>
      </c>
      <c r="H810" s="153">
        <v>30</v>
      </c>
      <c r="L810" s="150"/>
      <c r="M810" s="154"/>
      <c r="N810" s="155"/>
      <c r="O810" s="155"/>
      <c r="P810" s="155"/>
      <c r="Q810" s="155"/>
      <c r="R810" s="155"/>
      <c r="S810" s="155"/>
      <c r="T810" s="156"/>
      <c r="AT810" s="151" t="s">
        <v>157</v>
      </c>
      <c r="AU810" s="151" t="s">
        <v>79</v>
      </c>
      <c r="AV810" s="13" t="s">
        <v>79</v>
      </c>
      <c r="AW810" s="13" t="s">
        <v>27</v>
      </c>
      <c r="AX810" s="13" t="s">
        <v>70</v>
      </c>
      <c r="AY810" s="151" t="s">
        <v>148</v>
      </c>
    </row>
    <row r="811" spans="2:65" s="1" customFormat="1" ht="36" customHeight="1">
      <c r="B811" s="130"/>
      <c r="C811" s="131" t="s">
        <v>1295</v>
      </c>
      <c r="D811" s="131" t="s">
        <v>150</v>
      </c>
      <c r="E811" s="132" t="s">
        <v>1344</v>
      </c>
      <c r="F811" s="133" t="s">
        <v>1345</v>
      </c>
      <c r="G811" s="134" t="s">
        <v>319</v>
      </c>
      <c r="H811" s="135">
        <v>40</v>
      </c>
      <c r="I811" s="136"/>
      <c r="J811" s="136">
        <f>ROUND(I811*H811,2)</f>
        <v>0</v>
      </c>
      <c r="K811" s="133" t="s">
        <v>1</v>
      </c>
      <c r="L811" s="27"/>
      <c r="M811" s="137" t="s">
        <v>1</v>
      </c>
      <c r="N811" s="138" t="s">
        <v>35</v>
      </c>
      <c r="O811" s="139">
        <v>0.38</v>
      </c>
      <c r="P811" s="139">
        <f>O811*H811</f>
        <v>15.2</v>
      </c>
      <c r="Q811" s="139">
        <v>0</v>
      </c>
      <c r="R811" s="139">
        <f>Q811*H811</f>
        <v>0</v>
      </c>
      <c r="S811" s="139">
        <v>0</v>
      </c>
      <c r="T811" s="140">
        <f>S811*H811</f>
        <v>0</v>
      </c>
      <c r="AR811" s="141" t="s">
        <v>231</v>
      </c>
      <c r="AT811" s="141" t="s">
        <v>150</v>
      </c>
      <c r="AU811" s="141" t="s">
        <v>79</v>
      </c>
      <c r="AY811" s="15" t="s">
        <v>148</v>
      </c>
      <c r="BE811" s="142">
        <f>IF(N811="základní",J811,0)</f>
        <v>0</v>
      </c>
      <c r="BF811" s="142">
        <f>IF(N811="snížená",J811,0)</f>
        <v>0</v>
      </c>
      <c r="BG811" s="142">
        <f>IF(N811="zákl. přenesená",J811,0)</f>
        <v>0</v>
      </c>
      <c r="BH811" s="142">
        <f>IF(N811="sníž. přenesená",J811,0)</f>
        <v>0</v>
      </c>
      <c r="BI811" s="142">
        <f>IF(N811="nulová",J811,0)</f>
        <v>0</v>
      </c>
      <c r="BJ811" s="15" t="s">
        <v>77</v>
      </c>
      <c r="BK811" s="142">
        <f>ROUND(I811*H811,2)</f>
        <v>0</v>
      </c>
      <c r="BL811" s="15" t="s">
        <v>231</v>
      </c>
      <c r="BM811" s="141" t="s">
        <v>3293</v>
      </c>
    </row>
    <row r="812" spans="2:51" s="12" customFormat="1" ht="12">
      <c r="B812" s="143"/>
      <c r="D812" s="144" t="s">
        <v>157</v>
      </c>
      <c r="E812" s="145" t="s">
        <v>1</v>
      </c>
      <c r="F812" s="146" t="s">
        <v>1347</v>
      </c>
      <c r="H812" s="145" t="s">
        <v>1</v>
      </c>
      <c r="L812" s="143"/>
      <c r="M812" s="147"/>
      <c r="N812" s="148"/>
      <c r="O812" s="148"/>
      <c r="P812" s="148"/>
      <c r="Q812" s="148"/>
      <c r="R812" s="148"/>
      <c r="S812" s="148"/>
      <c r="T812" s="149"/>
      <c r="AT812" s="145" t="s">
        <v>157</v>
      </c>
      <c r="AU812" s="145" t="s">
        <v>79</v>
      </c>
      <c r="AV812" s="12" t="s">
        <v>77</v>
      </c>
      <c r="AW812" s="12" t="s">
        <v>27</v>
      </c>
      <c r="AX812" s="12" t="s">
        <v>70</v>
      </c>
      <c r="AY812" s="145" t="s">
        <v>148</v>
      </c>
    </row>
    <row r="813" spans="2:51" s="13" customFormat="1" ht="12">
      <c r="B813" s="150"/>
      <c r="D813" s="144" t="s">
        <v>157</v>
      </c>
      <c r="E813" s="151" t="s">
        <v>1</v>
      </c>
      <c r="F813" s="152" t="s">
        <v>3294</v>
      </c>
      <c r="H813" s="153">
        <v>4</v>
      </c>
      <c r="L813" s="150"/>
      <c r="M813" s="154"/>
      <c r="N813" s="155"/>
      <c r="O813" s="155"/>
      <c r="P813" s="155"/>
      <c r="Q813" s="155"/>
      <c r="R813" s="155"/>
      <c r="S813" s="155"/>
      <c r="T813" s="156"/>
      <c r="AT813" s="151" t="s">
        <v>157</v>
      </c>
      <c r="AU813" s="151" t="s">
        <v>79</v>
      </c>
      <c r="AV813" s="13" t="s">
        <v>79</v>
      </c>
      <c r="AW813" s="13" t="s">
        <v>27</v>
      </c>
      <c r="AX813" s="13" t="s">
        <v>70</v>
      </c>
      <c r="AY813" s="151" t="s">
        <v>148</v>
      </c>
    </row>
    <row r="814" spans="2:51" s="13" customFormat="1" ht="12">
      <c r="B814" s="150"/>
      <c r="D814" s="144" t="s">
        <v>157</v>
      </c>
      <c r="E814" s="151" t="s">
        <v>1</v>
      </c>
      <c r="F814" s="152" t="s">
        <v>1348</v>
      </c>
      <c r="H814" s="153">
        <v>18</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51" s="13" customFormat="1" ht="12">
      <c r="B815" s="150"/>
      <c r="D815" s="144" t="s">
        <v>157</v>
      </c>
      <c r="E815" s="151" t="s">
        <v>1</v>
      </c>
      <c r="F815" s="152" t="s">
        <v>1349</v>
      </c>
      <c r="H815" s="153">
        <v>18</v>
      </c>
      <c r="L815" s="150"/>
      <c r="M815" s="154"/>
      <c r="N815" s="155"/>
      <c r="O815" s="155"/>
      <c r="P815" s="155"/>
      <c r="Q815" s="155"/>
      <c r="R815" s="155"/>
      <c r="S815" s="155"/>
      <c r="T815" s="156"/>
      <c r="AT815" s="151" t="s">
        <v>157</v>
      </c>
      <c r="AU815" s="151" t="s">
        <v>79</v>
      </c>
      <c r="AV815" s="13" t="s">
        <v>79</v>
      </c>
      <c r="AW815" s="13" t="s">
        <v>27</v>
      </c>
      <c r="AX815" s="13" t="s">
        <v>70</v>
      </c>
      <c r="AY815" s="151" t="s">
        <v>148</v>
      </c>
    </row>
    <row r="816" spans="2:63" s="11" customFormat="1" ht="22.8" customHeight="1">
      <c r="B816" s="118"/>
      <c r="D816" s="119" t="s">
        <v>69</v>
      </c>
      <c r="E816" s="128" t="s">
        <v>1350</v>
      </c>
      <c r="F816" s="128" t="s">
        <v>1351</v>
      </c>
      <c r="J816" s="129">
        <f>BK816</f>
        <v>0</v>
      </c>
      <c r="L816" s="118"/>
      <c r="M816" s="122"/>
      <c r="N816" s="123"/>
      <c r="O816" s="123"/>
      <c r="P816" s="124">
        <f>SUM(P817:P883)</f>
        <v>428.12999099999996</v>
      </c>
      <c r="Q816" s="123"/>
      <c r="R816" s="124">
        <f>SUM(R817:R883)</f>
        <v>8.7534409</v>
      </c>
      <c r="S816" s="123"/>
      <c r="T816" s="125">
        <f>SUM(T817:T883)</f>
        <v>1.55778</v>
      </c>
      <c r="AR816" s="119" t="s">
        <v>79</v>
      </c>
      <c r="AT816" s="126" t="s">
        <v>69</v>
      </c>
      <c r="AU816" s="126" t="s">
        <v>77</v>
      </c>
      <c r="AY816" s="119" t="s">
        <v>148</v>
      </c>
      <c r="BK816" s="127">
        <f>SUM(BK817:BK883)</f>
        <v>0</v>
      </c>
    </row>
    <row r="817" spans="2:65" s="1" customFormat="1" ht="16.5" customHeight="1">
      <c r="B817" s="130"/>
      <c r="C817" s="131" t="s">
        <v>1300</v>
      </c>
      <c r="D817" s="131" t="s">
        <v>150</v>
      </c>
      <c r="E817" s="132" t="s">
        <v>1353</v>
      </c>
      <c r="F817" s="133" t="s">
        <v>1354</v>
      </c>
      <c r="G817" s="134" t="s">
        <v>319</v>
      </c>
      <c r="H817" s="135">
        <v>113</v>
      </c>
      <c r="I817" s="136"/>
      <c r="J817" s="136">
        <f>ROUND(I817*H817,2)</f>
        <v>0</v>
      </c>
      <c r="K817" s="133" t="s">
        <v>320</v>
      </c>
      <c r="L817" s="27"/>
      <c r="M817" s="137" t="s">
        <v>1</v>
      </c>
      <c r="N817" s="138" t="s">
        <v>35</v>
      </c>
      <c r="O817" s="139">
        <v>0.084</v>
      </c>
      <c r="P817" s="139">
        <f>O817*H817</f>
        <v>9.492</v>
      </c>
      <c r="Q817" s="139">
        <v>0</v>
      </c>
      <c r="R817" s="139">
        <f>Q817*H817</f>
        <v>0</v>
      </c>
      <c r="S817" s="139">
        <v>0</v>
      </c>
      <c r="T817" s="140">
        <f>S817*H817</f>
        <v>0</v>
      </c>
      <c r="AR817" s="141" t="s">
        <v>155</v>
      </c>
      <c r="AT817" s="141" t="s">
        <v>150</v>
      </c>
      <c r="AU817" s="141" t="s">
        <v>79</v>
      </c>
      <c r="AY817" s="15" t="s">
        <v>148</v>
      </c>
      <c r="BE817" s="142">
        <f>IF(N817="základní",J817,0)</f>
        <v>0</v>
      </c>
      <c r="BF817" s="142">
        <f>IF(N817="snížená",J817,0)</f>
        <v>0</v>
      </c>
      <c r="BG817" s="142">
        <f>IF(N817="zákl. přenesená",J817,0)</f>
        <v>0</v>
      </c>
      <c r="BH817" s="142">
        <f>IF(N817="sníž. přenesená",J817,0)</f>
        <v>0</v>
      </c>
      <c r="BI817" s="142">
        <f>IF(N817="nulová",J817,0)</f>
        <v>0</v>
      </c>
      <c r="BJ817" s="15" t="s">
        <v>77</v>
      </c>
      <c r="BK817" s="142">
        <f>ROUND(I817*H817,2)</f>
        <v>0</v>
      </c>
      <c r="BL817" s="15" t="s">
        <v>155</v>
      </c>
      <c r="BM817" s="141" t="s">
        <v>3295</v>
      </c>
    </row>
    <row r="818" spans="2:51" s="13" customFormat="1" ht="30.6">
      <c r="B818" s="150"/>
      <c r="D818" s="144" t="s">
        <v>157</v>
      </c>
      <c r="E818" s="151" t="s">
        <v>1</v>
      </c>
      <c r="F818" s="152" t="s">
        <v>3165</v>
      </c>
      <c r="H818" s="153">
        <v>113</v>
      </c>
      <c r="L818" s="150"/>
      <c r="M818" s="154"/>
      <c r="N818" s="155"/>
      <c r="O818" s="155"/>
      <c r="P818" s="155"/>
      <c r="Q818" s="155"/>
      <c r="R818" s="155"/>
      <c r="S818" s="155"/>
      <c r="T818" s="156"/>
      <c r="AT818" s="151" t="s">
        <v>157</v>
      </c>
      <c r="AU818" s="151" t="s">
        <v>79</v>
      </c>
      <c r="AV818" s="13" t="s">
        <v>79</v>
      </c>
      <c r="AW818" s="13" t="s">
        <v>27</v>
      </c>
      <c r="AX818" s="13" t="s">
        <v>70</v>
      </c>
      <c r="AY818" s="151" t="s">
        <v>148</v>
      </c>
    </row>
    <row r="819" spans="2:65" s="1" customFormat="1" ht="16.5" customHeight="1">
      <c r="B819" s="130"/>
      <c r="C819" s="157" t="s">
        <v>1304</v>
      </c>
      <c r="D819" s="157" t="s">
        <v>80</v>
      </c>
      <c r="E819" s="158" t="s">
        <v>1357</v>
      </c>
      <c r="F819" s="159" t="s">
        <v>1358</v>
      </c>
      <c r="G819" s="160" t="s">
        <v>319</v>
      </c>
      <c r="H819" s="161">
        <v>38</v>
      </c>
      <c r="I819" s="162"/>
      <c r="J819" s="162">
        <f>ROUND(I819*H819,2)</f>
        <v>0</v>
      </c>
      <c r="K819" s="159" t="s">
        <v>320</v>
      </c>
      <c r="L819" s="163"/>
      <c r="M819" s="164" t="s">
        <v>1</v>
      </c>
      <c r="N819" s="165" t="s">
        <v>35</v>
      </c>
      <c r="O819" s="139">
        <v>0</v>
      </c>
      <c r="P819" s="139">
        <f>O819*H819</f>
        <v>0</v>
      </c>
      <c r="Q819" s="139">
        <v>0.00078</v>
      </c>
      <c r="R819" s="139">
        <f>Q819*H819</f>
        <v>0.02964</v>
      </c>
      <c r="S819" s="139">
        <v>0</v>
      </c>
      <c r="T819" s="140">
        <f>S819*H819</f>
        <v>0</v>
      </c>
      <c r="AR819" s="141" t="s">
        <v>192</v>
      </c>
      <c r="AT819" s="141" t="s">
        <v>80</v>
      </c>
      <c r="AU819" s="141" t="s">
        <v>79</v>
      </c>
      <c r="AY819" s="15" t="s">
        <v>148</v>
      </c>
      <c r="BE819" s="142">
        <f>IF(N819="základní",J819,0)</f>
        <v>0</v>
      </c>
      <c r="BF819" s="142">
        <f>IF(N819="snížená",J819,0)</f>
        <v>0</v>
      </c>
      <c r="BG819" s="142">
        <f>IF(N819="zákl. přenesená",J819,0)</f>
        <v>0</v>
      </c>
      <c r="BH819" s="142">
        <f>IF(N819="sníž. přenesená",J819,0)</f>
        <v>0</v>
      </c>
      <c r="BI819" s="142">
        <f>IF(N819="nulová",J819,0)</f>
        <v>0</v>
      </c>
      <c r="BJ819" s="15" t="s">
        <v>77</v>
      </c>
      <c r="BK819" s="142">
        <f>ROUND(I819*H819,2)</f>
        <v>0</v>
      </c>
      <c r="BL819" s="15" t="s">
        <v>155</v>
      </c>
      <c r="BM819" s="141" t="s">
        <v>3296</v>
      </c>
    </row>
    <row r="820" spans="2:51" s="13" customFormat="1" ht="30.6">
      <c r="B820" s="150"/>
      <c r="D820" s="144" t="s">
        <v>157</v>
      </c>
      <c r="E820" s="151" t="s">
        <v>1</v>
      </c>
      <c r="F820" s="152" t="s">
        <v>3297</v>
      </c>
      <c r="H820" s="153">
        <v>38</v>
      </c>
      <c r="L820" s="150"/>
      <c r="M820" s="154"/>
      <c r="N820" s="155"/>
      <c r="O820" s="155"/>
      <c r="P820" s="155"/>
      <c r="Q820" s="155"/>
      <c r="R820" s="155"/>
      <c r="S820" s="155"/>
      <c r="T820" s="156"/>
      <c r="AT820" s="151" t="s">
        <v>157</v>
      </c>
      <c r="AU820" s="151" t="s">
        <v>79</v>
      </c>
      <c r="AV820" s="13" t="s">
        <v>79</v>
      </c>
      <c r="AW820" s="13" t="s">
        <v>27</v>
      </c>
      <c r="AX820" s="13" t="s">
        <v>70</v>
      </c>
      <c r="AY820" s="151" t="s">
        <v>148</v>
      </c>
    </row>
    <row r="821" spans="2:65" s="1" customFormat="1" ht="24" customHeight="1">
      <c r="B821" s="130"/>
      <c r="C821" s="157" t="s">
        <v>1308</v>
      </c>
      <c r="D821" s="157" t="s">
        <v>80</v>
      </c>
      <c r="E821" s="158" t="s">
        <v>1362</v>
      </c>
      <c r="F821" s="159" t="s">
        <v>1363</v>
      </c>
      <c r="G821" s="160" t="s">
        <v>1364</v>
      </c>
      <c r="H821" s="161">
        <v>0.113</v>
      </c>
      <c r="I821" s="162"/>
      <c r="J821" s="162">
        <f>ROUND(I821*H821,2)</f>
        <v>0</v>
      </c>
      <c r="K821" s="159" t="s">
        <v>320</v>
      </c>
      <c r="L821" s="163"/>
      <c r="M821" s="164" t="s">
        <v>1</v>
      </c>
      <c r="N821" s="165" t="s">
        <v>35</v>
      </c>
      <c r="O821" s="139">
        <v>0</v>
      </c>
      <c r="P821" s="139">
        <f>O821*H821</f>
        <v>0</v>
      </c>
      <c r="Q821" s="139">
        <v>0.0173</v>
      </c>
      <c r="R821" s="139">
        <f>Q821*H821</f>
        <v>0.0019549</v>
      </c>
      <c r="S821" s="139">
        <v>0</v>
      </c>
      <c r="T821" s="140">
        <f>S821*H821</f>
        <v>0</v>
      </c>
      <c r="AR821" s="141" t="s">
        <v>192</v>
      </c>
      <c r="AT821" s="141" t="s">
        <v>80</v>
      </c>
      <c r="AU821" s="141" t="s">
        <v>79</v>
      </c>
      <c r="AY821" s="15" t="s">
        <v>148</v>
      </c>
      <c r="BE821" s="142">
        <f>IF(N821="základní",J821,0)</f>
        <v>0</v>
      </c>
      <c r="BF821" s="142">
        <f>IF(N821="snížená",J821,0)</f>
        <v>0</v>
      </c>
      <c r="BG821" s="142">
        <f>IF(N821="zákl. přenesená",J821,0)</f>
        <v>0</v>
      </c>
      <c r="BH821" s="142">
        <f>IF(N821="sníž. přenesená",J821,0)</f>
        <v>0</v>
      </c>
      <c r="BI821" s="142">
        <f>IF(N821="nulová",J821,0)</f>
        <v>0</v>
      </c>
      <c r="BJ821" s="15" t="s">
        <v>77</v>
      </c>
      <c r="BK821" s="142">
        <f>ROUND(I821*H821,2)</f>
        <v>0</v>
      </c>
      <c r="BL821" s="15" t="s">
        <v>155</v>
      </c>
      <c r="BM821" s="141" t="s">
        <v>3298</v>
      </c>
    </row>
    <row r="822" spans="2:51" s="13" customFormat="1" ht="30.6">
      <c r="B822" s="150"/>
      <c r="D822" s="144" t="s">
        <v>157</v>
      </c>
      <c r="E822" s="151" t="s">
        <v>1</v>
      </c>
      <c r="F822" s="152" t="s">
        <v>3165</v>
      </c>
      <c r="H822" s="153">
        <v>113</v>
      </c>
      <c r="L822" s="150"/>
      <c r="M822" s="154"/>
      <c r="N822" s="155"/>
      <c r="O822" s="155"/>
      <c r="P822" s="155"/>
      <c r="Q822" s="155"/>
      <c r="R822" s="155"/>
      <c r="S822" s="155"/>
      <c r="T822" s="156"/>
      <c r="AT822" s="151" t="s">
        <v>157</v>
      </c>
      <c r="AU822" s="151" t="s">
        <v>79</v>
      </c>
      <c r="AV822" s="13" t="s">
        <v>79</v>
      </c>
      <c r="AW822" s="13" t="s">
        <v>27</v>
      </c>
      <c r="AX822" s="13" t="s">
        <v>70</v>
      </c>
      <c r="AY822" s="151" t="s">
        <v>148</v>
      </c>
    </row>
    <row r="823" spans="2:51" s="13" customFormat="1" ht="12">
      <c r="B823" s="150"/>
      <c r="D823" s="144" t="s">
        <v>157</v>
      </c>
      <c r="F823" s="152" t="s">
        <v>3299</v>
      </c>
      <c r="H823" s="153">
        <v>0.113</v>
      </c>
      <c r="L823" s="150"/>
      <c r="M823" s="154"/>
      <c r="N823" s="155"/>
      <c r="O823" s="155"/>
      <c r="P823" s="155"/>
      <c r="Q823" s="155"/>
      <c r="R823" s="155"/>
      <c r="S823" s="155"/>
      <c r="T823" s="156"/>
      <c r="AT823" s="151" t="s">
        <v>157</v>
      </c>
      <c r="AU823" s="151" t="s">
        <v>79</v>
      </c>
      <c r="AV823" s="13" t="s">
        <v>79</v>
      </c>
      <c r="AW823" s="13" t="s">
        <v>3</v>
      </c>
      <c r="AX823" s="13" t="s">
        <v>77</v>
      </c>
      <c r="AY823" s="151" t="s">
        <v>148</v>
      </c>
    </row>
    <row r="824" spans="2:65" s="1" customFormat="1" ht="16.5" customHeight="1">
      <c r="B824" s="130"/>
      <c r="C824" s="157" t="s">
        <v>1312</v>
      </c>
      <c r="D824" s="157" t="s">
        <v>80</v>
      </c>
      <c r="E824" s="158" t="s">
        <v>1368</v>
      </c>
      <c r="F824" s="159" t="s">
        <v>1369</v>
      </c>
      <c r="G824" s="160" t="s">
        <v>1364</v>
      </c>
      <c r="H824" s="161">
        <v>0.113</v>
      </c>
      <c r="I824" s="162"/>
      <c r="J824" s="162">
        <f>ROUND(I824*H824,2)</f>
        <v>0</v>
      </c>
      <c r="K824" s="159" t="s">
        <v>320</v>
      </c>
      <c r="L824" s="163"/>
      <c r="M824" s="164" t="s">
        <v>1</v>
      </c>
      <c r="N824" s="165" t="s">
        <v>35</v>
      </c>
      <c r="O824" s="139">
        <v>0</v>
      </c>
      <c r="P824" s="139">
        <f>O824*H824</f>
        <v>0</v>
      </c>
      <c r="Q824" s="139">
        <v>0.00627</v>
      </c>
      <c r="R824" s="139">
        <f>Q824*H824</f>
        <v>0.0007085100000000001</v>
      </c>
      <c r="S824" s="139">
        <v>0</v>
      </c>
      <c r="T824" s="140">
        <f>S824*H824</f>
        <v>0</v>
      </c>
      <c r="AR824" s="141" t="s">
        <v>192</v>
      </c>
      <c r="AT824" s="141" t="s">
        <v>80</v>
      </c>
      <c r="AU824" s="141" t="s">
        <v>79</v>
      </c>
      <c r="AY824" s="15" t="s">
        <v>148</v>
      </c>
      <c r="BE824" s="142">
        <f>IF(N824="základní",J824,0)</f>
        <v>0</v>
      </c>
      <c r="BF824" s="142">
        <f>IF(N824="snížená",J824,0)</f>
        <v>0</v>
      </c>
      <c r="BG824" s="142">
        <f>IF(N824="zákl. přenesená",J824,0)</f>
        <v>0</v>
      </c>
      <c r="BH824" s="142">
        <f>IF(N824="sníž. přenesená",J824,0)</f>
        <v>0</v>
      </c>
      <c r="BI824" s="142">
        <f>IF(N824="nulová",J824,0)</f>
        <v>0</v>
      </c>
      <c r="BJ824" s="15" t="s">
        <v>77</v>
      </c>
      <c r="BK824" s="142">
        <f>ROUND(I824*H824,2)</f>
        <v>0</v>
      </c>
      <c r="BL824" s="15" t="s">
        <v>155</v>
      </c>
      <c r="BM824" s="141" t="s">
        <v>3300</v>
      </c>
    </row>
    <row r="825" spans="2:51" s="13" customFormat="1" ht="30.6">
      <c r="B825" s="150"/>
      <c r="D825" s="144" t="s">
        <v>157</v>
      </c>
      <c r="E825" s="151" t="s">
        <v>1</v>
      </c>
      <c r="F825" s="152" t="s">
        <v>3165</v>
      </c>
      <c r="H825" s="153">
        <v>113</v>
      </c>
      <c r="L825" s="150"/>
      <c r="M825" s="154"/>
      <c r="N825" s="155"/>
      <c r="O825" s="155"/>
      <c r="P825" s="155"/>
      <c r="Q825" s="155"/>
      <c r="R825" s="155"/>
      <c r="S825" s="155"/>
      <c r="T825" s="156"/>
      <c r="AT825" s="151" t="s">
        <v>157</v>
      </c>
      <c r="AU825" s="151" t="s">
        <v>79</v>
      </c>
      <c r="AV825" s="13" t="s">
        <v>79</v>
      </c>
      <c r="AW825" s="13" t="s">
        <v>27</v>
      </c>
      <c r="AX825" s="13" t="s">
        <v>70</v>
      </c>
      <c r="AY825" s="151" t="s">
        <v>148</v>
      </c>
    </row>
    <row r="826" spans="2:51" s="13" customFormat="1" ht="12">
      <c r="B826" s="150"/>
      <c r="D826" s="144" t="s">
        <v>157</v>
      </c>
      <c r="F826" s="152" t="s">
        <v>3299</v>
      </c>
      <c r="H826" s="153">
        <v>0.113</v>
      </c>
      <c r="L826" s="150"/>
      <c r="M826" s="154"/>
      <c r="N826" s="155"/>
      <c r="O826" s="155"/>
      <c r="P826" s="155"/>
      <c r="Q826" s="155"/>
      <c r="R826" s="155"/>
      <c r="S826" s="155"/>
      <c r="T826" s="156"/>
      <c r="AT826" s="151" t="s">
        <v>157</v>
      </c>
      <c r="AU826" s="151" t="s">
        <v>79</v>
      </c>
      <c r="AV826" s="13" t="s">
        <v>79</v>
      </c>
      <c r="AW826" s="13" t="s">
        <v>3</v>
      </c>
      <c r="AX826" s="13" t="s">
        <v>77</v>
      </c>
      <c r="AY826" s="151" t="s">
        <v>148</v>
      </c>
    </row>
    <row r="827" spans="2:65" s="1" customFormat="1" ht="24" customHeight="1">
      <c r="B827" s="130"/>
      <c r="C827" s="131" t="s">
        <v>1316</v>
      </c>
      <c r="D827" s="131" t="s">
        <v>150</v>
      </c>
      <c r="E827" s="132" t="s">
        <v>1372</v>
      </c>
      <c r="F827" s="133" t="s">
        <v>1373</v>
      </c>
      <c r="G827" s="134" t="s">
        <v>458</v>
      </c>
      <c r="H827" s="135">
        <v>12</v>
      </c>
      <c r="I827" s="136"/>
      <c r="J827" s="136">
        <f>ROUND(I827*H827,2)</f>
        <v>0</v>
      </c>
      <c r="K827" s="133" t="s">
        <v>320</v>
      </c>
      <c r="L827" s="27"/>
      <c r="M827" s="137" t="s">
        <v>1</v>
      </c>
      <c r="N827" s="138" t="s">
        <v>35</v>
      </c>
      <c r="O827" s="139">
        <v>0.14</v>
      </c>
      <c r="P827" s="139">
        <f>O827*H827</f>
        <v>1.6800000000000002</v>
      </c>
      <c r="Q827" s="139">
        <v>0</v>
      </c>
      <c r="R827" s="139">
        <f>Q827*H827</f>
        <v>0</v>
      </c>
      <c r="S827" s="139">
        <v>0.014</v>
      </c>
      <c r="T827" s="140">
        <f>S827*H827</f>
        <v>0.168</v>
      </c>
      <c r="AR827" s="141" t="s">
        <v>231</v>
      </c>
      <c r="AT827" s="141" t="s">
        <v>150</v>
      </c>
      <c r="AU827" s="141" t="s">
        <v>79</v>
      </c>
      <c r="AY827" s="15" t="s">
        <v>148</v>
      </c>
      <c r="BE827" s="142">
        <f>IF(N827="základní",J827,0)</f>
        <v>0</v>
      </c>
      <c r="BF827" s="142">
        <f>IF(N827="snížená",J827,0)</f>
        <v>0</v>
      </c>
      <c r="BG827" s="142">
        <f>IF(N827="zákl. přenesená",J827,0)</f>
        <v>0</v>
      </c>
      <c r="BH827" s="142">
        <f>IF(N827="sníž. přenesená",J827,0)</f>
        <v>0</v>
      </c>
      <c r="BI827" s="142">
        <f>IF(N827="nulová",J827,0)</f>
        <v>0</v>
      </c>
      <c r="BJ827" s="15" t="s">
        <v>77</v>
      </c>
      <c r="BK827" s="142">
        <f>ROUND(I827*H827,2)</f>
        <v>0</v>
      </c>
      <c r="BL827" s="15" t="s">
        <v>231</v>
      </c>
      <c r="BM827" s="141" t="s">
        <v>3301</v>
      </c>
    </row>
    <row r="828" spans="2:51" s="13" customFormat="1" ht="12">
      <c r="B828" s="150"/>
      <c r="D828" s="144" t="s">
        <v>157</v>
      </c>
      <c r="E828" s="151" t="s">
        <v>1</v>
      </c>
      <c r="F828" s="152" t="s">
        <v>2592</v>
      </c>
      <c r="H828" s="153">
        <v>12</v>
      </c>
      <c r="L828" s="150"/>
      <c r="M828" s="154"/>
      <c r="N828" s="155"/>
      <c r="O828" s="155"/>
      <c r="P828" s="155"/>
      <c r="Q828" s="155"/>
      <c r="R828" s="155"/>
      <c r="S828" s="155"/>
      <c r="T828" s="156"/>
      <c r="AT828" s="151" t="s">
        <v>157</v>
      </c>
      <c r="AU828" s="151" t="s">
        <v>79</v>
      </c>
      <c r="AV828" s="13" t="s">
        <v>79</v>
      </c>
      <c r="AW828" s="13" t="s">
        <v>27</v>
      </c>
      <c r="AX828" s="13" t="s">
        <v>70</v>
      </c>
      <c r="AY828" s="151" t="s">
        <v>148</v>
      </c>
    </row>
    <row r="829" spans="2:65" s="1" customFormat="1" ht="24" customHeight="1">
      <c r="B829" s="130"/>
      <c r="C829" s="305" t="s">
        <v>1320</v>
      </c>
      <c r="D829" s="305" t="s">
        <v>150</v>
      </c>
      <c r="E829" s="306" t="s">
        <v>1377</v>
      </c>
      <c r="F829" s="307" t="s">
        <v>1378</v>
      </c>
      <c r="G829" s="308" t="s">
        <v>458</v>
      </c>
      <c r="H829" s="309">
        <v>435.5</v>
      </c>
      <c r="I829" s="310"/>
      <c r="J829" s="310">
        <f>ROUND(I829*H829,2)</f>
        <v>0</v>
      </c>
      <c r="K829" s="133" t="s">
        <v>312</v>
      </c>
      <c r="L829" s="27"/>
      <c r="M829" s="137" t="s">
        <v>1</v>
      </c>
      <c r="N829" s="138" t="s">
        <v>35</v>
      </c>
      <c r="O829" s="139">
        <v>0.474</v>
      </c>
      <c r="P829" s="139">
        <f>O829*H829</f>
        <v>206.427</v>
      </c>
      <c r="Q829" s="139">
        <v>0.00732</v>
      </c>
      <c r="R829" s="139">
        <f>Q829*H829</f>
        <v>3.18786</v>
      </c>
      <c r="S829" s="139">
        <v>0</v>
      </c>
      <c r="T829" s="140">
        <f>S829*H829</f>
        <v>0</v>
      </c>
      <c r="AR829" s="141" t="s">
        <v>231</v>
      </c>
      <c r="AT829" s="141" t="s">
        <v>150</v>
      </c>
      <c r="AU829" s="141" t="s">
        <v>79</v>
      </c>
      <c r="AY829" s="15" t="s">
        <v>148</v>
      </c>
      <c r="BE829" s="142">
        <f>IF(N829="základní",J829,0)</f>
        <v>0</v>
      </c>
      <c r="BF829" s="142">
        <f>IF(N829="snížená",J829,0)</f>
        <v>0</v>
      </c>
      <c r="BG829" s="142">
        <f>IF(N829="zákl. přenesená",J829,0)</f>
        <v>0</v>
      </c>
      <c r="BH829" s="142">
        <f>IF(N829="sníž. přenesená",J829,0)</f>
        <v>0</v>
      </c>
      <c r="BI829" s="142">
        <f>IF(N829="nulová",J829,0)</f>
        <v>0</v>
      </c>
      <c r="BJ829" s="15" t="s">
        <v>77</v>
      </c>
      <c r="BK829" s="142">
        <f>ROUND(I829*H829,2)</f>
        <v>0</v>
      </c>
      <c r="BL829" s="15" t="s">
        <v>231</v>
      </c>
      <c r="BM829" s="141" t="s">
        <v>3302</v>
      </c>
    </row>
    <row r="830" spans="2:51" s="13" customFormat="1" ht="30.6">
      <c r="B830" s="150"/>
      <c r="D830" s="144" t="s">
        <v>157</v>
      </c>
      <c r="E830" s="151" t="s">
        <v>1</v>
      </c>
      <c r="F830" s="152" t="s">
        <v>3303</v>
      </c>
      <c r="H830" s="153">
        <v>435.5</v>
      </c>
      <c r="L830" s="150"/>
      <c r="M830" s="154"/>
      <c r="N830" s="155"/>
      <c r="O830" s="155"/>
      <c r="P830" s="155"/>
      <c r="Q830" s="155"/>
      <c r="R830" s="155"/>
      <c r="S830" s="155"/>
      <c r="T830" s="156"/>
      <c r="AT830" s="151" t="s">
        <v>157</v>
      </c>
      <c r="AU830" s="151" t="s">
        <v>79</v>
      </c>
      <c r="AV830" s="13" t="s">
        <v>79</v>
      </c>
      <c r="AW830" s="13" t="s">
        <v>27</v>
      </c>
      <c r="AX830" s="13" t="s">
        <v>70</v>
      </c>
      <c r="AY830" s="151" t="s">
        <v>148</v>
      </c>
    </row>
    <row r="831" spans="2:65" s="1" customFormat="1" ht="24" customHeight="1">
      <c r="B831" s="130"/>
      <c r="C831" s="131" t="s">
        <v>1328</v>
      </c>
      <c r="D831" s="131" t="s">
        <v>150</v>
      </c>
      <c r="E831" s="132" t="s">
        <v>1382</v>
      </c>
      <c r="F831" s="133" t="s">
        <v>1383</v>
      </c>
      <c r="G831" s="134" t="s">
        <v>458</v>
      </c>
      <c r="H831" s="135">
        <v>12</v>
      </c>
      <c r="I831" s="136"/>
      <c r="J831" s="136">
        <f>ROUND(I831*H831,2)</f>
        <v>0</v>
      </c>
      <c r="K831" s="133" t="s">
        <v>320</v>
      </c>
      <c r="L831" s="27"/>
      <c r="M831" s="137" t="s">
        <v>1</v>
      </c>
      <c r="N831" s="138" t="s">
        <v>35</v>
      </c>
      <c r="O831" s="139">
        <v>0.598</v>
      </c>
      <c r="P831" s="139">
        <f>O831*H831</f>
        <v>7.176</v>
      </c>
      <c r="Q831" s="139">
        <v>0.01363</v>
      </c>
      <c r="R831" s="139">
        <f>Q831*H831</f>
        <v>0.16355999999999998</v>
      </c>
      <c r="S831" s="139">
        <v>0</v>
      </c>
      <c r="T831" s="140">
        <f>S831*H831</f>
        <v>0</v>
      </c>
      <c r="AR831" s="141" t="s">
        <v>231</v>
      </c>
      <c r="AT831" s="141" t="s">
        <v>150</v>
      </c>
      <c r="AU831" s="141" t="s">
        <v>79</v>
      </c>
      <c r="AY831" s="15" t="s">
        <v>148</v>
      </c>
      <c r="BE831" s="142">
        <f>IF(N831="základní",J831,0)</f>
        <v>0</v>
      </c>
      <c r="BF831" s="142">
        <f>IF(N831="snížená",J831,0)</f>
        <v>0</v>
      </c>
      <c r="BG831" s="142">
        <f>IF(N831="zákl. přenesená",J831,0)</f>
        <v>0</v>
      </c>
      <c r="BH831" s="142">
        <f>IF(N831="sníž. přenesená",J831,0)</f>
        <v>0</v>
      </c>
      <c r="BI831" s="142">
        <f>IF(N831="nulová",J831,0)</f>
        <v>0</v>
      </c>
      <c r="BJ831" s="15" t="s">
        <v>77</v>
      </c>
      <c r="BK831" s="142">
        <f>ROUND(I831*H831,2)</f>
        <v>0</v>
      </c>
      <c r="BL831" s="15" t="s">
        <v>231</v>
      </c>
      <c r="BM831" s="141" t="s">
        <v>3304</v>
      </c>
    </row>
    <row r="832" spans="2:51" s="13" customFormat="1" ht="12">
      <c r="B832" s="150"/>
      <c r="D832" s="144" t="s">
        <v>157</v>
      </c>
      <c r="E832" s="151" t="s">
        <v>1</v>
      </c>
      <c r="F832" s="152" t="s">
        <v>2596</v>
      </c>
      <c r="H832" s="153">
        <v>12</v>
      </c>
      <c r="L832" s="150"/>
      <c r="M832" s="154"/>
      <c r="N832" s="155"/>
      <c r="O832" s="155"/>
      <c r="P832" s="155"/>
      <c r="Q832" s="155"/>
      <c r="R832" s="155"/>
      <c r="S832" s="155"/>
      <c r="T832" s="156"/>
      <c r="AT832" s="151" t="s">
        <v>157</v>
      </c>
      <c r="AU832" s="151" t="s">
        <v>79</v>
      </c>
      <c r="AV832" s="13" t="s">
        <v>79</v>
      </c>
      <c r="AW832" s="13" t="s">
        <v>27</v>
      </c>
      <c r="AX832" s="13" t="s">
        <v>70</v>
      </c>
      <c r="AY832" s="151" t="s">
        <v>148</v>
      </c>
    </row>
    <row r="833" spans="2:65" s="1" customFormat="1" ht="24" customHeight="1">
      <c r="B833" s="130"/>
      <c r="C833" s="131" t="s">
        <v>1334</v>
      </c>
      <c r="D833" s="131" t="s">
        <v>150</v>
      </c>
      <c r="E833" s="132" t="s">
        <v>1387</v>
      </c>
      <c r="F833" s="133" t="s">
        <v>1388</v>
      </c>
      <c r="G833" s="134" t="s">
        <v>153</v>
      </c>
      <c r="H833" s="135">
        <v>9.6</v>
      </c>
      <c r="I833" s="136"/>
      <c r="J833" s="136">
        <f>ROUND(I833*H833,2)</f>
        <v>0</v>
      </c>
      <c r="K833" s="133" t="s">
        <v>320</v>
      </c>
      <c r="L833" s="27"/>
      <c r="M833" s="137" t="s">
        <v>1</v>
      </c>
      <c r="N833" s="138" t="s">
        <v>35</v>
      </c>
      <c r="O833" s="139">
        <v>0.264</v>
      </c>
      <c r="P833" s="139">
        <f>O833*H833</f>
        <v>2.5344</v>
      </c>
      <c r="Q833" s="139">
        <v>0.00996</v>
      </c>
      <c r="R833" s="139">
        <f>Q833*H833</f>
        <v>0.09561599999999999</v>
      </c>
      <c r="S833" s="139">
        <v>0</v>
      </c>
      <c r="T833" s="140">
        <f>S833*H833</f>
        <v>0</v>
      </c>
      <c r="AR833" s="141" t="s">
        <v>231</v>
      </c>
      <c r="AT833" s="141" t="s">
        <v>150</v>
      </c>
      <c r="AU833" s="141" t="s">
        <v>79</v>
      </c>
      <c r="AY833" s="15" t="s">
        <v>148</v>
      </c>
      <c r="BE833" s="142">
        <f>IF(N833="základní",J833,0)</f>
        <v>0</v>
      </c>
      <c r="BF833" s="142">
        <f>IF(N833="snížená",J833,0)</f>
        <v>0</v>
      </c>
      <c r="BG833" s="142">
        <f>IF(N833="zákl. přenesená",J833,0)</f>
        <v>0</v>
      </c>
      <c r="BH833" s="142">
        <f>IF(N833="sníž. přenesená",J833,0)</f>
        <v>0</v>
      </c>
      <c r="BI833" s="142">
        <f>IF(N833="nulová",J833,0)</f>
        <v>0</v>
      </c>
      <c r="BJ833" s="15" t="s">
        <v>77</v>
      </c>
      <c r="BK833" s="142">
        <f>ROUND(I833*H833,2)</f>
        <v>0</v>
      </c>
      <c r="BL833" s="15" t="s">
        <v>231</v>
      </c>
      <c r="BM833" s="141" t="s">
        <v>3305</v>
      </c>
    </row>
    <row r="834" spans="2:51" s="13" customFormat="1" ht="12">
      <c r="B834" s="150"/>
      <c r="D834" s="144" t="s">
        <v>157</v>
      </c>
      <c r="E834" s="151" t="s">
        <v>1</v>
      </c>
      <c r="F834" s="152" t="s">
        <v>1390</v>
      </c>
      <c r="H834" s="153">
        <v>9.6</v>
      </c>
      <c r="L834" s="150"/>
      <c r="M834" s="154"/>
      <c r="N834" s="155"/>
      <c r="O834" s="155"/>
      <c r="P834" s="155"/>
      <c r="Q834" s="155"/>
      <c r="R834" s="155"/>
      <c r="S834" s="155"/>
      <c r="T834" s="156"/>
      <c r="AT834" s="151" t="s">
        <v>157</v>
      </c>
      <c r="AU834" s="151" t="s">
        <v>79</v>
      </c>
      <c r="AV834" s="13" t="s">
        <v>79</v>
      </c>
      <c r="AW834" s="13" t="s">
        <v>27</v>
      </c>
      <c r="AX834" s="13" t="s">
        <v>70</v>
      </c>
      <c r="AY834" s="151" t="s">
        <v>148</v>
      </c>
    </row>
    <row r="835" spans="2:65" s="1" customFormat="1" ht="24" customHeight="1">
      <c r="B835" s="130"/>
      <c r="C835" s="131" t="s">
        <v>1338</v>
      </c>
      <c r="D835" s="131" t="s">
        <v>150</v>
      </c>
      <c r="E835" s="132" t="s">
        <v>1392</v>
      </c>
      <c r="F835" s="133" t="s">
        <v>1393</v>
      </c>
      <c r="G835" s="134" t="s">
        <v>153</v>
      </c>
      <c r="H835" s="135">
        <v>259.63</v>
      </c>
      <c r="I835" s="136"/>
      <c r="J835" s="136">
        <f>ROUND(I835*H835,2)</f>
        <v>0</v>
      </c>
      <c r="K835" s="133" t="s">
        <v>320</v>
      </c>
      <c r="L835" s="27"/>
      <c r="M835" s="137" t="s">
        <v>1</v>
      </c>
      <c r="N835" s="138" t="s">
        <v>35</v>
      </c>
      <c r="O835" s="139">
        <v>0.135</v>
      </c>
      <c r="P835" s="139">
        <f>O835*H835</f>
        <v>35.05005</v>
      </c>
      <c r="Q835" s="139">
        <v>0</v>
      </c>
      <c r="R835" s="139">
        <f>Q835*H835</f>
        <v>0</v>
      </c>
      <c r="S835" s="139">
        <v>0</v>
      </c>
      <c r="T835" s="140">
        <f>S835*H835</f>
        <v>0</v>
      </c>
      <c r="AR835" s="141" t="s">
        <v>231</v>
      </c>
      <c r="AT835" s="141" t="s">
        <v>150</v>
      </c>
      <c r="AU835" s="141" t="s">
        <v>79</v>
      </c>
      <c r="AY835" s="15" t="s">
        <v>148</v>
      </c>
      <c r="BE835" s="142">
        <f>IF(N835="základní",J835,0)</f>
        <v>0</v>
      </c>
      <c r="BF835" s="142">
        <f>IF(N835="snížená",J835,0)</f>
        <v>0</v>
      </c>
      <c r="BG835" s="142">
        <f>IF(N835="zákl. přenesená",J835,0)</f>
        <v>0</v>
      </c>
      <c r="BH835" s="142">
        <f>IF(N835="sníž. přenesená",J835,0)</f>
        <v>0</v>
      </c>
      <c r="BI835" s="142">
        <f>IF(N835="nulová",J835,0)</f>
        <v>0</v>
      </c>
      <c r="BJ835" s="15" t="s">
        <v>77</v>
      </c>
      <c r="BK835" s="142">
        <f>ROUND(I835*H835,2)</f>
        <v>0</v>
      </c>
      <c r="BL835" s="15" t="s">
        <v>231</v>
      </c>
      <c r="BM835" s="141" t="s">
        <v>3306</v>
      </c>
    </row>
    <row r="836" spans="2:51" s="12" customFormat="1" ht="12">
      <c r="B836" s="143"/>
      <c r="D836" s="144" t="s">
        <v>157</v>
      </c>
      <c r="E836" s="145" t="s">
        <v>1</v>
      </c>
      <c r="F836" s="146" t="s">
        <v>1208</v>
      </c>
      <c r="H836" s="145" t="s">
        <v>1</v>
      </c>
      <c r="L836" s="143"/>
      <c r="M836" s="147"/>
      <c r="N836" s="148"/>
      <c r="O836" s="148"/>
      <c r="P836" s="148"/>
      <c r="Q836" s="148"/>
      <c r="R836" s="148"/>
      <c r="S836" s="148"/>
      <c r="T836" s="149"/>
      <c r="AT836" s="145" t="s">
        <v>157</v>
      </c>
      <c r="AU836" s="145" t="s">
        <v>79</v>
      </c>
      <c r="AV836" s="12" t="s">
        <v>77</v>
      </c>
      <c r="AW836" s="12" t="s">
        <v>27</v>
      </c>
      <c r="AX836" s="12" t="s">
        <v>70</v>
      </c>
      <c r="AY836" s="145" t="s">
        <v>148</v>
      </c>
    </row>
    <row r="837" spans="2:51" s="13" customFormat="1" ht="12">
      <c r="B837" s="150"/>
      <c r="D837" s="144" t="s">
        <v>157</v>
      </c>
      <c r="E837" s="151" t="s">
        <v>1</v>
      </c>
      <c r="F837" s="152" t="s">
        <v>1228</v>
      </c>
      <c r="H837" s="153">
        <v>15.75</v>
      </c>
      <c r="L837" s="150"/>
      <c r="M837" s="154"/>
      <c r="N837" s="155"/>
      <c r="O837" s="155"/>
      <c r="P837" s="155"/>
      <c r="Q837" s="155"/>
      <c r="R837" s="155"/>
      <c r="S837" s="155"/>
      <c r="T837" s="156"/>
      <c r="AT837" s="151" t="s">
        <v>157</v>
      </c>
      <c r="AU837" s="151" t="s">
        <v>79</v>
      </c>
      <c r="AV837" s="13" t="s">
        <v>79</v>
      </c>
      <c r="AW837" s="13" t="s">
        <v>27</v>
      </c>
      <c r="AX837" s="13" t="s">
        <v>70</v>
      </c>
      <c r="AY837" s="151" t="s">
        <v>148</v>
      </c>
    </row>
    <row r="838" spans="2:51" s="13" customFormat="1" ht="30.6">
      <c r="B838" s="150"/>
      <c r="D838" s="144" t="s">
        <v>157</v>
      </c>
      <c r="E838" s="151" t="s">
        <v>1</v>
      </c>
      <c r="F838" s="152" t="s">
        <v>3307</v>
      </c>
      <c r="H838" s="153">
        <v>243.88</v>
      </c>
      <c r="L838" s="150"/>
      <c r="M838" s="154"/>
      <c r="N838" s="155"/>
      <c r="O838" s="155"/>
      <c r="P838" s="155"/>
      <c r="Q838" s="155"/>
      <c r="R838" s="155"/>
      <c r="S838" s="155"/>
      <c r="T838" s="156"/>
      <c r="AT838" s="151" t="s">
        <v>157</v>
      </c>
      <c r="AU838" s="151" t="s">
        <v>79</v>
      </c>
      <c r="AV838" s="13" t="s">
        <v>79</v>
      </c>
      <c r="AW838" s="13" t="s">
        <v>27</v>
      </c>
      <c r="AX838" s="13" t="s">
        <v>70</v>
      </c>
      <c r="AY838" s="151" t="s">
        <v>148</v>
      </c>
    </row>
    <row r="839" spans="2:65" s="1" customFormat="1" ht="16.5" customHeight="1">
      <c r="B839" s="130"/>
      <c r="C839" s="157" t="s">
        <v>1343</v>
      </c>
      <c r="D839" s="157" t="s">
        <v>80</v>
      </c>
      <c r="E839" s="158" t="s">
        <v>1397</v>
      </c>
      <c r="F839" s="159" t="s">
        <v>1398</v>
      </c>
      <c r="G839" s="160" t="s">
        <v>162</v>
      </c>
      <c r="H839" s="161">
        <v>4.113</v>
      </c>
      <c r="I839" s="162"/>
      <c r="J839" s="162">
        <f>ROUND(I839*H839,2)</f>
        <v>0</v>
      </c>
      <c r="K839" s="159" t="s">
        <v>320</v>
      </c>
      <c r="L839" s="163"/>
      <c r="M839" s="164" t="s">
        <v>1</v>
      </c>
      <c r="N839" s="165" t="s">
        <v>35</v>
      </c>
      <c r="O839" s="139">
        <v>0</v>
      </c>
      <c r="P839" s="139">
        <f>O839*H839</f>
        <v>0</v>
      </c>
      <c r="Q839" s="139">
        <v>0.55</v>
      </c>
      <c r="R839" s="139">
        <f>Q839*H839</f>
        <v>2.2621500000000005</v>
      </c>
      <c r="S839" s="139">
        <v>0</v>
      </c>
      <c r="T839" s="140">
        <f>S839*H839</f>
        <v>0</v>
      </c>
      <c r="AR839" s="141" t="s">
        <v>325</v>
      </c>
      <c r="AT839" s="141" t="s">
        <v>80</v>
      </c>
      <c r="AU839" s="141" t="s">
        <v>79</v>
      </c>
      <c r="AY839" s="15" t="s">
        <v>148</v>
      </c>
      <c r="BE839" s="142">
        <f>IF(N839="základní",J839,0)</f>
        <v>0</v>
      </c>
      <c r="BF839" s="142">
        <f>IF(N839="snížená",J839,0)</f>
        <v>0</v>
      </c>
      <c r="BG839" s="142">
        <f>IF(N839="zákl. přenesená",J839,0)</f>
        <v>0</v>
      </c>
      <c r="BH839" s="142">
        <f>IF(N839="sníž. přenesená",J839,0)</f>
        <v>0</v>
      </c>
      <c r="BI839" s="142">
        <f>IF(N839="nulová",J839,0)</f>
        <v>0</v>
      </c>
      <c r="BJ839" s="15" t="s">
        <v>77</v>
      </c>
      <c r="BK839" s="142">
        <f>ROUND(I839*H839,2)</f>
        <v>0</v>
      </c>
      <c r="BL839" s="15" t="s">
        <v>231</v>
      </c>
      <c r="BM839" s="141" t="s">
        <v>3308</v>
      </c>
    </row>
    <row r="840" spans="2:51" s="12" customFormat="1" ht="12">
      <c r="B840" s="143"/>
      <c r="D840" s="144" t="s">
        <v>157</v>
      </c>
      <c r="E840" s="145" t="s">
        <v>1</v>
      </c>
      <c r="F840" s="146" t="s">
        <v>1208</v>
      </c>
      <c r="H840" s="145" t="s">
        <v>1</v>
      </c>
      <c r="L840" s="143"/>
      <c r="M840" s="147"/>
      <c r="N840" s="148"/>
      <c r="O840" s="148"/>
      <c r="P840" s="148"/>
      <c r="Q840" s="148"/>
      <c r="R840" s="148"/>
      <c r="S840" s="148"/>
      <c r="T840" s="149"/>
      <c r="AT840" s="145" t="s">
        <v>157</v>
      </c>
      <c r="AU840" s="145" t="s">
        <v>79</v>
      </c>
      <c r="AV840" s="12" t="s">
        <v>77</v>
      </c>
      <c r="AW840" s="12" t="s">
        <v>27</v>
      </c>
      <c r="AX840" s="12" t="s">
        <v>70</v>
      </c>
      <c r="AY840" s="145" t="s">
        <v>148</v>
      </c>
    </row>
    <row r="841" spans="2:51" s="12" customFormat="1" ht="12">
      <c r="B841" s="143"/>
      <c r="D841" s="144" t="s">
        <v>157</v>
      </c>
      <c r="E841" s="145" t="s">
        <v>1</v>
      </c>
      <c r="F841" s="146" t="s">
        <v>1208</v>
      </c>
      <c r="H841" s="145" t="s">
        <v>1</v>
      </c>
      <c r="L841" s="143"/>
      <c r="M841" s="147"/>
      <c r="N841" s="148"/>
      <c r="O841" s="148"/>
      <c r="P841" s="148"/>
      <c r="Q841" s="148"/>
      <c r="R841" s="148"/>
      <c r="S841" s="148"/>
      <c r="T841" s="149"/>
      <c r="AT841" s="145" t="s">
        <v>157</v>
      </c>
      <c r="AU841" s="145" t="s">
        <v>79</v>
      </c>
      <c r="AV841" s="12" t="s">
        <v>77</v>
      </c>
      <c r="AW841" s="12" t="s">
        <v>27</v>
      </c>
      <c r="AX841" s="12" t="s">
        <v>70</v>
      </c>
      <c r="AY841" s="145" t="s">
        <v>148</v>
      </c>
    </row>
    <row r="842" spans="2:51" s="13" customFormat="1" ht="12">
      <c r="B842" s="150"/>
      <c r="D842" s="144" t="s">
        <v>157</v>
      </c>
      <c r="E842" s="151" t="s">
        <v>1</v>
      </c>
      <c r="F842" s="152" t="s">
        <v>1400</v>
      </c>
      <c r="H842" s="153">
        <v>0.227</v>
      </c>
      <c r="L842" s="150"/>
      <c r="M842" s="154"/>
      <c r="N842" s="155"/>
      <c r="O842" s="155"/>
      <c r="P842" s="155"/>
      <c r="Q842" s="155"/>
      <c r="R842" s="155"/>
      <c r="S842" s="155"/>
      <c r="T842" s="156"/>
      <c r="AT842" s="151" t="s">
        <v>157</v>
      </c>
      <c r="AU842" s="151" t="s">
        <v>79</v>
      </c>
      <c r="AV842" s="13" t="s">
        <v>79</v>
      </c>
      <c r="AW842" s="13" t="s">
        <v>27</v>
      </c>
      <c r="AX842" s="13" t="s">
        <v>70</v>
      </c>
      <c r="AY842" s="151" t="s">
        <v>148</v>
      </c>
    </row>
    <row r="843" spans="2:51" s="13" customFormat="1" ht="30.6">
      <c r="B843" s="150"/>
      <c r="D843" s="144" t="s">
        <v>157</v>
      </c>
      <c r="E843" s="151" t="s">
        <v>1</v>
      </c>
      <c r="F843" s="152" t="s">
        <v>3309</v>
      </c>
      <c r="H843" s="153">
        <v>3.512</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51" s="13" customFormat="1" ht="12">
      <c r="B844" s="150"/>
      <c r="D844" s="144" t="s">
        <v>157</v>
      </c>
      <c r="F844" s="152" t="s">
        <v>3310</v>
      </c>
      <c r="H844" s="153">
        <v>4.113</v>
      </c>
      <c r="L844" s="150"/>
      <c r="M844" s="154"/>
      <c r="N844" s="155"/>
      <c r="O844" s="155"/>
      <c r="P844" s="155"/>
      <c r="Q844" s="155"/>
      <c r="R844" s="155"/>
      <c r="S844" s="155"/>
      <c r="T844" s="156"/>
      <c r="AT844" s="151" t="s">
        <v>157</v>
      </c>
      <c r="AU844" s="151" t="s">
        <v>79</v>
      </c>
      <c r="AV844" s="13" t="s">
        <v>79</v>
      </c>
      <c r="AW844" s="13" t="s">
        <v>3</v>
      </c>
      <c r="AX844" s="13" t="s">
        <v>77</v>
      </c>
      <c r="AY844" s="151" t="s">
        <v>148</v>
      </c>
    </row>
    <row r="845" spans="2:65" s="1" customFormat="1" ht="24" customHeight="1">
      <c r="B845" s="130"/>
      <c r="C845" s="131" t="s">
        <v>1352</v>
      </c>
      <c r="D845" s="131" t="s">
        <v>150</v>
      </c>
      <c r="E845" s="132" t="s">
        <v>1404</v>
      </c>
      <c r="F845" s="133" t="s">
        <v>1405</v>
      </c>
      <c r="G845" s="134" t="s">
        <v>153</v>
      </c>
      <c r="H845" s="135">
        <v>259.63</v>
      </c>
      <c r="I845" s="136"/>
      <c r="J845" s="136">
        <f>ROUND(I845*H845,2)</f>
        <v>0</v>
      </c>
      <c r="K845" s="133" t="s">
        <v>320</v>
      </c>
      <c r="L845" s="27"/>
      <c r="M845" s="137" t="s">
        <v>1</v>
      </c>
      <c r="N845" s="138" t="s">
        <v>35</v>
      </c>
      <c r="O845" s="139">
        <v>0.05</v>
      </c>
      <c r="P845" s="139">
        <f>O845*H845</f>
        <v>12.9815</v>
      </c>
      <c r="Q845" s="139">
        <v>0</v>
      </c>
      <c r="R845" s="139">
        <f>Q845*H845</f>
        <v>0</v>
      </c>
      <c r="S845" s="139">
        <v>0.005</v>
      </c>
      <c r="T845" s="140">
        <f>S845*H845</f>
        <v>1.29815</v>
      </c>
      <c r="AR845" s="141" t="s">
        <v>231</v>
      </c>
      <c r="AT845" s="141" t="s">
        <v>150</v>
      </c>
      <c r="AU845" s="141" t="s">
        <v>79</v>
      </c>
      <c r="AY845" s="15" t="s">
        <v>148</v>
      </c>
      <c r="BE845" s="142">
        <f>IF(N845="základní",J845,0)</f>
        <v>0</v>
      </c>
      <c r="BF845" s="142">
        <f>IF(N845="snížená",J845,0)</f>
        <v>0</v>
      </c>
      <c r="BG845" s="142">
        <f>IF(N845="zákl. přenesená",J845,0)</f>
        <v>0</v>
      </c>
      <c r="BH845" s="142">
        <f>IF(N845="sníž. přenesená",J845,0)</f>
        <v>0</v>
      </c>
      <c r="BI845" s="142">
        <f>IF(N845="nulová",J845,0)</f>
        <v>0</v>
      </c>
      <c r="BJ845" s="15" t="s">
        <v>77</v>
      </c>
      <c r="BK845" s="142">
        <f>ROUND(I845*H845,2)</f>
        <v>0</v>
      </c>
      <c r="BL845" s="15" t="s">
        <v>231</v>
      </c>
      <c r="BM845" s="141" t="s">
        <v>3311</v>
      </c>
    </row>
    <row r="846" spans="2:51" s="12" customFormat="1" ht="12">
      <c r="B846" s="143"/>
      <c r="D846" s="144" t="s">
        <v>157</v>
      </c>
      <c r="E846" s="145" t="s">
        <v>1</v>
      </c>
      <c r="F846" s="146" t="s">
        <v>1208</v>
      </c>
      <c r="H846" s="145" t="s">
        <v>1</v>
      </c>
      <c r="L846" s="143"/>
      <c r="M846" s="147"/>
      <c r="N846" s="148"/>
      <c r="O846" s="148"/>
      <c r="P846" s="148"/>
      <c r="Q846" s="148"/>
      <c r="R846" s="148"/>
      <c r="S846" s="148"/>
      <c r="T846" s="149"/>
      <c r="AT846" s="145" t="s">
        <v>157</v>
      </c>
      <c r="AU846" s="145" t="s">
        <v>79</v>
      </c>
      <c r="AV846" s="12" t="s">
        <v>77</v>
      </c>
      <c r="AW846" s="12" t="s">
        <v>27</v>
      </c>
      <c r="AX846" s="12" t="s">
        <v>70</v>
      </c>
      <c r="AY846" s="145" t="s">
        <v>148</v>
      </c>
    </row>
    <row r="847" spans="2:51" s="13" customFormat="1" ht="12">
      <c r="B847" s="150"/>
      <c r="D847" s="144" t="s">
        <v>157</v>
      </c>
      <c r="E847" s="151" t="s">
        <v>1</v>
      </c>
      <c r="F847" s="152" t="s">
        <v>1228</v>
      </c>
      <c r="H847" s="153">
        <v>15.75</v>
      </c>
      <c r="L847" s="150"/>
      <c r="M847" s="154"/>
      <c r="N847" s="155"/>
      <c r="O847" s="155"/>
      <c r="P847" s="155"/>
      <c r="Q847" s="155"/>
      <c r="R847" s="155"/>
      <c r="S847" s="155"/>
      <c r="T847" s="156"/>
      <c r="AT847" s="151" t="s">
        <v>157</v>
      </c>
      <c r="AU847" s="151" t="s">
        <v>79</v>
      </c>
      <c r="AV847" s="13" t="s">
        <v>79</v>
      </c>
      <c r="AW847" s="13" t="s">
        <v>27</v>
      </c>
      <c r="AX847" s="13" t="s">
        <v>70</v>
      </c>
      <c r="AY847" s="151" t="s">
        <v>148</v>
      </c>
    </row>
    <row r="848" spans="2:51" s="13" customFormat="1" ht="30.6">
      <c r="B848" s="150"/>
      <c r="D848" s="144" t="s">
        <v>157</v>
      </c>
      <c r="E848" s="151" t="s">
        <v>1</v>
      </c>
      <c r="F848" s="152" t="s">
        <v>3307</v>
      </c>
      <c r="H848" s="153">
        <v>243.88</v>
      </c>
      <c r="L848" s="150"/>
      <c r="M848" s="154"/>
      <c r="N848" s="155"/>
      <c r="O848" s="155"/>
      <c r="P848" s="155"/>
      <c r="Q848" s="155"/>
      <c r="R848" s="155"/>
      <c r="S848" s="155"/>
      <c r="T848" s="156"/>
      <c r="AT848" s="151" t="s">
        <v>157</v>
      </c>
      <c r="AU848" s="151" t="s">
        <v>79</v>
      </c>
      <c r="AV848" s="13" t="s">
        <v>79</v>
      </c>
      <c r="AW848" s="13" t="s">
        <v>27</v>
      </c>
      <c r="AX848" s="13" t="s">
        <v>70</v>
      </c>
      <c r="AY848" s="151" t="s">
        <v>148</v>
      </c>
    </row>
    <row r="849" spans="2:65" s="1" customFormat="1" ht="24" customHeight="1">
      <c r="B849" s="130"/>
      <c r="C849" s="131" t="s">
        <v>1356</v>
      </c>
      <c r="D849" s="131" t="s">
        <v>150</v>
      </c>
      <c r="E849" s="132" t="s">
        <v>1408</v>
      </c>
      <c r="F849" s="133" t="s">
        <v>1409</v>
      </c>
      <c r="G849" s="134" t="s">
        <v>162</v>
      </c>
      <c r="H849" s="135">
        <v>4.257</v>
      </c>
      <c r="I849" s="136"/>
      <c r="J849" s="136">
        <f>ROUND(I849*H849,2)</f>
        <v>0</v>
      </c>
      <c r="K849" s="133" t="s">
        <v>320</v>
      </c>
      <c r="L849" s="27"/>
      <c r="M849" s="137" t="s">
        <v>1</v>
      </c>
      <c r="N849" s="138" t="s">
        <v>35</v>
      </c>
      <c r="O849" s="139">
        <v>0</v>
      </c>
      <c r="P849" s="139">
        <f>O849*H849</f>
        <v>0</v>
      </c>
      <c r="Q849" s="139">
        <v>0.02337</v>
      </c>
      <c r="R849" s="139">
        <f>Q849*H849</f>
        <v>0.09948608999999999</v>
      </c>
      <c r="S849" s="139">
        <v>0</v>
      </c>
      <c r="T849" s="140">
        <f>S849*H849</f>
        <v>0</v>
      </c>
      <c r="AR849" s="141" t="s">
        <v>231</v>
      </c>
      <c r="AT849" s="141" t="s">
        <v>150</v>
      </c>
      <c r="AU849" s="141" t="s">
        <v>79</v>
      </c>
      <c r="AY849" s="15" t="s">
        <v>148</v>
      </c>
      <c r="BE849" s="142">
        <f>IF(N849="základní",J849,0)</f>
        <v>0</v>
      </c>
      <c r="BF849" s="142">
        <f>IF(N849="snížená",J849,0)</f>
        <v>0</v>
      </c>
      <c r="BG849" s="142">
        <f>IF(N849="zákl. přenesená",J849,0)</f>
        <v>0</v>
      </c>
      <c r="BH849" s="142">
        <f>IF(N849="sníž. přenesená",J849,0)</f>
        <v>0</v>
      </c>
      <c r="BI849" s="142">
        <f>IF(N849="nulová",J849,0)</f>
        <v>0</v>
      </c>
      <c r="BJ849" s="15" t="s">
        <v>77</v>
      </c>
      <c r="BK849" s="142">
        <f>ROUND(I849*H849,2)</f>
        <v>0</v>
      </c>
      <c r="BL849" s="15" t="s">
        <v>231</v>
      </c>
      <c r="BM849" s="141" t="s">
        <v>3312</v>
      </c>
    </row>
    <row r="850" spans="2:51" s="13" customFormat="1" ht="12">
      <c r="B850" s="150"/>
      <c r="D850" s="144" t="s">
        <v>157</v>
      </c>
      <c r="E850" s="151" t="s">
        <v>1</v>
      </c>
      <c r="F850" s="152" t="s">
        <v>3313</v>
      </c>
      <c r="H850" s="153">
        <v>4.113</v>
      </c>
      <c r="L850" s="150"/>
      <c r="M850" s="154"/>
      <c r="N850" s="155"/>
      <c r="O850" s="155"/>
      <c r="P850" s="155"/>
      <c r="Q850" s="155"/>
      <c r="R850" s="155"/>
      <c r="S850" s="155"/>
      <c r="T850" s="156"/>
      <c r="AT850" s="151" t="s">
        <v>157</v>
      </c>
      <c r="AU850" s="151" t="s">
        <v>79</v>
      </c>
      <c r="AV850" s="13" t="s">
        <v>79</v>
      </c>
      <c r="AW850" s="13" t="s">
        <v>27</v>
      </c>
      <c r="AX850" s="13" t="s">
        <v>70</v>
      </c>
      <c r="AY850" s="151" t="s">
        <v>148</v>
      </c>
    </row>
    <row r="851" spans="2:51" s="13" customFormat="1" ht="12">
      <c r="B851" s="150"/>
      <c r="D851" s="144" t="s">
        <v>157</v>
      </c>
      <c r="E851" s="151" t="s">
        <v>1</v>
      </c>
      <c r="F851" s="152" t="s">
        <v>1412</v>
      </c>
      <c r="H851" s="153">
        <v>0.144</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65" s="1" customFormat="1" ht="36" customHeight="1">
      <c r="B852" s="130"/>
      <c r="C852" s="131" t="s">
        <v>1367</v>
      </c>
      <c r="D852" s="131" t="s">
        <v>150</v>
      </c>
      <c r="E852" s="132" t="s">
        <v>1414</v>
      </c>
      <c r="F852" s="133" t="s">
        <v>1415</v>
      </c>
      <c r="G852" s="134" t="s">
        <v>153</v>
      </c>
      <c r="H852" s="135">
        <v>6.545</v>
      </c>
      <c r="I852" s="136"/>
      <c r="J852" s="136">
        <f>ROUND(I852*H852,2)</f>
        <v>0</v>
      </c>
      <c r="K852" s="133" t="s">
        <v>1</v>
      </c>
      <c r="L852" s="27"/>
      <c r="M852" s="137" t="s">
        <v>1</v>
      </c>
      <c r="N852" s="138" t="s">
        <v>35</v>
      </c>
      <c r="O852" s="139">
        <v>0.322</v>
      </c>
      <c r="P852" s="139">
        <f>O852*H852</f>
        <v>2.10749</v>
      </c>
      <c r="Q852" s="139">
        <v>0.00942</v>
      </c>
      <c r="R852" s="139">
        <f>Q852*H852</f>
        <v>0.0616539</v>
      </c>
      <c r="S852" s="139">
        <v>0</v>
      </c>
      <c r="T852" s="140">
        <f>S852*H852</f>
        <v>0</v>
      </c>
      <c r="AR852" s="141" t="s">
        <v>231</v>
      </c>
      <c r="AT852" s="141" t="s">
        <v>150</v>
      </c>
      <c r="AU852" s="141" t="s">
        <v>79</v>
      </c>
      <c r="AY852" s="15" t="s">
        <v>148</v>
      </c>
      <c r="BE852" s="142">
        <f>IF(N852="základní",J852,0)</f>
        <v>0</v>
      </c>
      <c r="BF852" s="142">
        <f>IF(N852="snížená",J852,0)</f>
        <v>0</v>
      </c>
      <c r="BG852" s="142">
        <f>IF(N852="zákl. přenesená",J852,0)</f>
        <v>0</v>
      </c>
      <c r="BH852" s="142">
        <f>IF(N852="sníž. přenesená",J852,0)</f>
        <v>0</v>
      </c>
      <c r="BI852" s="142">
        <f>IF(N852="nulová",J852,0)</f>
        <v>0</v>
      </c>
      <c r="BJ852" s="15" t="s">
        <v>77</v>
      </c>
      <c r="BK852" s="142">
        <f>ROUND(I852*H852,2)</f>
        <v>0</v>
      </c>
      <c r="BL852" s="15" t="s">
        <v>231</v>
      </c>
      <c r="BM852" s="141" t="s">
        <v>3314</v>
      </c>
    </row>
    <row r="853" spans="2:51" s="13" customFormat="1" ht="12">
      <c r="B853" s="150"/>
      <c r="D853" s="144" t="s">
        <v>157</v>
      </c>
      <c r="E853" s="151" t="s">
        <v>1</v>
      </c>
      <c r="F853" s="152" t="s">
        <v>2609</v>
      </c>
      <c r="H853" s="153">
        <v>6.545</v>
      </c>
      <c r="L853" s="150"/>
      <c r="M853" s="154"/>
      <c r="N853" s="155"/>
      <c r="O853" s="155"/>
      <c r="P853" s="155"/>
      <c r="Q853" s="155"/>
      <c r="R853" s="155"/>
      <c r="S853" s="155"/>
      <c r="T853" s="156"/>
      <c r="AT853" s="151" t="s">
        <v>157</v>
      </c>
      <c r="AU853" s="151" t="s">
        <v>79</v>
      </c>
      <c r="AV853" s="13" t="s">
        <v>79</v>
      </c>
      <c r="AW853" s="13" t="s">
        <v>27</v>
      </c>
      <c r="AX853" s="13" t="s">
        <v>70</v>
      </c>
      <c r="AY853" s="151" t="s">
        <v>148</v>
      </c>
    </row>
    <row r="854" spans="2:65" s="1" customFormat="1" ht="24" customHeight="1">
      <c r="B854" s="130"/>
      <c r="C854" s="131" t="s">
        <v>1361</v>
      </c>
      <c r="D854" s="131" t="s">
        <v>150</v>
      </c>
      <c r="E854" s="132" t="s">
        <v>1419</v>
      </c>
      <c r="F854" s="133" t="s">
        <v>1420</v>
      </c>
      <c r="G854" s="134" t="s">
        <v>153</v>
      </c>
      <c r="H854" s="135">
        <v>6.545</v>
      </c>
      <c r="I854" s="136"/>
      <c r="J854" s="136">
        <f>ROUND(I854*H854,2)</f>
        <v>0</v>
      </c>
      <c r="K854" s="133" t="s">
        <v>320</v>
      </c>
      <c r="L854" s="27"/>
      <c r="M854" s="137" t="s">
        <v>1</v>
      </c>
      <c r="N854" s="138" t="s">
        <v>35</v>
      </c>
      <c r="O854" s="139">
        <v>0.322</v>
      </c>
      <c r="P854" s="139">
        <f>O854*H854</f>
        <v>2.10749</v>
      </c>
      <c r="Q854" s="139">
        <v>0.00942</v>
      </c>
      <c r="R854" s="139">
        <f>Q854*H854</f>
        <v>0.0616539</v>
      </c>
      <c r="S854" s="139">
        <v>0</v>
      </c>
      <c r="T854" s="140">
        <f>S854*H854</f>
        <v>0</v>
      </c>
      <c r="AR854" s="141" t="s">
        <v>231</v>
      </c>
      <c r="AT854" s="141" t="s">
        <v>150</v>
      </c>
      <c r="AU854" s="141" t="s">
        <v>79</v>
      </c>
      <c r="AY854" s="15" t="s">
        <v>148</v>
      </c>
      <c r="BE854" s="142">
        <f>IF(N854="základní",J854,0)</f>
        <v>0</v>
      </c>
      <c r="BF854" s="142">
        <f>IF(N854="snížená",J854,0)</f>
        <v>0</v>
      </c>
      <c r="BG854" s="142">
        <f>IF(N854="zákl. přenesená",J854,0)</f>
        <v>0</v>
      </c>
      <c r="BH854" s="142">
        <f>IF(N854="sníž. přenesená",J854,0)</f>
        <v>0</v>
      </c>
      <c r="BI854" s="142">
        <f>IF(N854="nulová",J854,0)</f>
        <v>0</v>
      </c>
      <c r="BJ854" s="15" t="s">
        <v>77</v>
      </c>
      <c r="BK854" s="142">
        <f>ROUND(I854*H854,2)</f>
        <v>0</v>
      </c>
      <c r="BL854" s="15" t="s">
        <v>231</v>
      </c>
      <c r="BM854" s="141" t="s">
        <v>3315</v>
      </c>
    </row>
    <row r="855" spans="2:51" s="13" customFormat="1" ht="12">
      <c r="B855" s="150"/>
      <c r="D855" s="144" t="s">
        <v>157</v>
      </c>
      <c r="E855" s="151" t="s">
        <v>1</v>
      </c>
      <c r="F855" s="152" t="s">
        <v>2609</v>
      </c>
      <c r="H855" s="153">
        <v>6.545</v>
      </c>
      <c r="L855" s="150"/>
      <c r="M855" s="154"/>
      <c r="N855" s="155"/>
      <c r="O855" s="155"/>
      <c r="P855" s="155"/>
      <c r="Q855" s="155"/>
      <c r="R855" s="155"/>
      <c r="S855" s="155"/>
      <c r="T855" s="156"/>
      <c r="AT855" s="151" t="s">
        <v>157</v>
      </c>
      <c r="AU855" s="151" t="s">
        <v>79</v>
      </c>
      <c r="AV855" s="13" t="s">
        <v>79</v>
      </c>
      <c r="AW855" s="13" t="s">
        <v>27</v>
      </c>
      <c r="AX855" s="13" t="s">
        <v>70</v>
      </c>
      <c r="AY855" s="151" t="s">
        <v>148</v>
      </c>
    </row>
    <row r="856" spans="2:65" s="1" customFormat="1" ht="24" customHeight="1">
      <c r="B856" s="130"/>
      <c r="C856" s="131" t="s">
        <v>1371</v>
      </c>
      <c r="D856" s="131" t="s">
        <v>150</v>
      </c>
      <c r="E856" s="132" t="s">
        <v>1423</v>
      </c>
      <c r="F856" s="133" t="s">
        <v>1424</v>
      </c>
      <c r="G856" s="134" t="s">
        <v>153</v>
      </c>
      <c r="H856" s="135">
        <v>63.86</v>
      </c>
      <c r="I856" s="136"/>
      <c r="J856" s="136">
        <f>ROUND(I856*H856,2)</f>
        <v>0</v>
      </c>
      <c r="K856" s="133" t="s">
        <v>1</v>
      </c>
      <c r="L856" s="27"/>
      <c r="M856" s="137" t="s">
        <v>1</v>
      </c>
      <c r="N856" s="138" t="s">
        <v>35</v>
      </c>
      <c r="O856" s="139">
        <v>0.322</v>
      </c>
      <c r="P856" s="139">
        <f>O856*H856</f>
        <v>20.562920000000002</v>
      </c>
      <c r="Q856" s="139">
        <v>0.00942</v>
      </c>
      <c r="R856" s="139">
        <f>Q856*H856</f>
        <v>0.6015612</v>
      </c>
      <c r="S856" s="139">
        <v>0</v>
      </c>
      <c r="T856" s="140">
        <f>S856*H856</f>
        <v>0</v>
      </c>
      <c r="AR856" s="141" t="s">
        <v>231</v>
      </c>
      <c r="AT856" s="141" t="s">
        <v>150</v>
      </c>
      <c r="AU856" s="141" t="s">
        <v>79</v>
      </c>
      <c r="AY856" s="15" t="s">
        <v>148</v>
      </c>
      <c r="BE856" s="142">
        <f>IF(N856="základní",J856,0)</f>
        <v>0</v>
      </c>
      <c r="BF856" s="142">
        <f>IF(N856="snížená",J856,0)</f>
        <v>0</v>
      </c>
      <c r="BG856" s="142">
        <f>IF(N856="zákl. přenesená",J856,0)</f>
        <v>0</v>
      </c>
      <c r="BH856" s="142">
        <f>IF(N856="sníž. přenesená",J856,0)</f>
        <v>0</v>
      </c>
      <c r="BI856" s="142">
        <f>IF(N856="nulová",J856,0)</f>
        <v>0</v>
      </c>
      <c r="BJ856" s="15" t="s">
        <v>77</v>
      </c>
      <c r="BK856" s="142">
        <f>ROUND(I856*H856,2)</f>
        <v>0</v>
      </c>
      <c r="BL856" s="15" t="s">
        <v>231</v>
      </c>
      <c r="BM856" s="141" t="s">
        <v>3316</v>
      </c>
    </row>
    <row r="857" spans="2:51" s="13" customFormat="1" ht="30.6">
      <c r="B857" s="150"/>
      <c r="D857" s="144" t="s">
        <v>157</v>
      </c>
      <c r="E857" s="151" t="s">
        <v>1</v>
      </c>
      <c r="F857" s="152" t="s">
        <v>3317</v>
      </c>
      <c r="H857" s="153">
        <v>52.26</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51" s="13" customFormat="1" ht="12">
      <c r="B858" s="150"/>
      <c r="D858" s="144" t="s">
        <v>157</v>
      </c>
      <c r="E858" s="151" t="s">
        <v>1</v>
      </c>
      <c r="F858" s="152" t="s">
        <v>1390</v>
      </c>
      <c r="H858" s="153">
        <v>9.6</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51" s="13" customFormat="1" ht="12">
      <c r="B859" s="150"/>
      <c r="D859" s="144" t="s">
        <v>157</v>
      </c>
      <c r="E859" s="151" t="s">
        <v>1</v>
      </c>
      <c r="F859" s="152" t="s">
        <v>1427</v>
      </c>
      <c r="H859" s="153">
        <v>2</v>
      </c>
      <c r="L859" s="150"/>
      <c r="M859" s="154"/>
      <c r="N859" s="155"/>
      <c r="O859" s="155"/>
      <c r="P859" s="155"/>
      <c r="Q859" s="155"/>
      <c r="R859" s="155"/>
      <c r="S859" s="155"/>
      <c r="T859" s="156"/>
      <c r="AT859" s="151" t="s">
        <v>157</v>
      </c>
      <c r="AU859" s="151" t="s">
        <v>79</v>
      </c>
      <c r="AV859" s="13" t="s">
        <v>79</v>
      </c>
      <c r="AW859" s="13" t="s">
        <v>27</v>
      </c>
      <c r="AX859" s="13" t="s">
        <v>70</v>
      </c>
      <c r="AY859" s="151" t="s">
        <v>148</v>
      </c>
    </row>
    <row r="860" spans="2:65" s="1" customFormat="1" ht="24" customHeight="1">
      <c r="B860" s="130"/>
      <c r="C860" s="131" t="s">
        <v>1376</v>
      </c>
      <c r="D860" s="131" t="s">
        <v>150</v>
      </c>
      <c r="E860" s="132" t="s">
        <v>1429</v>
      </c>
      <c r="F860" s="133" t="s">
        <v>1430</v>
      </c>
      <c r="G860" s="134" t="s">
        <v>319</v>
      </c>
      <c r="H860" s="135">
        <v>150</v>
      </c>
      <c r="I860" s="136"/>
      <c r="J860" s="136">
        <f>ROUND(I860*H860,2)</f>
        <v>0</v>
      </c>
      <c r="K860" s="133" t="s">
        <v>1</v>
      </c>
      <c r="L860" s="27"/>
      <c r="M860" s="137" t="s">
        <v>1</v>
      </c>
      <c r="N860" s="138" t="s">
        <v>35</v>
      </c>
      <c r="O860" s="139">
        <v>0.322</v>
      </c>
      <c r="P860" s="139">
        <f>O860*H860</f>
        <v>48.300000000000004</v>
      </c>
      <c r="Q860" s="139">
        <v>0.00942</v>
      </c>
      <c r="R860" s="139">
        <f>Q860*H860</f>
        <v>1.413</v>
      </c>
      <c r="S860" s="139">
        <v>0</v>
      </c>
      <c r="T860" s="140">
        <f>S860*H860</f>
        <v>0</v>
      </c>
      <c r="AR860" s="141" t="s">
        <v>231</v>
      </c>
      <c r="AT860" s="141" t="s">
        <v>150</v>
      </c>
      <c r="AU860" s="141" t="s">
        <v>79</v>
      </c>
      <c r="AY860" s="15" t="s">
        <v>148</v>
      </c>
      <c r="BE860" s="142">
        <f>IF(N860="základní",J860,0)</f>
        <v>0</v>
      </c>
      <c r="BF860" s="142">
        <f>IF(N860="snížená",J860,0)</f>
        <v>0</v>
      </c>
      <c r="BG860" s="142">
        <f>IF(N860="zákl. přenesená",J860,0)</f>
        <v>0</v>
      </c>
      <c r="BH860" s="142">
        <f>IF(N860="sníž. přenesená",J860,0)</f>
        <v>0</v>
      </c>
      <c r="BI860" s="142">
        <f>IF(N860="nulová",J860,0)</f>
        <v>0</v>
      </c>
      <c r="BJ860" s="15" t="s">
        <v>77</v>
      </c>
      <c r="BK860" s="142">
        <f>ROUND(I860*H860,2)</f>
        <v>0</v>
      </c>
      <c r="BL860" s="15" t="s">
        <v>231</v>
      </c>
      <c r="BM860" s="141" t="s">
        <v>3318</v>
      </c>
    </row>
    <row r="861" spans="2:51" s="13" customFormat="1" ht="12">
      <c r="B861" s="150"/>
      <c r="D861" s="144" t="s">
        <v>157</v>
      </c>
      <c r="E861" s="151" t="s">
        <v>1</v>
      </c>
      <c r="F861" s="152" t="s">
        <v>3319</v>
      </c>
      <c r="H861" s="153">
        <v>150</v>
      </c>
      <c r="L861" s="150"/>
      <c r="M861" s="154"/>
      <c r="N861" s="155"/>
      <c r="O861" s="155"/>
      <c r="P861" s="155"/>
      <c r="Q861" s="155"/>
      <c r="R861" s="155"/>
      <c r="S861" s="155"/>
      <c r="T861" s="156"/>
      <c r="AT861" s="151" t="s">
        <v>157</v>
      </c>
      <c r="AU861" s="151" t="s">
        <v>79</v>
      </c>
      <c r="AV861" s="13" t="s">
        <v>79</v>
      </c>
      <c r="AW861" s="13" t="s">
        <v>27</v>
      </c>
      <c r="AX861" s="13" t="s">
        <v>70</v>
      </c>
      <c r="AY861" s="151" t="s">
        <v>148</v>
      </c>
    </row>
    <row r="862" spans="2:65" s="1" customFormat="1" ht="24" customHeight="1">
      <c r="B862" s="130"/>
      <c r="C862" s="131" t="s">
        <v>1381</v>
      </c>
      <c r="D862" s="131" t="s">
        <v>150</v>
      </c>
      <c r="E862" s="132" t="s">
        <v>1434</v>
      </c>
      <c r="F862" s="133" t="s">
        <v>1435</v>
      </c>
      <c r="G862" s="134" t="s">
        <v>319</v>
      </c>
      <c r="H862" s="135">
        <v>5</v>
      </c>
      <c r="I862" s="136"/>
      <c r="J862" s="136">
        <f>ROUND(I862*H862,2)</f>
        <v>0</v>
      </c>
      <c r="K862" s="133" t="s">
        <v>1</v>
      </c>
      <c r="L862" s="27"/>
      <c r="M862" s="137" t="s">
        <v>1</v>
      </c>
      <c r="N862" s="138" t="s">
        <v>35</v>
      </c>
      <c r="O862" s="139">
        <v>0.322</v>
      </c>
      <c r="P862" s="139">
        <f>O862*H862</f>
        <v>1.61</v>
      </c>
      <c r="Q862" s="139">
        <v>0.00942</v>
      </c>
      <c r="R862" s="139">
        <f>Q862*H862</f>
        <v>0.047099999999999996</v>
      </c>
      <c r="S862" s="139">
        <v>0</v>
      </c>
      <c r="T862" s="140">
        <f>S862*H862</f>
        <v>0</v>
      </c>
      <c r="AR862" s="141" t="s">
        <v>231</v>
      </c>
      <c r="AT862" s="141" t="s">
        <v>150</v>
      </c>
      <c r="AU862" s="141" t="s">
        <v>79</v>
      </c>
      <c r="AY862" s="15" t="s">
        <v>148</v>
      </c>
      <c r="BE862" s="142">
        <f>IF(N862="základní",J862,0)</f>
        <v>0</v>
      </c>
      <c r="BF862" s="142">
        <f>IF(N862="snížená",J862,0)</f>
        <v>0</v>
      </c>
      <c r="BG862" s="142">
        <f>IF(N862="zákl. přenesená",J862,0)</f>
        <v>0</v>
      </c>
      <c r="BH862" s="142">
        <f>IF(N862="sníž. přenesená",J862,0)</f>
        <v>0</v>
      </c>
      <c r="BI862" s="142">
        <f>IF(N862="nulová",J862,0)</f>
        <v>0</v>
      </c>
      <c r="BJ862" s="15" t="s">
        <v>77</v>
      </c>
      <c r="BK862" s="142">
        <f>ROUND(I862*H862,2)</f>
        <v>0</v>
      </c>
      <c r="BL862" s="15" t="s">
        <v>231</v>
      </c>
      <c r="BM862" s="141" t="s">
        <v>3320</v>
      </c>
    </row>
    <row r="863" spans="2:51" s="13" customFormat="1" ht="12">
      <c r="B863" s="150"/>
      <c r="D863" s="144" t="s">
        <v>157</v>
      </c>
      <c r="E863" s="151" t="s">
        <v>1</v>
      </c>
      <c r="F863" s="152" t="s">
        <v>1437</v>
      </c>
      <c r="H863" s="153">
        <v>5</v>
      </c>
      <c r="L863" s="150"/>
      <c r="M863" s="154"/>
      <c r="N863" s="155"/>
      <c r="O863" s="155"/>
      <c r="P863" s="155"/>
      <c r="Q863" s="155"/>
      <c r="R863" s="155"/>
      <c r="S863" s="155"/>
      <c r="T863" s="156"/>
      <c r="AT863" s="151" t="s">
        <v>157</v>
      </c>
      <c r="AU863" s="151" t="s">
        <v>79</v>
      </c>
      <c r="AV863" s="13" t="s">
        <v>79</v>
      </c>
      <c r="AW863" s="13" t="s">
        <v>27</v>
      </c>
      <c r="AX863" s="13" t="s">
        <v>70</v>
      </c>
      <c r="AY863" s="151" t="s">
        <v>148</v>
      </c>
    </row>
    <row r="864" spans="2:65" s="1" customFormat="1" ht="16.5" customHeight="1">
      <c r="B864" s="130"/>
      <c r="C864" s="131" t="s">
        <v>1386</v>
      </c>
      <c r="D864" s="131" t="s">
        <v>150</v>
      </c>
      <c r="E864" s="132" t="s">
        <v>1439</v>
      </c>
      <c r="F864" s="133" t="s">
        <v>1440</v>
      </c>
      <c r="G864" s="134" t="s">
        <v>458</v>
      </c>
      <c r="H864" s="135">
        <v>422.7</v>
      </c>
      <c r="I864" s="136"/>
      <c r="J864" s="136">
        <f>ROUND(I864*H864,2)</f>
        <v>0</v>
      </c>
      <c r="K864" s="133" t="s">
        <v>320</v>
      </c>
      <c r="L864" s="27"/>
      <c r="M864" s="137" t="s">
        <v>1</v>
      </c>
      <c r="N864" s="138" t="s">
        <v>35</v>
      </c>
      <c r="O864" s="139">
        <v>0.147</v>
      </c>
      <c r="P864" s="139">
        <f>O864*H864</f>
        <v>62.1369</v>
      </c>
      <c r="Q864" s="139">
        <v>2E-05</v>
      </c>
      <c r="R864" s="139">
        <f>Q864*H864</f>
        <v>0.008454</v>
      </c>
      <c r="S864" s="139">
        <v>0</v>
      </c>
      <c r="T864" s="140">
        <f>S864*H864</f>
        <v>0</v>
      </c>
      <c r="AR864" s="141" t="s">
        <v>231</v>
      </c>
      <c r="AT864" s="141" t="s">
        <v>150</v>
      </c>
      <c r="AU864" s="141" t="s">
        <v>79</v>
      </c>
      <c r="AY864" s="15" t="s">
        <v>148</v>
      </c>
      <c r="BE864" s="142">
        <f>IF(N864="základní",J864,0)</f>
        <v>0</v>
      </c>
      <c r="BF864" s="142">
        <f>IF(N864="snížená",J864,0)</f>
        <v>0</v>
      </c>
      <c r="BG864" s="142">
        <f>IF(N864="zákl. přenesená",J864,0)</f>
        <v>0</v>
      </c>
      <c r="BH864" s="142">
        <f>IF(N864="sníž. přenesená",J864,0)</f>
        <v>0</v>
      </c>
      <c r="BI864" s="142">
        <f>IF(N864="nulová",J864,0)</f>
        <v>0</v>
      </c>
      <c r="BJ864" s="15" t="s">
        <v>77</v>
      </c>
      <c r="BK864" s="142">
        <f>ROUND(I864*H864,2)</f>
        <v>0</v>
      </c>
      <c r="BL864" s="15" t="s">
        <v>231</v>
      </c>
      <c r="BM864" s="141" t="s">
        <v>3321</v>
      </c>
    </row>
    <row r="865" spans="2:51" s="13" customFormat="1" ht="30.6">
      <c r="B865" s="150"/>
      <c r="D865" s="144" t="s">
        <v>157</v>
      </c>
      <c r="E865" s="151" t="s">
        <v>1</v>
      </c>
      <c r="F865" s="152" t="s">
        <v>3322</v>
      </c>
      <c r="H865" s="153">
        <v>348.4</v>
      </c>
      <c r="L865" s="150"/>
      <c r="M865" s="154"/>
      <c r="N865" s="155"/>
      <c r="O865" s="155"/>
      <c r="P865" s="155"/>
      <c r="Q865" s="155"/>
      <c r="R865" s="155"/>
      <c r="S865" s="155"/>
      <c r="T865" s="156"/>
      <c r="AT865" s="151" t="s">
        <v>157</v>
      </c>
      <c r="AU865" s="151" t="s">
        <v>79</v>
      </c>
      <c r="AV865" s="13" t="s">
        <v>79</v>
      </c>
      <c r="AW865" s="13" t="s">
        <v>27</v>
      </c>
      <c r="AX865" s="13" t="s">
        <v>70</v>
      </c>
      <c r="AY865" s="151" t="s">
        <v>148</v>
      </c>
    </row>
    <row r="866" spans="2:51" s="13" customFormat="1" ht="12">
      <c r="B866" s="150"/>
      <c r="D866" s="144" t="s">
        <v>157</v>
      </c>
      <c r="E866" s="151" t="s">
        <v>1</v>
      </c>
      <c r="F866" s="152" t="s">
        <v>1443</v>
      </c>
      <c r="H866" s="153">
        <v>38.3</v>
      </c>
      <c r="L866" s="150"/>
      <c r="M866" s="154"/>
      <c r="N866" s="155"/>
      <c r="O866" s="155"/>
      <c r="P866" s="155"/>
      <c r="Q866" s="155"/>
      <c r="R866" s="155"/>
      <c r="S866" s="155"/>
      <c r="T866" s="156"/>
      <c r="AT866" s="151" t="s">
        <v>157</v>
      </c>
      <c r="AU866" s="151" t="s">
        <v>79</v>
      </c>
      <c r="AV866" s="13" t="s">
        <v>79</v>
      </c>
      <c r="AW866" s="13" t="s">
        <v>27</v>
      </c>
      <c r="AX866" s="13" t="s">
        <v>70</v>
      </c>
      <c r="AY866" s="151" t="s">
        <v>148</v>
      </c>
    </row>
    <row r="867" spans="2:51" s="13" customFormat="1" ht="12">
      <c r="B867" s="150"/>
      <c r="D867" s="144" t="s">
        <v>157</v>
      </c>
      <c r="E867" s="151" t="s">
        <v>1</v>
      </c>
      <c r="F867" s="152" t="s">
        <v>1444</v>
      </c>
      <c r="H867" s="153">
        <v>36</v>
      </c>
      <c r="L867" s="150"/>
      <c r="M867" s="154"/>
      <c r="N867" s="155"/>
      <c r="O867" s="155"/>
      <c r="P867" s="155"/>
      <c r="Q867" s="155"/>
      <c r="R867" s="155"/>
      <c r="S867" s="155"/>
      <c r="T867" s="156"/>
      <c r="AT867" s="151" t="s">
        <v>157</v>
      </c>
      <c r="AU867" s="151" t="s">
        <v>79</v>
      </c>
      <c r="AV867" s="13" t="s">
        <v>79</v>
      </c>
      <c r="AW867" s="13" t="s">
        <v>27</v>
      </c>
      <c r="AX867" s="13" t="s">
        <v>70</v>
      </c>
      <c r="AY867" s="151" t="s">
        <v>148</v>
      </c>
    </row>
    <row r="868" spans="2:65" s="1" customFormat="1" ht="24" customHeight="1">
      <c r="B868" s="130"/>
      <c r="C868" s="157" t="s">
        <v>1391</v>
      </c>
      <c r="D868" s="157" t="s">
        <v>80</v>
      </c>
      <c r="E868" s="158" t="s">
        <v>1446</v>
      </c>
      <c r="F868" s="159" t="s">
        <v>1447</v>
      </c>
      <c r="G868" s="160" t="s">
        <v>458</v>
      </c>
      <c r="H868" s="161">
        <v>231.22</v>
      </c>
      <c r="I868" s="162"/>
      <c r="J868" s="162">
        <f>ROUND(I868*H868,2)</f>
        <v>0</v>
      </c>
      <c r="K868" s="159" t="s">
        <v>320</v>
      </c>
      <c r="L868" s="163"/>
      <c r="M868" s="164" t="s">
        <v>1</v>
      </c>
      <c r="N868" s="165" t="s">
        <v>35</v>
      </c>
      <c r="O868" s="139">
        <v>0</v>
      </c>
      <c r="P868" s="139">
        <f>O868*H868</f>
        <v>0</v>
      </c>
      <c r="Q868" s="139">
        <v>0.00106</v>
      </c>
      <c r="R868" s="139">
        <f>Q868*H868</f>
        <v>0.24509319999999998</v>
      </c>
      <c r="S868" s="139">
        <v>0</v>
      </c>
      <c r="T868" s="140">
        <f>S868*H868</f>
        <v>0</v>
      </c>
      <c r="AR868" s="141" t="s">
        <v>325</v>
      </c>
      <c r="AT868" s="141" t="s">
        <v>80</v>
      </c>
      <c r="AU868" s="141" t="s">
        <v>79</v>
      </c>
      <c r="AY868" s="15" t="s">
        <v>148</v>
      </c>
      <c r="BE868" s="142">
        <f>IF(N868="základní",J868,0)</f>
        <v>0</v>
      </c>
      <c r="BF868" s="142">
        <f>IF(N868="snížená",J868,0)</f>
        <v>0</v>
      </c>
      <c r="BG868" s="142">
        <f>IF(N868="zákl. přenesená",J868,0)</f>
        <v>0</v>
      </c>
      <c r="BH868" s="142">
        <f>IF(N868="sníž. přenesená",J868,0)</f>
        <v>0</v>
      </c>
      <c r="BI868" s="142">
        <f>IF(N868="nulová",J868,0)</f>
        <v>0</v>
      </c>
      <c r="BJ868" s="15" t="s">
        <v>77</v>
      </c>
      <c r="BK868" s="142">
        <f>ROUND(I868*H868,2)</f>
        <v>0</v>
      </c>
      <c r="BL868" s="15" t="s">
        <v>231</v>
      </c>
      <c r="BM868" s="141" t="s">
        <v>3323</v>
      </c>
    </row>
    <row r="869" spans="2:51" s="13" customFormat="1" ht="30.6">
      <c r="B869" s="150"/>
      <c r="D869" s="144" t="s">
        <v>157</v>
      </c>
      <c r="E869" s="151" t="s">
        <v>1</v>
      </c>
      <c r="F869" s="152" t="s">
        <v>3324</v>
      </c>
      <c r="H869" s="153">
        <v>174.2</v>
      </c>
      <c r="L869" s="150"/>
      <c r="M869" s="154"/>
      <c r="N869" s="155"/>
      <c r="O869" s="155"/>
      <c r="P869" s="155"/>
      <c r="Q869" s="155"/>
      <c r="R869" s="155"/>
      <c r="S869" s="155"/>
      <c r="T869" s="156"/>
      <c r="AT869" s="151" t="s">
        <v>157</v>
      </c>
      <c r="AU869" s="151" t="s">
        <v>79</v>
      </c>
      <c r="AV869" s="13" t="s">
        <v>79</v>
      </c>
      <c r="AW869" s="13" t="s">
        <v>27</v>
      </c>
      <c r="AX869" s="13" t="s">
        <v>70</v>
      </c>
      <c r="AY869" s="151" t="s">
        <v>148</v>
      </c>
    </row>
    <row r="870" spans="2:51" s="13" customFormat="1" ht="12">
      <c r="B870" s="150"/>
      <c r="D870" s="144" t="s">
        <v>157</v>
      </c>
      <c r="E870" s="151" t="s">
        <v>1</v>
      </c>
      <c r="F870" s="152" t="s">
        <v>1444</v>
      </c>
      <c r="H870" s="153">
        <v>36</v>
      </c>
      <c r="L870" s="150"/>
      <c r="M870" s="154"/>
      <c r="N870" s="155"/>
      <c r="O870" s="155"/>
      <c r="P870" s="155"/>
      <c r="Q870" s="155"/>
      <c r="R870" s="155"/>
      <c r="S870" s="155"/>
      <c r="T870" s="156"/>
      <c r="AT870" s="151" t="s">
        <v>157</v>
      </c>
      <c r="AU870" s="151" t="s">
        <v>79</v>
      </c>
      <c r="AV870" s="13" t="s">
        <v>79</v>
      </c>
      <c r="AW870" s="13" t="s">
        <v>27</v>
      </c>
      <c r="AX870" s="13" t="s">
        <v>70</v>
      </c>
      <c r="AY870" s="151" t="s">
        <v>148</v>
      </c>
    </row>
    <row r="871" spans="2:51" s="13" customFormat="1" ht="12">
      <c r="B871" s="150"/>
      <c r="D871" s="144" t="s">
        <v>157</v>
      </c>
      <c r="F871" s="152" t="s">
        <v>3325</v>
      </c>
      <c r="H871" s="153">
        <v>231.22</v>
      </c>
      <c r="L871" s="150"/>
      <c r="M871" s="154"/>
      <c r="N871" s="155"/>
      <c r="O871" s="155"/>
      <c r="P871" s="155"/>
      <c r="Q871" s="155"/>
      <c r="R871" s="155"/>
      <c r="S871" s="155"/>
      <c r="T871" s="156"/>
      <c r="AT871" s="151" t="s">
        <v>157</v>
      </c>
      <c r="AU871" s="151" t="s">
        <v>79</v>
      </c>
      <c r="AV871" s="13" t="s">
        <v>79</v>
      </c>
      <c r="AW871" s="13" t="s">
        <v>3</v>
      </c>
      <c r="AX871" s="13" t="s">
        <v>77</v>
      </c>
      <c r="AY871" s="151" t="s">
        <v>148</v>
      </c>
    </row>
    <row r="872" spans="2:65" s="1" customFormat="1" ht="24" customHeight="1">
      <c r="B872" s="130"/>
      <c r="C872" s="157" t="s">
        <v>1396</v>
      </c>
      <c r="D872" s="157" t="s">
        <v>80</v>
      </c>
      <c r="E872" s="158" t="s">
        <v>1452</v>
      </c>
      <c r="F872" s="159" t="s">
        <v>1453</v>
      </c>
      <c r="G872" s="160" t="s">
        <v>458</v>
      </c>
      <c r="H872" s="161">
        <v>191.62</v>
      </c>
      <c r="I872" s="162"/>
      <c r="J872" s="162">
        <f>ROUND(I872*H872,2)</f>
        <v>0</v>
      </c>
      <c r="K872" s="159" t="s">
        <v>320</v>
      </c>
      <c r="L872" s="163"/>
      <c r="M872" s="164" t="s">
        <v>1</v>
      </c>
      <c r="N872" s="165" t="s">
        <v>35</v>
      </c>
      <c r="O872" s="139">
        <v>0</v>
      </c>
      <c r="P872" s="139">
        <f>O872*H872</f>
        <v>0</v>
      </c>
      <c r="Q872" s="139">
        <v>0.00211</v>
      </c>
      <c r="R872" s="139">
        <f>Q872*H872</f>
        <v>0.4043182</v>
      </c>
      <c r="S872" s="139">
        <v>0</v>
      </c>
      <c r="T872" s="140">
        <f>S872*H872</f>
        <v>0</v>
      </c>
      <c r="AR872" s="141" t="s">
        <v>325</v>
      </c>
      <c r="AT872" s="141" t="s">
        <v>80</v>
      </c>
      <c r="AU872" s="141" t="s">
        <v>79</v>
      </c>
      <c r="AY872" s="15" t="s">
        <v>148</v>
      </c>
      <c r="BE872" s="142">
        <f>IF(N872="základní",J872,0)</f>
        <v>0</v>
      </c>
      <c r="BF872" s="142">
        <f>IF(N872="snížená",J872,0)</f>
        <v>0</v>
      </c>
      <c r="BG872" s="142">
        <f>IF(N872="zákl. přenesená",J872,0)</f>
        <v>0</v>
      </c>
      <c r="BH872" s="142">
        <f>IF(N872="sníž. přenesená",J872,0)</f>
        <v>0</v>
      </c>
      <c r="BI872" s="142">
        <f>IF(N872="nulová",J872,0)</f>
        <v>0</v>
      </c>
      <c r="BJ872" s="15" t="s">
        <v>77</v>
      </c>
      <c r="BK872" s="142">
        <f>ROUND(I872*H872,2)</f>
        <v>0</v>
      </c>
      <c r="BL872" s="15" t="s">
        <v>231</v>
      </c>
      <c r="BM872" s="141" t="s">
        <v>3326</v>
      </c>
    </row>
    <row r="873" spans="2:51" s="13" customFormat="1" ht="30.6">
      <c r="B873" s="150"/>
      <c r="D873" s="144" t="s">
        <v>157</v>
      </c>
      <c r="E873" s="151" t="s">
        <v>1</v>
      </c>
      <c r="F873" s="152" t="s">
        <v>3324</v>
      </c>
      <c r="H873" s="153">
        <v>174.2</v>
      </c>
      <c r="L873" s="150"/>
      <c r="M873" s="154"/>
      <c r="N873" s="155"/>
      <c r="O873" s="155"/>
      <c r="P873" s="155"/>
      <c r="Q873" s="155"/>
      <c r="R873" s="155"/>
      <c r="S873" s="155"/>
      <c r="T873" s="156"/>
      <c r="AT873" s="151" t="s">
        <v>157</v>
      </c>
      <c r="AU873" s="151" t="s">
        <v>79</v>
      </c>
      <c r="AV873" s="13" t="s">
        <v>79</v>
      </c>
      <c r="AW873" s="13" t="s">
        <v>27</v>
      </c>
      <c r="AX873" s="13" t="s">
        <v>70</v>
      </c>
      <c r="AY873" s="151" t="s">
        <v>148</v>
      </c>
    </row>
    <row r="874" spans="2:51" s="13" customFormat="1" ht="12">
      <c r="B874" s="150"/>
      <c r="D874" s="144" t="s">
        <v>157</v>
      </c>
      <c r="F874" s="152" t="s">
        <v>3327</v>
      </c>
      <c r="H874" s="153">
        <v>191.62</v>
      </c>
      <c r="L874" s="150"/>
      <c r="M874" s="154"/>
      <c r="N874" s="155"/>
      <c r="O874" s="155"/>
      <c r="P874" s="155"/>
      <c r="Q874" s="155"/>
      <c r="R874" s="155"/>
      <c r="S874" s="155"/>
      <c r="T874" s="156"/>
      <c r="AT874" s="151" t="s">
        <v>157</v>
      </c>
      <c r="AU874" s="151" t="s">
        <v>79</v>
      </c>
      <c r="AV874" s="13" t="s">
        <v>79</v>
      </c>
      <c r="AW874" s="13" t="s">
        <v>3</v>
      </c>
      <c r="AX874" s="13" t="s">
        <v>77</v>
      </c>
      <c r="AY874" s="151" t="s">
        <v>148</v>
      </c>
    </row>
    <row r="875" spans="2:65" s="1" customFormat="1" ht="16.5" customHeight="1">
      <c r="B875" s="130"/>
      <c r="C875" s="157" t="s">
        <v>1403</v>
      </c>
      <c r="D875" s="157" t="s">
        <v>80</v>
      </c>
      <c r="E875" s="158" t="s">
        <v>1397</v>
      </c>
      <c r="F875" s="159" t="s">
        <v>1398</v>
      </c>
      <c r="G875" s="160" t="s">
        <v>162</v>
      </c>
      <c r="H875" s="161">
        <v>0.101</v>
      </c>
      <c r="I875" s="162"/>
      <c r="J875" s="162">
        <f>ROUND(I875*H875,2)</f>
        <v>0</v>
      </c>
      <c r="K875" s="159" t="s">
        <v>320</v>
      </c>
      <c r="L875" s="163"/>
      <c r="M875" s="164" t="s">
        <v>1</v>
      </c>
      <c r="N875" s="165" t="s">
        <v>35</v>
      </c>
      <c r="O875" s="139">
        <v>0</v>
      </c>
      <c r="P875" s="139">
        <f>O875*H875</f>
        <v>0</v>
      </c>
      <c r="Q875" s="139">
        <v>0.55</v>
      </c>
      <c r="R875" s="139">
        <f>Q875*H875</f>
        <v>0.05555000000000001</v>
      </c>
      <c r="S875" s="139">
        <v>0</v>
      </c>
      <c r="T875" s="140">
        <f>S875*H875</f>
        <v>0</v>
      </c>
      <c r="AR875" s="141" t="s">
        <v>325</v>
      </c>
      <c r="AT875" s="141" t="s">
        <v>80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3328</v>
      </c>
    </row>
    <row r="876" spans="2:51" s="13" customFormat="1" ht="12">
      <c r="B876" s="150"/>
      <c r="D876" s="144" t="s">
        <v>157</v>
      </c>
      <c r="E876" s="151" t="s">
        <v>1</v>
      </c>
      <c r="F876" s="152" t="s">
        <v>1458</v>
      </c>
      <c r="H876" s="153">
        <v>0.092</v>
      </c>
      <c r="L876" s="150"/>
      <c r="M876" s="154"/>
      <c r="N876" s="155"/>
      <c r="O876" s="155"/>
      <c r="P876" s="155"/>
      <c r="Q876" s="155"/>
      <c r="R876" s="155"/>
      <c r="S876" s="155"/>
      <c r="T876" s="156"/>
      <c r="AT876" s="151" t="s">
        <v>157</v>
      </c>
      <c r="AU876" s="151" t="s">
        <v>79</v>
      </c>
      <c r="AV876" s="13" t="s">
        <v>79</v>
      </c>
      <c r="AW876" s="13" t="s">
        <v>27</v>
      </c>
      <c r="AX876" s="13" t="s">
        <v>70</v>
      </c>
      <c r="AY876" s="151" t="s">
        <v>148</v>
      </c>
    </row>
    <row r="877" spans="2:51" s="13" customFormat="1" ht="12">
      <c r="B877" s="150"/>
      <c r="D877" s="144" t="s">
        <v>157</v>
      </c>
      <c r="F877" s="152" t="s">
        <v>1459</v>
      </c>
      <c r="H877" s="153">
        <v>0.101</v>
      </c>
      <c r="L877" s="150"/>
      <c r="M877" s="154"/>
      <c r="N877" s="155"/>
      <c r="O877" s="155"/>
      <c r="P877" s="155"/>
      <c r="Q877" s="155"/>
      <c r="R877" s="155"/>
      <c r="S877" s="155"/>
      <c r="T877" s="156"/>
      <c r="AT877" s="151" t="s">
        <v>157</v>
      </c>
      <c r="AU877" s="151" t="s">
        <v>79</v>
      </c>
      <c r="AV877" s="13" t="s">
        <v>79</v>
      </c>
      <c r="AW877" s="13" t="s">
        <v>3</v>
      </c>
      <c r="AX877" s="13" t="s">
        <v>77</v>
      </c>
      <c r="AY877" s="151" t="s">
        <v>148</v>
      </c>
    </row>
    <row r="878" spans="2:65" s="1" customFormat="1" ht="24" customHeight="1">
      <c r="B878" s="130"/>
      <c r="C878" s="131" t="s">
        <v>1407</v>
      </c>
      <c r="D878" s="131" t="s">
        <v>150</v>
      </c>
      <c r="E878" s="132" t="s">
        <v>1461</v>
      </c>
      <c r="F878" s="133" t="s">
        <v>1462</v>
      </c>
      <c r="G878" s="134" t="s">
        <v>153</v>
      </c>
      <c r="H878" s="135">
        <v>70.405</v>
      </c>
      <c r="I878" s="136"/>
      <c r="J878" s="136">
        <f>ROUND(I878*H878,2)</f>
        <v>0</v>
      </c>
      <c r="K878" s="133" t="s">
        <v>320</v>
      </c>
      <c r="L878" s="27"/>
      <c r="M878" s="137" t="s">
        <v>1</v>
      </c>
      <c r="N878" s="138" t="s">
        <v>35</v>
      </c>
      <c r="O878" s="139">
        <v>0</v>
      </c>
      <c r="P878" s="139">
        <f>O878*H878</f>
        <v>0</v>
      </c>
      <c r="Q878" s="139">
        <v>0.0002</v>
      </c>
      <c r="R878" s="139">
        <f>Q878*H878</f>
        <v>0.014081000000000002</v>
      </c>
      <c r="S878" s="139">
        <v>0</v>
      </c>
      <c r="T878" s="140">
        <f>S878*H878</f>
        <v>0</v>
      </c>
      <c r="AR878" s="141" t="s">
        <v>231</v>
      </c>
      <c r="AT878" s="141" t="s">
        <v>150</v>
      </c>
      <c r="AU878" s="141" t="s">
        <v>79</v>
      </c>
      <c r="AY878" s="15" t="s">
        <v>148</v>
      </c>
      <c r="BE878" s="142">
        <f>IF(N878="základní",J878,0)</f>
        <v>0</v>
      </c>
      <c r="BF878" s="142">
        <f>IF(N878="snížená",J878,0)</f>
        <v>0</v>
      </c>
      <c r="BG878" s="142">
        <f>IF(N878="zákl. přenesená",J878,0)</f>
        <v>0</v>
      </c>
      <c r="BH878" s="142">
        <f>IF(N878="sníž. přenesená",J878,0)</f>
        <v>0</v>
      </c>
      <c r="BI878" s="142">
        <f>IF(N878="nulová",J878,0)</f>
        <v>0</v>
      </c>
      <c r="BJ878" s="15" t="s">
        <v>77</v>
      </c>
      <c r="BK878" s="142">
        <f>ROUND(I878*H878,2)</f>
        <v>0</v>
      </c>
      <c r="BL878" s="15" t="s">
        <v>231</v>
      </c>
      <c r="BM878" s="141" t="s">
        <v>3329</v>
      </c>
    </row>
    <row r="879" spans="2:51" s="13" customFormat="1" ht="12">
      <c r="B879" s="150"/>
      <c r="D879" s="144" t="s">
        <v>157</v>
      </c>
      <c r="E879" s="151" t="s">
        <v>1</v>
      </c>
      <c r="F879" s="152" t="s">
        <v>2628</v>
      </c>
      <c r="H879" s="153">
        <v>6.545</v>
      </c>
      <c r="L879" s="150"/>
      <c r="M879" s="154"/>
      <c r="N879" s="155"/>
      <c r="O879" s="155"/>
      <c r="P879" s="155"/>
      <c r="Q879" s="155"/>
      <c r="R879" s="155"/>
      <c r="S879" s="155"/>
      <c r="T879" s="156"/>
      <c r="AT879" s="151" t="s">
        <v>157</v>
      </c>
      <c r="AU879" s="151" t="s">
        <v>79</v>
      </c>
      <c r="AV879" s="13" t="s">
        <v>79</v>
      </c>
      <c r="AW879" s="13" t="s">
        <v>27</v>
      </c>
      <c r="AX879" s="13" t="s">
        <v>70</v>
      </c>
      <c r="AY879" s="151" t="s">
        <v>148</v>
      </c>
    </row>
    <row r="880" spans="2:51" s="13" customFormat="1" ht="12">
      <c r="B880" s="150"/>
      <c r="D880" s="144" t="s">
        <v>157</v>
      </c>
      <c r="E880" s="151" t="s">
        <v>1</v>
      </c>
      <c r="F880" s="152" t="s">
        <v>3330</v>
      </c>
      <c r="H880" s="153">
        <v>63.86</v>
      </c>
      <c r="L880" s="150"/>
      <c r="M880" s="154"/>
      <c r="N880" s="155"/>
      <c r="O880" s="155"/>
      <c r="P880" s="155"/>
      <c r="Q880" s="155"/>
      <c r="R880" s="155"/>
      <c r="S880" s="155"/>
      <c r="T880" s="156"/>
      <c r="AT880" s="151" t="s">
        <v>157</v>
      </c>
      <c r="AU880" s="151" t="s">
        <v>79</v>
      </c>
      <c r="AV880" s="13" t="s">
        <v>79</v>
      </c>
      <c r="AW880" s="13" t="s">
        <v>27</v>
      </c>
      <c r="AX880" s="13" t="s">
        <v>70</v>
      </c>
      <c r="AY880" s="151" t="s">
        <v>148</v>
      </c>
    </row>
    <row r="881" spans="2:65" s="1" customFormat="1" ht="24" customHeight="1">
      <c r="B881" s="130"/>
      <c r="C881" s="131" t="s">
        <v>1413</v>
      </c>
      <c r="D881" s="131" t="s">
        <v>150</v>
      </c>
      <c r="E881" s="132" t="s">
        <v>1467</v>
      </c>
      <c r="F881" s="133" t="s">
        <v>1468</v>
      </c>
      <c r="G881" s="134" t="s">
        <v>153</v>
      </c>
      <c r="H881" s="135">
        <v>6.545</v>
      </c>
      <c r="I881" s="136"/>
      <c r="J881" s="136">
        <f>ROUND(I881*H881,2)</f>
        <v>0</v>
      </c>
      <c r="K881" s="133" t="s">
        <v>320</v>
      </c>
      <c r="L881" s="27"/>
      <c r="M881" s="137" t="s">
        <v>1</v>
      </c>
      <c r="N881" s="138" t="s">
        <v>35</v>
      </c>
      <c r="O881" s="139">
        <v>0.106</v>
      </c>
      <c r="P881" s="139">
        <f>O881*H881</f>
        <v>0.69377</v>
      </c>
      <c r="Q881" s="139">
        <v>0</v>
      </c>
      <c r="R881" s="139">
        <f>Q881*H881</f>
        <v>0</v>
      </c>
      <c r="S881" s="139">
        <v>0.014</v>
      </c>
      <c r="T881" s="140">
        <f>S881*H881</f>
        <v>0.09163</v>
      </c>
      <c r="AR881" s="141" t="s">
        <v>231</v>
      </c>
      <c r="AT881" s="141" t="s">
        <v>150</v>
      </c>
      <c r="AU881" s="141" t="s">
        <v>79</v>
      </c>
      <c r="AY881" s="15" t="s">
        <v>148</v>
      </c>
      <c r="BE881" s="142">
        <f>IF(N881="základní",J881,0)</f>
        <v>0</v>
      </c>
      <c r="BF881" s="142">
        <f>IF(N881="snížená",J881,0)</f>
        <v>0</v>
      </c>
      <c r="BG881" s="142">
        <f>IF(N881="zákl. přenesená",J881,0)</f>
        <v>0</v>
      </c>
      <c r="BH881" s="142">
        <f>IF(N881="sníž. přenesená",J881,0)</f>
        <v>0</v>
      </c>
      <c r="BI881" s="142">
        <f>IF(N881="nulová",J881,0)</f>
        <v>0</v>
      </c>
      <c r="BJ881" s="15" t="s">
        <v>77</v>
      </c>
      <c r="BK881" s="142">
        <f>ROUND(I881*H881,2)</f>
        <v>0</v>
      </c>
      <c r="BL881" s="15" t="s">
        <v>231</v>
      </c>
      <c r="BM881" s="141" t="s">
        <v>3331</v>
      </c>
    </row>
    <row r="882" spans="2:51" s="13" customFormat="1" ht="12">
      <c r="B882" s="150"/>
      <c r="D882" s="144" t="s">
        <v>157</v>
      </c>
      <c r="E882" s="151" t="s">
        <v>1</v>
      </c>
      <c r="F882" s="152" t="s">
        <v>2609</v>
      </c>
      <c r="H882" s="153">
        <v>6.545</v>
      </c>
      <c r="L882" s="150"/>
      <c r="M882" s="154"/>
      <c r="N882" s="155"/>
      <c r="O882" s="155"/>
      <c r="P882" s="155"/>
      <c r="Q882" s="155"/>
      <c r="R882" s="155"/>
      <c r="S882" s="155"/>
      <c r="T882" s="156"/>
      <c r="AT882" s="151" t="s">
        <v>157</v>
      </c>
      <c r="AU882" s="151" t="s">
        <v>79</v>
      </c>
      <c r="AV882" s="13" t="s">
        <v>79</v>
      </c>
      <c r="AW882" s="13" t="s">
        <v>27</v>
      </c>
      <c r="AX882" s="13" t="s">
        <v>70</v>
      </c>
      <c r="AY882" s="151" t="s">
        <v>148</v>
      </c>
    </row>
    <row r="883" spans="2:65" s="1" customFormat="1" ht="24" customHeight="1">
      <c r="B883" s="130"/>
      <c r="C883" s="131" t="s">
        <v>1418</v>
      </c>
      <c r="D883" s="131" t="s">
        <v>150</v>
      </c>
      <c r="E883" s="132" t="s">
        <v>1471</v>
      </c>
      <c r="F883" s="133" t="s">
        <v>1472</v>
      </c>
      <c r="G883" s="134" t="s">
        <v>203</v>
      </c>
      <c r="H883" s="135">
        <v>8.721</v>
      </c>
      <c r="I883" s="136"/>
      <c r="J883" s="136">
        <f>ROUND(I883*H883,2)</f>
        <v>0</v>
      </c>
      <c r="K883" s="133" t="s">
        <v>320</v>
      </c>
      <c r="L883" s="27"/>
      <c r="M883" s="137" t="s">
        <v>1</v>
      </c>
      <c r="N883" s="138" t="s">
        <v>35</v>
      </c>
      <c r="O883" s="139">
        <v>1.751</v>
      </c>
      <c r="P883" s="139">
        <f>O883*H883</f>
        <v>15.270470999999999</v>
      </c>
      <c r="Q883" s="139">
        <v>0</v>
      </c>
      <c r="R883" s="139">
        <f>Q883*H883</f>
        <v>0</v>
      </c>
      <c r="S883" s="139">
        <v>0</v>
      </c>
      <c r="T883" s="140">
        <f>S883*H883</f>
        <v>0</v>
      </c>
      <c r="AR883" s="141" t="s">
        <v>231</v>
      </c>
      <c r="AT883" s="141" t="s">
        <v>150</v>
      </c>
      <c r="AU883" s="141" t="s">
        <v>79</v>
      </c>
      <c r="AY883" s="15" t="s">
        <v>148</v>
      </c>
      <c r="BE883" s="142">
        <f>IF(N883="základní",J883,0)</f>
        <v>0</v>
      </c>
      <c r="BF883" s="142">
        <f>IF(N883="snížená",J883,0)</f>
        <v>0</v>
      </c>
      <c r="BG883" s="142">
        <f>IF(N883="zákl. přenesená",J883,0)</f>
        <v>0</v>
      </c>
      <c r="BH883" s="142">
        <f>IF(N883="sníž. přenesená",J883,0)</f>
        <v>0</v>
      </c>
      <c r="BI883" s="142">
        <f>IF(N883="nulová",J883,0)</f>
        <v>0</v>
      </c>
      <c r="BJ883" s="15" t="s">
        <v>77</v>
      </c>
      <c r="BK883" s="142">
        <f>ROUND(I883*H883,2)</f>
        <v>0</v>
      </c>
      <c r="BL883" s="15" t="s">
        <v>231</v>
      </c>
      <c r="BM883" s="141" t="s">
        <v>3332</v>
      </c>
    </row>
    <row r="884" spans="2:63" s="11" customFormat="1" ht="22.8" customHeight="1">
      <c r="B884" s="118"/>
      <c r="D884" s="119" t="s">
        <v>69</v>
      </c>
      <c r="E884" s="128" t="s">
        <v>1474</v>
      </c>
      <c r="F884" s="128" t="s">
        <v>1475</v>
      </c>
      <c r="J884" s="129">
        <f>BK884</f>
        <v>0</v>
      </c>
      <c r="L884" s="118"/>
      <c r="M884" s="122"/>
      <c r="N884" s="123"/>
      <c r="O884" s="123"/>
      <c r="P884" s="124">
        <f>SUM(P885:P925)</f>
        <v>224.04039500000002</v>
      </c>
      <c r="Q884" s="123"/>
      <c r="R884" s="124">
        <f>SUM(R885:R925)</f>
        <v>2.7051735</v>
      </c>
      <c r="S884" s="123"/>
      <c r="T884" s="125">
        <f>SUM(T885:T925)</f>
        <v>0</v>
      </c>
      <c r="AR884" s="119" t="s">
        <v>79</v>
      </c>
      <c r="AT884" s="126" t="s">
        <v>69</v>
      </c>
      <c r="AU884" s="126" t="s">
        <v>77</v>
      </c>
      <c r="AY884" s="119" t="s">
        <v>148</v>
      </c>
      <c r="BK884" s="127">
        <f>SUM(BK885:BK925)</f>
        <v>0</v>
      </c>
    </row>
    <row r="885" spans="2:65" s="1" customFormat="1" ht="16.5" customHeight="1">
      <c r="B885" s="130"/>
      <c r="C885" s="131" t="s">
        <v>1422</v>
      </c>
      <c r="D885" s="131" t="s">
        <v>150</v>
      </c>
      <c r="E885" s="132" t="s">
        <v>1477</v>
      </c>
      <c r="F885" s="133" t="s">
        <v>1478</v>
      </c>
      <c r="G885" s="134" t="s">
        <v>153</v>
      </c>
      <c r="H885" s="135">
        <v>107.85</v>
      </c>
      <c r="I885" s="136"/>
      <c r="J885" s="136">
        <f>ROUND(I885*H885,2)</f>
        <v>0</v>
      </c>
      <c r="K885" s="133" t="s">
        <v>320</v>
      </c>
      <c r="L885" s="27"/>
      <c r="M885" s="137" t="s">
        <v>1</v>
      </c>
      <c r="N885" s="138" t="s">
        <v>35</v>
      </c>
      <c r="O885" s="139">
        <v>0.244</v>
      </c>
      <c r="P885" s="139">
        <f>O885*H885</f>
        <v>26.315399999999997</v>
      </c>
      <c r="Q885" s="139">
        <v>0.00088</v>
      </c>
      <c r="R885" s="139">
        <f>Q885*H885</f>
        <v>0.09490799999999999</v>
      </c>
      <c r="S885" s="139">
        <v>0</v>
      </c>
      <c r="T885" s="140">
        <f>S885*H885</f>
        <v>0</v>
      </c>
      <c r="AR885" s="141" t="s">
        <v>231</v>
      </c>
      <c r="AT885" s="141" t="s">
        <v>150</v>
      </c>
      <c r="AU885" s="141" t="s">
        <v>79</v>
      </c>
      <c r="AY885" s="15" t="s">
        <v>148</v>
      </c>
      <c r="BE885" s="142">
        <f>IF(N885="základní",J885,0)</f>
        <v>0</v>
      </c>
      <c r="BF885" s="142">
        <f>IF(N885="snížená",J885,0)</f>
        <v>0</v>
      </c>
      <c r="BG885" s="142">
        <f>IF(N885="zákl. přenesená",J885,0)</f>
        <v>0</v>
      </c>
      <c r="BH885" s="142">
        <f>IF(N885="sníž. přenesená",J885,0)</f>
        <v>0</v>
      </c>
      <c r="BI885" s="142">
        <f>IF(N885="nulová",J885,0)</f>
        <v>0</v>
      </c>
      <c r="BJ885" s="15" t="s">
        <v>77</v>
      </c>
      <c r="BK885" s="142">
        <f>ROUND(I885*H885,2)</f>
        <v>0</v>
      </c>
      <c r="BL885" s="15" t="s">
        <v>231</v>
      </c>
      <c r="BM885" s="141" t="s">
        <v>3333</v>
      </c>
    </row>
    <row r="886" spans="2:51" s="12" customFormat="1" ht="12">
      <c r="B886" s="143"/>
      <c r="D886" s="144" t="s">
        <v>157</v>
      </c>
      <c r="E886" s="145" t="s">
        <v>1</v>
      </c>
      <c r="F886" s="146" t="s">
        <v>331</v>
      </c>
      <c r="H886" s="145" t="s">
        <v>1</v>
      </c>
      <c r="L886" s="143"/>
      <c r="M886" s="147"/>
      <c r="N886" s="148"/>
      <c r="O886" s="148"/>
      <c r="P886" s="148"/>
      <c r="Q886" s="148"/>
      <c r="R886" s="148"/>
      <c r="S886" s="148"/>
      <c r="T886" s="149"/>
      <c r="AT886" s="145" t="s">
        <v>157</v>
      </c>
      <c r="AU886" s="145" t="s">
        <v>79</v>
      </c>
      <c r="AV886" s="12" t="s">
        <v>77</v>
      </c>
      <c r="AW886" s="12" t="s">
        <v>27</v>
      </c>
      <c r="AX886" s="12" t="s">
        <v>70</v>
      </c>
      <c r="AY886" s="145" t="s">
        <v>148</v>
      </c>
    </row>
    <row r="887" spans="2:51" s="13" customFormat="1" ht="20.4">
      <c r="B887" s="150"/>
      <c r="D887" s="144" t="s">
        <v>157</v>
      </c>
      <c r="E887" s="151" t="s">
        <v>1</v>
      </c>
      <c r="F887" s="152" t="s">
        <v>3334</v>
      </c>
      <c r="H887" s="153">
        <v>18.72</v>
      </c>
      <c r="L887" s="150"/>
      <c r="M887" s="154"/>
      <c r="N887" s="155"/>
      <c r="O887" s="155"/>
      <c r="P887" s="155"/>
      <c r="Q887" s="155"/>
      <c r="R887" s="155"/>
      <c r="S887" s="155"/>
      <c r="T887" s="156"/>
      <c r="AT887" s="151" t="s">
        <v>157</v>
      </c>
      <c r="AU887" s="151" t="s">
        <v>79</v>
      </c>
      <c r="AV887" s="13" t="s">
        <v>79</v>
      </c>
      <c r="AW887" s="13" t="s">
        <v>27</v>
      </c>
      <c r="AX887" s="13" t="s">
        <v>70</v>
      </c>
      <c r="AY887" s="151" t="s">
        <v>148</v>
      </c>
    </row>
    <row r="888" spans="2:51" s="13" customFormat="1" ht="12">
      <c r="B888" s="150"/>
      <c r="D888" s="144" t="s">
        <v>157</v>
      </c>
      <c r="E888" s="151" t="s">
        <v>1</v>
      </c>
      <c r="F888" s="152" t="s">
        <v>3335</v>
      </c>
      <c r="H888" s="153">
        <v>21.285</v>
      </c>
      <c r="L888" s="150"/>
      <c r="M888" s="154"/>
      <c r="N888" s="155"/>
      <c r="O888" s="155"/>
      <c r="P888" s="155"/>
      <c r="Q888" s="155"/>
      <c r="R888" s="155"/>
      <c r="S888" s="155"/>
      <c r="T888" s="156"/>
      <c r="AT888" s="151" t="s">
        <v>157</v>
      </c>
      <c r="AU888" s="151" t="s">
        <v>79</v>
      </c>
      <c r="AV888" s="13" t="s">
        <v>79</v>
      </c>
      <c r="AW888" s="13" t="s">
        <v>27</v>
      </c>
      <c r="AX888" s="13" t="s">
        <v>70</v>
      </c>
      <c r="AY888" s="151" t="s">
        <v>148</v>
      </c>
    </row>
    <row r="889" spans="2:51" s="13" customFormat="1" ht="20.4">
      <c r="B889" s="150"/>
      <c r="D889" s="144" t="s">
        <v>157</v>
      </c>
      <c r="E889" s="151" t="s">
        <v>1</v>
      </c>
      <c r="F889" s="152" t="s">
        <v>3336</v>
      </c>
      <c r="H889" s="153">
        <v>19.29</v>
      </c>
      <c r="L889" s="150"/>
      <c r="M889" s="154"/>
      <c r="N889" s="155"/>
      <c r="O889" s="155"/>
      <c r="P889" s="155"/>
      <c r="Q889" s="155"/>
      <c r="R889" s="155"/>
      <c r="S889" s="155"/>
      <c r="T889" s="156"/>
      <c r="AT889" s="151" t="s">
        <v>157</v>
      </c>
      <c r="AU889" s="151" t="s">
        <v>79</v>
      </c>
      <c r="AV889" s="13" t="s">
        <v>79</v>
      </c>
      <c r="AW889" s="13" t="s">
        <v>27</v>
      </c>
      <c r="AX889" s="13" t="s">
        <v>70</v>
      </c>
      <c r="AY889" s="151" t="s">
        <v>148</v>
      </c>
    </row>
    <row r="890" spans="2:51" s="13" customFormat="1" ht="20.4">
      <c r="B890" s="150"/>
      <c r="D890" s="144" t="s">
        <v>157</v>
      </c>
      <c r="E890" s="151" t="s">
        <v>1</v>
      </c>
      <c r="F890" s="152" t="s">
        <v>3337</v>
      </c>
      <c r="H890" s="153">
        <v>29.55</v>
      </c>
      <c r="L890" s="150"/>
      <c r="M890" s="154"/>
      <c r="N890" s="155"/>
      <c r="O890" s="155"/>
      <c r="P890" s="155"/>
      <c r="Q890" s="155"/>
      <c r="R890" s="155"/>
      <c r="S890" s="155"/>
      <c r="T890" s="156"/>
      <c r="AT890" s="151" t="s">
        <v>157</v>
      </c>
      <c r="AU890" s="151" t="s">
        <v>79</v>
      </c>
      <c r="AV890" s="13" t="s">
        <v>79</v>
      </c>
      <c r="AW890" s="13" t="s">
        <v>27</v>
      </c>
      <c r="AX890" s="13" t="s">
        <v>70</v>
      </c>
      <c r="AY890" s="151" t="s">
        <v>148</v>
      </c>
    </row>
    <row r="891" spans="2:51" s="13" customFormat="1" ht="20.4">
      <c r="B891" s="150"/>
      <c r="D891" s="144" t="s">
        <v>157</v>
      </c>
      <c r="E891" s="151" t="s">
        <v>1</v>
      </c>
      <c r="F891" s="152" t="s">
        <v>3338</v>
      </c>
      <c r="H891" s="153">
        <v>19.005</v>
      </c>
      <c r="L891" s="150"/>
      <c r="M891" s="154"/>
      <c r="N891" s="155"/>
      <c r="O891" s="155"/>
      <c r="P891" s="155"/>
      <c r="Q891" s="155"/>
      <c r="R891" s="155"/>
      <c r="S891" s="155"/>
      <c r="T891" s="156"/>
      <c r="AT891" s="151" t="s">
        <v>157</v>
      </c>
      <c r="AU891" s="151" t="s">
        <v>79</v>
      </c>
      <c r="AV891" s="13" t="s">
        <v>79</v>
      </c>
      <c r="AW891" s="13" t="s">
        <v>27</v>
      </c>
      <c r="AX891" s="13" t="s">
        <v>70</v>
      </c>
      <c r="AY891" s="151" t="s">
        <v>148</v>
      </c>
    </row>
    <row r="892" spans="2:65" s="1" customFormat="1" ht="16.5" customHeight="1">
      <c r="B892" s="130"/>
      <c r="C892" s="157" t="s">
        <v>1428</v>
      </c>
      <c r="D892" s="157" t="s">
        <v>80</v>
      </c>
      <c r="E892" s="158" t="s">
        <v>1486</v>
      </c>
      <c r="F892" s="159" t="s">
        <v>1487</v>
      </c>
      <c r="G892" s="160" t="s">
        <v>153</v>
      </c>
      <c r="H892" s="161">
        <v>118.635</v>
      </c>
      <c r="I892" s="162"/>
      <c r="J892" s="162">
        <f>ROUND(I892*H892,2)</f>
        <v>0</v>
      </c>
      <c r="K892" s="159" t="s">
        <v>320</v>
      </c>
      <c r="L892" s="163"/>
      <c r="M892" s="164" t="s">
        <v>1</v>
      </c>
      <c r="N892" s="165" t="s">
        <v>35</v>
      </c>
      <c r="O892" s="139">
        <v>0</v>
      </c>
      <c r="P892" s="139">
        <f>O892*H892</f>
        <v>0</v>
      </c>
      <c r="Q892" s="139">
        <v>0.0135</v>
      </c>
      <c r="R892" s="139">
        <f>Q892*H892</f>
        <v>1.6015725</v>
      </c>
      <c r="S892" s="139">
        <v>0</v>
      </c>
      <c r="T892" s="140">
        <f>S892*H892</f>
        <v>0</v>
      </c>
      <c r="AR892" s="141" t="s">
        <v>325</v>
      </c>
      <c r="AT892" s="141" t="s">
        <v>80</v>
      </c>
      <c r="AU892" s="141" t="s">
        <v>79</v>
      </c>
      <c r="AY892" s="15" t="s">
        <v>148</v>
      </c>
      <c r="BE892" s="142">
        <f>IF(N892="základní",J892,0)</f>
        <v>0</v>
      </c>
      <c r="BF892" s="142">
        <f>IF(N892="snížená",J892,0)</f>
        <v>0</v>
      </c>
      <c r="BG892" s="142">
        <f>IF(N892="zákl. přenesená",J892,0)</f>
        <v>0</v>
      </c>
      <c r="BH892" s="142">
        <f>IF(N892="sníž. přenesená",J892,0)</f>
        <v>0</v>
      </c>
      <c r="BI892" s="142">
        <f>IF(N892="nulová",J892,0)</f>
        <v>0</v>
      </c>
      <c r="BJ892" s="15" t="s">
        <v>77</v>
      </c>
      <c r="BK892" s="142">
        <f>ROUND(I892*H892,2)</f>
        <v>0</v>
      </c>
      <c r="BL892" s="15" t="s">
        <v>231</v>
      </c>
      <c r="BM892" s="141" t="s">
        <v>3339</v>
      </c>
    </row>
    <row r="893" spans="2:51" s="13" customFormat="1" ht="12">
      <c r="B893" s="150"/>
      <c r="D893" s="144" t="s">
        <v>157</v>
      </c>
      <c r="F893" s="152" t="s">
        <v>3340</v>
      </c>
      <c r="H893" s="153">
        <v>118.635</v>
      </c>
      <c r="L893" s="150"/>
      <c r="M893" s="154"/>
      <c r="N893" s="155"/>
      <c r="O893" s="155"/>
      <c r="P893" s="155"/>
      <c r="Q893" s="155"/>
      <c r="R893" s="155"/>
      <c r="S893" s="155"/>
      <c r="T893" s="156"/>
      <c r="AT893" s="151" t="s">
        <v>157</v>
      </c>
      <c r="AU893" s="151" t="s">
        <v>79</v>
      </c>
      <c r="AV893" s="13" t="s">
        <v>79</v>
      </c>
      <c r="AW893" s="13" t="s">
        <v>3</v>
      </c>
      <c r="AX893" s="13" t="s">
        <v>77</v>
      </c>
      <c r="AY893" s="151" t="s">
        <v>148</v>
      </c>
    </row>
    <row r="894" spans="2:65" s="1" customFormat="1" ht="16.5" customHeight="1">
      <c r="B894" s="130"/>
      <c r="C894" s="131" t="s">
        <v>1433</v>
      </c>
      <c r="D894" s="131" t="s">
        <v>150</v>
      </c>
      <c r="E894" s="132" t="s">
        <v>1491</v>
      </c>
      <c r="F894" s="133" t="s">
        <v>1492</v>
      </c>
      <c r="G894" s="134" t="s">
        <v>153</v>
      </c>
      <c r="H894" s="135">
        <v>22.2</v>
      </c>
      <c r="I894" s="136"/>
      <c r="J894" s="136">
        <f>ROUND(I894*H894,2)</f>
        <v>0</v>
      </c>
      <c r="K894" s="133" t="s">
        <v>320</v>
      </c>
      <c r="L894" s="27"/>
      <c r="M894" s="137" t="s">
        <v>1</v>
      </c>
      <c r="N894" s="138" t="s">
        <v>35</v>
      </c>
      <c r="O894" s="139">
        <v>0.203</v>
      </c>
      <c r="P894" s="139">
        <f>O894*H894</f>
        <v>4.506600000000001</v>
      </c>
      <c r="Q894" s="139">
        <v>0.00041</v>
      </c>
      <c r="R894" s="139">
        <f>Q894*H894</f>
        <v>0.009101999999999999</v>
      </c>
      <c r="S894" s="139">
        <v>0</v>
      </c>
      <c r="T894" s="140">
        <f>S894*H894</f>
        <v>0</v>
      </c>
      <c r="AR894" s="141" t="s">
        <v>231</v>
      </c>
      <c r="AT894" s="141" t="s">
        <v>150</v>
      </c>
      <c r="AU894" s="141" t="s">
        <v>79</v>
      </c>
      <c r="AY894" s="15" t="s">
        <v>148</v>
      </c>
      <c r="BE894" s="142">
        <f>IF(N894="základní",J894,0)</f>
        <v>0</v>
      </c>
      <c r="BF894" s="142">
        <f>IF(N894="snížená",J894,0)</f>
        <v>0</v>
      </c>
      <c r="BG894" s="142">
        <f>IF(N894="zákl. přenesená",J894,0)</f>
        <v>0</v>
      </c>
      <c r="BH894" s="142">
        <f>IF(N894="sníž. přenesená",J894,0)</f>
        <v>0</v>
      </c>
      <c r="BI894" s="142">
        <f>IF(N894="nulová",J894,0)</f>
        <v>0</v>
      </c>
      <c r="BJ894" s="15" t="s">
        <v>77</v>
      </c>
      <c r="BK894" s="142">
        <f>ROUND(I894*H894,2)</f>
        <v>0</v>
      </c>
      <c r="BL894" s="15" t="s">
        <v>231</v>
      </c>
      <c r="BM894" s="141" t="s">
        <v>3341</v>
      </c>
    </row>
    <row r="895" spans="2:51" s="12" customFormat="1" ht="12">
      <c r="B895" s="143"/>
      <c r="D895" s="144" t="s">
        <v>157</v>
      </c>
      <c r="E895" s="145" t="s">
        <v>1</v>
      </c>
      <c r="F895" s="146" t="s">
        <v>331</v>
      </c>
      <c r="H895" s="145" t="s">
        <v>1</v>
      </c>
      <c r="L895" s="143"/>
      <c r="M895" s="147"/>
      <c r="N895" s="148"/>
      <c r="O895" s="148"/>
      <c r="P895" s="148"/>
      <c r="Q895" s="148"/>
      <c r="R895" s="148"/>
      <c r="S895" s="148"/>
      <c r="T895" s="149"/>
      <c r="AT895" s="145" t="s">
        <v>157</v>
      </c>
      <c r="AU895" s="145" t="s">
        <v>79</v>
      </c>
      <c r="AV895" s="12" t="s">
        <v>77</v>
      </c>
      <c r="AW895" s="12" t="s">
        <v>27</v>
      </c>
      <c r="AX895" s="12" t="s">
        <v>70</v>
      </c>
      <c r="AY895" s="145" t="s">
        <v>148</v>
      </c>
    </row>
    <row r="896" spans="2:51" s="13" customFormat="1" ht="12">
      <c r="B896" s="150"/>
      <c r="D896" s="144" t="s">
        <v>157</v>
      </c>
      <c r="E896" s="151" t="s">
        <v>1</v>
      </c>
      <c r="F896" s="152" t="s">
        <v>3342</v>
      </c>
      <c r="H896" s="153">
        <v>3.9</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51" s="13" customFormat="1" ht="12">
      <c r="B897" s="150"/>
      <c r="D897" s="144" t="s">
        <v>157</v>
      </c>
      <c r="E897" s="151" t="s">
        <v>1</v>
      </c>
      <c r="F897" s="152" t="s">
        <v>3343</v>
      </c>
      <c r="H897" s="153">
        <v>4</v>
      </c>
      <c r="L897" s="150"/>
      <c r="M897" s="154"/>
      <c r="N897" s="155"/>
      <c r="O897" s="155"/>
      <c r="P897" s="155"/>
      <c r="Q897" s="155"/>
      <c r="R897" s="155"/>
      <c r="S897" s="155"/>
      <c r="T897" s="156"/>
      <c r="AT897" s="151" t="s">
        <v>157</v>
      </c>
      <c r="AU897" s="151" t="s">
        <v>79</v>
      </c>
      <c r="AV897" s="13" t="s">
        <v>79</v>
      </c>
      <c r="AW897" s="13" t="s">
        <v>27</v>
      </c>
      <c r="AX897" s="13" t="s">
        <v>70</v>
      </c>
      <c r="AY897" s="151" t="s">
        <v>148</v>
      </c>
    </row>
    <row r="898" spans="2:51" s="13" customFormat="1" ht="12">
      <c r="B898" s="150"/>
      <c r="D898" s="144" t="s">
        <v>157</v>
      </c>
      <c r="E898" s="151" t="s">
        <v>1</v>
      </c>
      <c r="F898" s="152" t="s">
        <v>3344</v>
      </c>
      <c r="H898" s="153">
        <v>4.2</v>
      </c>
      <c r="L898" s="150"/>
      <c r="M898" s="154"/>
      <c r="N898" s="155"/>
      <c r="O898" s="155"/>
      <c r="P898" s="155"/>
      <c r="Q898" s="155"/>
      <c r="R898" s="155"/>
      <c r="S898" s="155"/>
      <c r="T898" s="156"/>
      <c r="AT898" s="151" t="s">
        <v>157</v>
      </c>
      <c r="AU898" s="151" t="s">
        <v>79</v>
      </c>
      <c r="AV898" s="13" t="s">
        <v>79</v>
      </c>
      <c r="AW898" s="13" t="s">
        <v>27</v>
      </c>
      <c r="AX898" s="13" t="s">
        <v>70</v>
      </c>
      <c r="AY898" s="151" t="s">
        <v>148</v>
      </c>
    </row>
    <row r="899" spans="2:51" s="13" customFormat="1" ht="12">
      <c r="B899" s="150"/>
      <c r="D899" s="144" t="s">
        <v>157</v>
      </c>
      <c r="E899" s="151" t="s">
        <v>1</v>
      </c>
      <c r="F899" s="152" t="s">
        <v>3345</v>
      </c>
      <c r="H899" s="153">
        <v>7</v>
      </c>
      <c r="L899" s="150"/>
      <c r="M899" s="154"/>
      <c r="N899" s="155"/>
      <c r="O899" s="155"/>
      <c r="P899" s="155"/>
      <c r="Q899" s="155"/>
      <c r="R899" s="155"/>
      <c r="S899" s="155"/>
      <c r="T899" s="156"/>
      <c r="AT899" s="151" t="s">
        <v>157</v>
      </c>
      <c r="AU899" s="151" t="s">
        <v>79</v>
      </c>
      <c r="AV899" s="13" t="s">
        <v>79</v>
      </c>
      <c r="AW899" s="13" t="s">
        <v>27</v>
      </c>
      <c r="AX899" s="13" t="s">
        <v>70</v>
      </c>
      <c r="AY899" s="151" t="s">
        <v>148</v>
      </c>
    </row>
    <row r="900" spans="2:51" s="13" customFormat="1" ht="12">
      <c r="B900" s="150"/>
      <c r="D900" s="144" t="s">
        <v>157</v>
      </c>
      <c r="E900" s="151" t="s">
        <v>1</v>
      </c>
      <c r="F900" s="152" t="s">
        <v>3346</v>
      </c>
      <c r="H900" s="153">
        <v>3.1</v>
      </c>
      <c r="L900" s="150"/>
      <c r="M900" s="154"/>
      <c r="N900" s="155"/>
      <c r="O900" s="155"/>
      <c r="P900" s="155"/>
      <c r="Q900" s="155"/>
      <c r="R900" s="155"/>
      <c r="S900" s="155"/>
      <c r="T900" s="156"/>
      <c r="AT900" s="151" t="s">
        <v>157</v>
      </c>
      <c r="AU900" s="151" t="s">
        <v>79</v>
      </c>
      <c r="AV900" s="13" t="s">
        <v>79</v>
      </c>
      <c r="AW900" s="13" t="s">
        <v>27</v>
      </c>
      <c r="AX900" s="13" t="s">
        <v>70</v>
      </c>
      <c r="AY900" s="151" t="s">
        <v>148</v>
      </c>
    </row>
    <row r="901" spans="2:65" s="1" customFormat="1" ht="16.5" customHeight="1">
      <c r="B901" s="130"/>
      <c r="C901" s="157" t="s">
        <v>1438</v>
      </c>
      <c r="D901" s="157" t="s">
        <v>80</v>
      </c>
      <c r="E901" s="158" t="s">
        <v>1486</v>
      </c>
      <c r="F901" s="159" t="s">
        <v>1487</v>
      </c>
      <c r="G901" s="160" t="s">
        <v>153</v>
      </c>
      <c r="H901" s="161">
        <v>24.42</v>
      </c>
      <c r="I901" s="162"/>
      <c r="J901" s="162">
        <f>ROUND(I901*H901,2)</f>
        <v>0</v>
      </c>
      <c r="K901" s="159" t="s">
        <v>320</v>
      </c>
      <c r="L901" s="163"/>
      <c r="M901" s="164" t="s">
        <v>1</v>
      </c>
      <c r="N901" s="165" t="s">
        <v>35</v>
      </c>
      <c r="O901" s="139">
        <v>0</v>
      </c>
      <c r="P901" s="139">
        <f>O901*H901</f>
        <v>0</v>
      </c>
      <c r="Q901" s="139">
        <v>0.0135</v>
      </c>
      <c r="R901" s="139">
        <f>Q901*H901</f>
        <v>0.32967</v>
      </c>
      <c r="S901" s="139">
        <v>0</v>
      </c>
      <c r="T901" s="140">
        <f>S901*H901</f>
        <v>0</v>
      </c>
      <c r="AR901" s="141" t="s">
        <v>325</v>
      </c>
      <c r="AT901" s="141" t="s">
        <v>80</v>
      </c>
      <c r="AU901" s="141" t="s">
        <v>79</v>
      </c>
      <c r="AY901" s="15" t="s">
        <v>148</v>
      </c>
      <c r="BE901" s="142">
        <f>IF(N901="základní",J901,0)</f>
        <v>0</v>
      </c>
      <c r="BF901" s="142">
        <f>IF(N901="snížená",J901,0)</f>
        <v>0</v>
      </c>
      <c r="BG901" s="142">
        <f>IF(N901="zákl. přenesená",J901,0)</f>
        <v>0</v>
      </c>
      <c r="BH901" s="142">
        <f>IF(N901="sníž. přenesená",J901,0)</f>
        <v>0</v>
      </c>
      <c r="BI901" s="142">
        <f>IF(N901="nulová",J901,0)</f>
        <v>0</v>
      </c>
      <c r="BJ901" s="15" t="s">
        <v>77</v>
      </c>
      <c r="BK901" s="142">
        <f>ROUND(I901*H901,2)</f>
        <v>0</v>
      </c>
      <c r="BL901" s="15" t="s">
        <v>231</v>
      </c>
      <c r="BM901" s="141" t="s">
        <v>3347</v>
      </c>
    </row>
    <row r="902" spans="2:51" s="13" customFormat="1" ht="12">
      <c r="B902" s="150"/>
      <c r="D902" s="144" t="s">
        <v>157</v>
      </c>
      <c r="F902" s="152" t="s">
        <v>3348</v>
      </c>
      <c r="H902" s="153">
        <v>24.42</v>
      </c>
      <c r="L902" s="150"/>
      <c r="M902" s="154"/>
      <c r="N902" s="155"/>
      <c r="O902" s="155"/>
      <c r="P902" s="155"/>
      <c r="Q902" s="155"/>
      <c r="R902" s="155"/>
      <c r="S902" s="155"/>
      <c r="T902" s="156"/>
      <c r="AT902" s="151" t="s">
        <v>157</v>
      </c>
      <c r="AU902" s="151" t="s">
        <v>79</v>
      </c>
      <c r="AV902" s="13" t="s">
        <v>79</v>
      </c>
      <c r="AW902" s="13" t="s">
        <v>3</v>
      </c>
      <c r="AX902" s="13" t="s">
        <v>77</v>
      </c>
      <c r="AY902" s="151" t="s">
        <v>148</v>
      </c>
    </row>
    <row r="903" spans="2:65" s="1" customFormat="1" ht="24" customHeight="1">
      <c r="B903" s="130"/>
      <c r="C903" s="131" t="s">
        <v>1445</v>
      </c>
      <c r="D903" s="131" t="s">
        <v>150</v>
      </c>
      <c r="E903" s="132" t="s">
        <v>1503</v>
      </c>
      <c r="F903" s="133" t="s">
        <v>1504</v>
      </c>
      <c r="G903" s="134" t="s">
        <v>153</v>
      </c>
      <c r="H903" s="135">
        <v>176.743</v>
      </c>
      <c r="I903" s="136"/>
      <c r="J903" s="136">
        <f>ROUND(I903*H903,2)</f>
        <v>0</v>
      </c>
      <c r="K903" s="133" t="s">
        <v>320</v>
      </c>
      <c r="L903" s="27"/>
      <c r="M903" s="137" t="s">
        <v>1</v>
      </c>
      <c r="N903" s="138" t="s">
        <v>35</v>
      </c>
      <c r="O903" s="139">
        <v>0.925</v>
      </c>
      <c r="P903" s="139">
        <f>O903*H903</f>
        <v>163.487275</v>
      </c>
      <c r="Q903" s="139">
        <v>0</v>
      </c>
      <c r="R903" s="139">
        <f>Q903*H903</f>
        <v>0</v>
      </c>
      <c r="S903" s="139">
        <v>0</v>
      </c>
      <c r="T903" s="140">
        <f>S903*H903</f>
        <v>0</v>
      </c>
      <c r="AR903" s="141" t="s">
        <v>155</v>
      </c>
      <c r="AT903" s="141" t="s">
        <v>150</v>
      </c>
      <c r="AU903" s="141" t="s">
        <v>79</v>
      </c>
      <c r="AY903" s="15" t="s">
        <v>148</v>
      </c>
      <c r="BE903" s="142">
        <f>IF(N903="základní",J903,0)</f>
        <v>0</v>
      </c>
      <c r="BF903" s="142">
        <f>IF(N903="snížená",J903,0)</f>
        <v>0</v>
      </c>
      <c r="BG903" s="142">
        <f>IF(N903="zákl. přenesená",J903,0)</f>
        <v>0</v>
      </c>
      <c r="BH903" s="142">
        <f>IF(N903="sníž. přenesená",J903,0)</f>
        <v>0</v>
      </c>
      <c r="BI903" s="142">
        <f>IF(N903="nulová",J903,0)</f>
        <v>0</v>
      </c>
      <c r="BJ903" s="15" t="s">
        <v>77</v>
      </c>
      <c r="BK903" s="142">
        <f>ROUND(I903*H903,2)</f>
        <v>0</v>
      </c>
      <c r="BL903" s="15" t="s">
        <v>155</v>
      </c>
      <c r="BM903" s="141" t="s">
        <v>3349</v>
      </c>
    </row>
    <row r="904" spans="2:51" s="12" customFormat="1" ht="12">
      <c r="B904" s="143"/>
      <c r="D904" s="144" t="s">
        <v>157</v>
      </c>
      <c r="E904" s="145" t="s">
        <v>1</v>
      </c>
      <c r="F904" s="146" t="s">
        <v>331</v>
      </c>
      <c r="H904" s="145" t="s">
        <v>1</v>
      </c>
      <c r="L904" s="143"/>
      <c r="M904" s="147"/>
      <c r="N904" s="148"/>
      <c r="O904" s="148"/>
      <c r="P904" s="148"/>
      <c r="Q904" s="148"/>
      <c r="R904" s="148"/>
      <c r="S904" s="148"/>
      <c r="T904" s="149"/>
      <c r="AT904" s="145" t="s">
        <v>157</v>
      </c>
      <c r="AU904" s="145" t="s">
        <v>79</v>
      </c>
      <c r="AV904" s="12" t="s">
        <v>77</v>
      </c>
      <c r="AW904" s="12" t="s">
        <v>27</v>
      </c>
      <c r="AX904" s="12" t="s">
        <v>70</v>
      </c>
      <c r="AY904" s="145" t="s">
        <v>148</v>
      </c>
    </row>
    <row r="905" spans="2:51" s="13" customFormat="1" ht="20.4">
      <c r="B905" s="150"/>
      <c r="D905" s="144" t="s">
        <v>157</v>
      </c>
      <c r="E905" s="151" t="s">
        <v>1</v>
      </c>
      <c r="F905" s="152" t="s">
        <v>3350</v>
      </c>
      <c r="H905" s="153">
        <v>22.14</v>
      </c>
      <c r="L905" s="150"/>
      <c r="M905" s="154"/>
      <c r="N905" s="155"/>
      <c r="O905" s="155"/>
      <c r="P905" s="155"/>
      <c r="Q905" s="155"/>
      <c r="R905" s="155"/>
      <c r="S905" s="155"/>
      <c r="T905" s="156"/>
      <c r="AT905" s="151" t="s">
        <v>157</v>
      </c>
      <c r="AU905" s="151" t="s">
        <v>79</v>
      </c>
      <c r="AV905" s="13" t="s">
        <v>79</v>
      </c>
      <c r="AW905" s="13" t="s">
        <v>27</v>
      </c>
      <c r="AX905" s="13" t="s">
        <v>70</v>
      </c>
      <c r="AY905" s="151" t="s">
        <v>148</v>
      </c>
    </row>
    <row r="906" spans="2:51" s="13" customFormat="1" ht="12">
      <c r="B906" s="150"/>
      <c r="D906" s="144" t="s">
        <v>157</v>
      </c>
      <c r="E906" s="151" t="s">
        <v>1</v>
      </c>
      <c r="F906" s="152" t="s">
        <v>3351</v>
      </c>
      <c r="H906" s="153">
        <v>25.56</v>
      </c>
      <c r="L906" s="150"/>
      <c r="M906" s="154"/>
      <c r="N906" s="155"/>
      <c r="O906" s="155"/>
      <c r="P906" s="155"/>
      <c r="Q906" s="155"/>
      <c r="R906" s="155"/>
      <c r="S906" s="155"/>
      <c r="T906" s="156"/>
      <c r="AT906" s="151" t="s">
        <v>157</v>
      </c>
      <c r="AU906" s="151" t="s">
        <v>79</v>
      </c>
      <c r="AV906" s="13" t="s">
        <v>79</v>
      </c>
      <c r="AW906" s="13" t="s">
        <v>27</v>
      </c>
      <c r="AX906" s="13" t="s">
        <v>70</v>
      </c>
      <c r="AY906" s="151" t="s">
        <v>148</v>
      </c>
    </row>
    <row r="907" spans="2:51" s="13" customFormat="1" ht="20.4">
      <c r="B907" s="150"/>
      <c r="D907" s="144" t="s">
        <v>157</v>
      </c>
      <c r="E907" s="151" t="s">
        <v>1</v>
      </c>
      <c r="F907" s="152" t="s">
        <v>3352</v>
      </c>
      <c r="H907" s="153">
        <v>22.995</v>
      </c>
      <c r="L907" s="150"/>
      <c r="M907" s="154"/>
      <c r="N907" s="155"/>
      <c r="O907" s="155"/>
      <c r="P907" s="155"/>
      <c r="Q907" s="155"/>
      <c r="R907" s="155"/>
      <c r="S907" s="155"/>
      <c r="T907" s="156"/>
      <c r="AT907" s="151" t="s">
        <v>157</v>
      </c>
      <c r="AU907" s="151" t="s">
        <v>79</v>
      </c>
      <c r="AV907" s="13" t="s">
        <v>79</v>
      </c>
      <c r="AW907" s="13" t="s">
        <v>27</v>
      </c>
      <c r="AX907" s="13" t="s">
        <v>70</v>
      </c>
      <c r="AY907" s="151" t="s">
        <v>148</v>
      </c>
    </row>
    <row r="908" spans="2:51" s="13" customFormat="1" ht="20.4">
      <c r="B908" s="150"/>
      <c r="D908" s="144" t="s">
        <v>157</v>
      </c>
      <c r="E908" s="151" t="s">
        <v>1</v>
      </c>
      <c r="F908" s="152" t="s">
        <v>3353</v>
      </c>
      <c r="H908" s="153">
        <v>31.973</v>
      </c>
      <c r="L908" s="150"/>
      <c r="M908" s="154"/>
      <c r="N908" s="155"/>
      <c r="O908" s="155"/>
      <c r="P908" s="155"/>
      <c r="Q908" s="155"/>
      <c r="R908" s="155"/>
      <c r="S908" s="155"/>
      <c r="T908" s="156"/>
      <c r="AT908" s="151" t="s">
        <v>157</v>
      </c>
      <c r="AU908" s="151" t="s">
        <v>79</v>
      </c>
      <c r="AV908" s="13" t="s">
        <v>79</v>
      </c>
      <c r="AW908" s="13" t="s">
        <v>27</v>
      </c>
      <c r="AX908" s="13" t="s">
        <v>70</v>
      </c>
      <c r="AY908" s="151" t="s">
        <v>148</v>
      </c>
    </row>
    <row r="909" spans="2:51" s="13" customFormat="1" ht="20.4">
      <c r="B909" s="150"/>
      <c r="D909" s="144" t="s">
        <v>157</v>
      </c>
      <c r="E909" s="151" t="s">
        <v>1</v>
      </c>
      <c r="F909" s="152" t="s">
        <v>3354</v>
      </c>
      <c r="H909" s="153">
        <v>21.855</v>
      </c>
      <c r="L909" s="150"/>
      <c r="M909" s="154"/>
      <c r="N909" s="155"/>
      <c r="O909" s="155"/>
      <c r="P909" s="155"/>
      <c r="Q909" s="155"/>
      <c r="R909" s="155"/>
      <c r="S909" s="155"/>
      <c r="T909" s="156"/>
      <c r="AT909" s="151" t="s">
        <v>157</v>
      </c>
      <c r="AU909" s="151" t="s">
        <v>79</v>
      </c>
      <c r="AV909" s="13" t="s">
        <v>79</v>
      </c>
      <c r="AW909" s="13" t="s">
        <v>27</v>
      </c>
      <c r="AX909" s="13" t="s">
        <v>70</v>
      </c>
      <c r="AY909" s="151" t="s">
        <v>148</v>
      </c>
    </row>
    <row r="910" spans="2:51" s="13" customFormat="1" ht="20.4">
      <c r="B910" s="150"/>
      <c r="D910" s="144" t="s">
        <v>157</v>
      </c>
      <c r="E910" s="151" t="s">
        <v>1</v>
      </c>
      <c r="F910" s="152" t="s">
        <v>3355</v>
      </c>
      <c r="H910" s="153">
        <v>52.22</v>
      </c>
      <c r="L910" s="150"/>
      <c r="M910" s="154"/>
      <c r="N910" s="155"/>
      <c r="O910" s="155"/>
      <c r="P910" s="155"/>
      <c r="Q910" s="155"/>
      <c r="R910" s="155"/>
      <c r="S910" s="155"/>
      <c r="T910" s="156"/>
      <c r="AT910" s="151" t="s">
        <v>157</v>
      </c>
      <c r="AU910" s="151" t="s">
        <v>79</v>
      </c>
      <c r="AV910" s="13" t="s">
        <v>79</v>
      </c>
      <c r="AW910" s="13" t="s">
        <v>27</v>
      </c>
      <c r="AX910" s="13" t="s">
        <v>70</v>
      </c>
      <c r="AY910" s="151" t="s">
        <v>148</v>
      </c>
    </row>
    <row r="911" spans="2:65" s="1" customFormat="1" ht="24" customHeight="1">
      <c r="B911" s="130"/>
      <c r="C911" s="157" t="s">
        <v>1451</v>
      </c>
      <c r="D911" s="157" t="s">
        <v>80</v>
      </c>
      <c r="E911" s="158" t="s">
        <v>1508</v>
      </c>
      <c r="F911" s="159" t="s">
        <v>1509</v>
      </c>
      <c r="G911" s="160" t="s">
        <v>153</v>
      </c>
      <c r="H911" s="161">
        <v>185.58</v>
      </c>
      <c r="I911" s="162"/>
      <c r="J911" s="162">
        <f>ROUND(I911*H911,2)</f>
        <v>0</v>
      </c>
      <c r="K911" s="159" t="s">
        <v>1</v>
      </c>
      <c r="L911" s="163"/>
      <c r="M911" s="164" t="s">
        <v>1</v>
      </c>
      <c r="N911" s="165" t="s">
        <v>35</v>
      </c>
      <c r="O911" s="139">
        <v>0</v>
      </c>
      <c r="P911" s="139">
        <f>O911*H911</f>
        <v>0</v>
      </c>
      <c r="Q911" s="139">
        <v>0.003</v>
      </c>
      <c r="R911" s="139">
        <f>Q911*H911</f>
        <v>0.55674</v>
      </c>
      <c r="S911" s="139">
        <v>0</v>
      </c>
      <c r="T911" s="140">
        <f>S911*H911</f>
        <v>0</v>
      </c>
      <c r="AR911" s="141" t="s">
        <v>192</v>
      </c>
      <c r="AT911" s="141" t="s">
        <v>80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155</v>
      </c>
      <c r="BM911" s="141" t="s">
        <v>3356</v>
      </c>
    </row>
    <row r="912" spans="2:47" s="1" customFormat="1" ht="19.2">
      <c r="B912" s="27"/>
      <c r="D912" s="144" t="s">
        <v>277</v>
      </c>
      <c r="F912" s="166" t="s">
        <v>1511</v>
      </c>
      <c r="L912" s="27"/>
      <c r="M912" s="167"/>
      <c r="N912" s="50"/>
      <c r="O912" s="50"/>
      <c r="P912" s="50"/>
      <c r="Q912" s="50"/>
      <c r="R912" s="50"/>
      <c r="S912" s="50"/>
      <c r="T912" s="51"/>
      <c r="AT912" s="15" t="s">
        <v>277</v>
      </c>
      <c r="AU912" s="15" t="s">
        <v>79</v>
      </c>
    </row>
    <row r="913" spans="2:51" s="13" customFormat="1" ht="12">
      <c r="B913" s="150"/>
      <c r="D913" s="144" t="s">
        <v>157</v>
      </c>
      <c r="F913" s="152" t="s">
        <v>3357</v>
      </c>
      <c r="H913" s="153">
        <v>185.58</v>
      </c>
      <c r="L913" s="150"/>
      <c r="M913" s="154"/>
      <c r="N913" s="155"/>
      <c r="O913" s="155"/>
      <c r="P913" s="155"/>
      <c r="Q913" s="155"/>
      <c r="R913" s="155"/>
      <c r="S913" s="155"/>
      <c r="T913" s="156"/>
      <c r="AT913" s="151" t="s">
        <v>157</v>
      </c>
      <c r="AU913" s="151" t="s">
        <v>79</v>
      </c>
      <c r="AV913" s="13" t="s">
        <v>79</v>
      </c>
      <c r="AW913" s="13" t="s">
        <v>3</v>
      </c>
      <c r="AX913" s="13" t="s">
        <v>77</v>
      </c>
      <c r="AY913" s="151" t="s">
        <v>148</v>
      </c>
    </row>
    <row r="914" spans="2:65" s="1" customFormat="1" ht="24" customHeight="1">
      <c r="B914" s="130"/>
      <c r="C914" s="131" t="s">
        <v>1456</v>
      </c>
      <c r="D914" s="131" t="s">
        <v>150</v>
      </c>
      <c r="E914" s="132" t="s">
        <v>1514</v>
      </c>
      <c r="F914" s="133" t="s">
        <v>1515</v>
      </c>
      <c r="G914" s="134" t="s">
        <v>153</v>
      </c>
      <c r="H914" s="135">
        <v>35.93</v>
      </c>
      <c r="I914" s="136"/>
      <c r="J914" s="136">
        <f>ROUND(I914*H914,2)</f>
        <v>0</v>
      </c>
      <c r="K914" s="133" t="s">
        <v>320</v>
      </c>
      <c r="L914" s="27"/>
      <c r="M914" s="137" t="s">
        <v>1</v>
      </c>
      <c r="N914" s="138" t="s">
        <v>35</v>
      </c>
      <c r="O914" s="139">
        <v>0.762</v>
      </c>
      <c r="P914" s="139">
        <f>O914*H914</f>
        <v>27.37866</v>
      </c>
      <c r="Q914" s="139">
        <v>0</v>
      </c>
      <c r="R914" s="139">
        <f>Q914*H914</f>
        <v>0</v>
      </c>
      <c r="S914" s="139">
        <v>0</v>
      </c>
      <c r="T914" s="140">
        <f>S914*H914</f>
        <v>0</v>
      </c>
      <c r="AR914" s="141" t="s">
        <v>231</v>
      </c>
      <c r="AT914" s="141" t="s">
        <v>150</v>
      </c>
      <c r="AU914" s="141" t="s">
        <v>79</v>
      </c>
      <c r="AY914" s="15" t="s">
        <v>148</v>
      </c>
      <c r="BE914" s="142">
        <f>IF(N914="základní",J914,0)</f>
        <v>0</v>
      </c>
      <c r="BF914" s="142">
        <f>IF(N914="snížená",J914,0)</f>
        <v>0</v>
      </c>
      <c r="BG914" s="142">
        <f>IF(N914="zákl. přenesená",J914,0)</f>
        <v>0</v>
      </c>
      <c r="BH914" s="142">
        <f>IF(N914="sníž. přenesená",J914,0)</f>
        <v>0</v>
      </c>
      <c r="BI914" s="142">
        <f>IF(N914="nulová",J914,0)</f>
        <v>0</v>
      </c>
      <c r="BJ914" s="15" t="s">
        <v>77</v>
      </c>
      <c r="BK914" s="142">
        <f>ROUND(I914*H914,2)</f>
        <v>0</v>
      </c>
      <c r="BL914" s="15" t="s">
        <v>231</v>
      </c>
      <c r="BM914" s="141" t="s">
        <v>3358</v>
      </c>
    </row>
    <row r="915" spans="2:51" s="12" customFormat="1" ht="12">
      <c r="B915" s="143"/>
      <c r="D915" s="144" t="s">
        <v>157</v>
      </c>
      <c r="E915" s="145" t="s">
        <v>1</v>
      </c>
      <c r="F915" s="146" t="s">
        <v>331</v>
      </c>
      <c r="H915" s="145" t="s">
        <v>1</v>
      </c>
      <c r="L915" s="143"/>
      <c r="M915" s="147"/>
      <c r="N915" s="148"/>
      <c r="O915" s="148"/>
      <c r="P915" s="148"/>
      <c r="Q915" s="148"/>
      <c r="R915" s="148"/>
      <c r="S915" s="148"/>
      <c r="T915" s="149"/>
      <c r="AT915" s="145" t="s">
        <v>157</v>
      </c>
      <c r="AU915" s="145" t="s">
        <v>79</v>
      </c>
      <c r="AV915" s="12" t="s">
        <v>77</v>
      </c>
      <c r="AW915" s="12" t="s">
        <v>27</v>
      </c>
      <c r="AX915" s="12" t="s">
        <v>70</v>
      </c>
      <c r="AY915" s="145" t="s">
        <v>148</v>
      </c>
    </row>
    <row r="916" spans="2:51" s="13" customFormat="1" ht="12">
      <c r="B916" s="150"/>
      <c r="D916" s="144" t="s">
        <v>157</v>
      </c>
      <c r="E916" s="151" t="s">
        <v>1</v>
      </c>
      <c r="F916" s="152" t="s">
        <v>3359</v>
      </c>
      <c r="H916" s="153">
        <v>5.48</v>
      </c>
      <c r="L916" s="150"/>
      <c r="M916" s="154"/>
      <c r="N916" s="155"/>
      <c r="O916" s="155"/>
      <c r="P916" s="155"/>
      <c r="Q916" s="155"/>
      <c r="R916" s="155"/>
      <c r="S916" s="155"/>
      <c r="T916" s="156"/>
      <c r="AT916" s="151" t="s">
        <v>157</v>
      </c>
      <c r="AU916" s="151" t="s">
        <v>79</v>
      </c>
      <c r="AV916" s="13" t="s">
        <v>79</v>
      </c>
      <c r="AW916" s="13" t="s">
        <v>27</v>
      </c>
      <c r="AX916" s="13" t="s">
        <v>70</v>
      </c>
      <c r="AY916" s="151" t="s">
        <v>148</v>
      </c>
    </row>
    <row r="917" spans="2:51" s="13" customFormat="1" ht="12">
      <c r="B917" s="150"/>
      <c r="D917" s="144" t="s">
        <v>157</v>
      </c>
      <c r="E917" s="151" t="s">
        <v>1</v>
      </c>
      <c r="F917" s="152" t="s">
        <v>3360</v>
      </c>
      <c r="H917" s="153">
        <v>5.76</v>
      </c>
      <c r="L917" s="150"/>
      <c r="M917" s="154"/>
      <c r="N917" s="155"/>
      <c r="O917" s="155"/>
      <c r="P917" s="155"/>
      <c r="Q917" s="155"/>
      <c r="R917" s="155"/>
      <c r="S917" s="155"/>
      <c r="T917" s="156"/>
      <c r="AT917" s="151" t="s">
        <v>157</v>
      </c>
      <c r="AU917" s="151" t="s">
        <v>79</v>
      </c>
      <c r="AV917" s="13" t="s">
        <v>79</v>
      </c>
      <c r="AW917" s="13" t="s">
        <v>27</v>
      </c>
      <c r="AX917" s="13" t="s">
        <v>70</v>
      </c>
      <c r="AY917" s="151" t="s">
        <v>148</v>
      </c>
    </row>
    <row r="918" spans="2:51" s="13" customFormat="1" ht="12">
      <c r="B918" s="150"/>
      <c r="D918" s="144" t="s">
        <v>157</v>
      </c>
      <c r="E918" s="151" t="s">
        <v>1</v>
      </c>
      <c r="F918" s="152" t="s">
        <v>3361</v>
      </c>
      <c r="H918" s="153">
        <v>5.83</v>
      </c>
      <c r="L918" s="150"/>
      <c r="M918" s="154"/>
      <c r="N918" s="155"/>
      <c r="O918" s="155"/>
      <c r="P918" s="155"/>
      <c r="Q918" s="155"/>
      <c r="R918" s="155"/>
      <c r="S918" s="155"/>
      <c r="T918" s="156"/>
      <c r="AT918" s="151" t="s">
        <v>157</v>
      </c>
      <c r="AU918" s="151" t="s">
        <v>79</v>
      </c>
      <c r="AV918" s="13" t="s">
        <v>79</v>
      </c>
      <c r="AW918" s="13" t="s">
        <v>27</v>
      </c>
      <c r="AX918" s="13" t="s">
        <v>70</v>
      </c>
      <c r="AY918" s="151" t="s">
        <v>148</v>
      </c>
    </row>
    <row r="919" spans="2:51" s="13" customFormat="1" ht="12">
      <c r="B919" s="150"/>
      <c r="D919" s="144" t="s">
        <v>157</v>
      </c>
      <c r="E919" s="151" t="s">
        <v>1</v>
      </c>
      <c r="F919" s="152" t="s">
        <v>3362</v>
      </c>
      <c r="H919" s="153">
        <v>9.79</v>
      </c>
      <c r="L919" s="150"/>
      <c r="M919" s="154"/>
      <c r="N919" s="155"/>
      <c r="O919" s="155"/>
      <c r="P919" s="155"/>
      <c r="Q919" s="155"/>
      <c r="R919" s="155"/>
      <c r="S919" s="155"/>
      <c r="T919" s="156"/>
      <c r="AT919" s="151" t="s">
        <v>157</v>
      </c>
      <c r="AU919" s="151" t="s">
        <v>79</v>
      </c>
      <c r="AV919" s="13" t="s">
        <v>79</v>
      </c>
      <c r="AW919" s="13" t="s">
        <v>27</v>
      </c>
      <c r="AX919" s="13" t="s">
        <v>70</v>
      </c>
      <c r="AY919" s="151" t="s">
        <v>148</v>
      </c>
    </row>
    <row r="920" spans="2:51" s="13" customFormat="1" ht="12">
      <c r="B920" s="150"/>
      <c r="D920" s="144" t="s">
        <v>157</v>
      </c>
      <c r="E920" s="151" t="s">
        <v>1</v>
      </c>
      <c r="F920" s="152" t="s">
        <v>3363</v>
      </c>
      <c r="H920" s="153">
        <v>4.57</v>
      </c>
      <c r="L920" s="150"/>
      <c r="M920" s="154"/>
      <c r="N920" s="155"/>
      <c r="O920" s="155"/>
      <c r="P920" s="155"/>
      <c r="Q920" s="155"/>
      <c r="R920" s="155"/>
      <c r="S920" s="155"/>
      <c r="T920" s="156"/>
      <c r="AT920" s="151" t="s">
        <v>157</v>
      </c>
      <c r="AU920" s="151" t="s">
        <v>79</v>
      </c>
      <c r="AV920" s="13" t="s">
        <v>79</v>
      </c>
      <c r="AW920" s="13" t="s">
        <v>27</v>
      </c>
      <c r="AX920" s="13" t="s">
        <v>70</v>
      </c>
      <c r="AY920" s="151" t="s">
        <v>148</v>
      </c>
    </row>
    <row r="921" spans="2:51" s="13" customFormat="1" ht="12">
      <c r="B921" s="150"/>
      <c r="D921" s="144" t="s">
        <v>157</v>
      </c>
      <c r="E921" s="151" t="s">
        <v>1</v>
      </c>
      <c r="F921" s="152" t="s">
        <v>3364</v>
      </c>
      <c r="H921" s="153">
        <v>4.5</v>
      </c>
      <c r="L921" s="150"/>
      <c r="M921" s="154"/>
      <c r="N921" s="155"/>
      <c r="O921" s="155"/>
      <c r="P921" s="155"/>
      <c r="Q921" s="155"/>
      <c r="R921" s="155"/>
      <c r="S921" s="155"/>
      <c r="T921" s="156"/>
      <c r="AT921" s="151" t="s">
        <v>157</v>
      </c>
      <c r="AU921" s="151" t="s">
        <v>79</v>
      </c>
      <c r="AV921" s="13" t="s">
        <v>79</v>
      </c>
      <c r="AW921" s="13" t="s">
        <v>27</v>
      </c>
      <c r="AX921" s="13" t="s">
        <v>70</v>
      </c>
      <c r="AY921" s="151" t="s">
        <v>148</v>
      </c>
    </row>
    <row r="922" spans="2:65" s="1" customFormat="1" ht="24" customHeight="1">
      <c r="B922" s="130"/>
      <c r="C922" s="157" t="s">
        <v>1460</v>
      </c>
      <c r="D922" s="157" t="s">
        <v>80</v>
      </c>
      <c r="E922" s="158" t="s">
        <v>1524</v>
      </c>
      <c r="F922" s="159" t="s">
        <v>1525</v>
      </c>
      <c r="G922" s="160" t="s">
        <v>153</v>
      </c>
      <c r="H922" s="161">
        <v>37.727</v>
      </c>
      <c r="I922" s="162"/>
      <c r="J922" s="162">
        <f>ROUND(I922*H922,2)</f>
        <v>0</v>
      </c>
      <c r="K922" s="159" t="s">
        <v>1</v>
      </c>
      <c r="L922" s="163"/>
      <c r="M922" s="164" t="s">
        <v>1</v>
      </c>
      <c r="N922" s="165" t="s">
        <v>35</v>
      </c>
      <c r="O922" s="139">
        <v>0</v>
      </c>
      <c r="P922" s="139">
        <f>O922*H922</f>
        <v>0</v>
      </c>
      <c r="Q922" s="139">
        <v>0.003</v>
      </c>
      <c r="R922" s="139">
        <f>Q922*H922</f>
        <v>0.11318099999999999</v>
      </c>
      <c r="S922" s="139">
        <v>0</v>
      </c>
      <c r="T922" s="140">
        <f>S922*H922</f>
        <v>0</v>
      </c>
      <c r="AR922" s="141" t="s">
        <v>192</v>
      </c>
      <c r="AT922" s="141" t="s">
        <v>80</v>
      </c>
      <c r="AU922" s="141" t="s">
        <v>79</v>
      </c>
      <c r="AY922" s="15" t="s">
        <v>148</v>
      </c>
      <c r="BE922" s="142">
        <f>IF(N922="základní",J922,0)</f>
        <v>0</v>
      </c>
      <c r="BF922" s="142">
        <f>IF(N922="snížená",J922,0)</f>
        <v>0</v>
      </c>
      <c r="BG922" s="142">
        <f>IF(N922="zákl. přenesená",J922,0)</f>
        <v>0</v>
      </c>
      <c r="BH922" s="142">
        <f>IF(N922="sníž. přenesená",J922,0)</f>
        <v>0</v>
      </c>
      <c r="BI922" s="142">
        <f>IF(N922="nulová",J922,0)</f>
        <v>0</v>
      </c>
      <c r="BJ922" s="15" t="s">
        <v>77</v>
      </c>
      <c r="BK922" s="142">
        <f>ROUND(I922*H922,2)</f>
        <v>0</v>
      </c>
      <c r="BL922" s="15" t="s">
        <v>155</v>
      </c>
      <c r="BM922" s="141" t="s">
        <v>3365</v>
      </c>
    </row>
    <row r="923" spans="2:47" s="1" customFormat="1" ht="19.2">
      <c r="B923" s="27"/>
      <c r="D923" s="144" t="s">
        <v>277</v>
      </c>
      <c r="F923" s="166" t="s">
        <v>1511</v>
      </c>
      <c r="L923" s="27"/>
      <c r="M923" s="167"/>
      <c r="N923" s="50"/>
      <c r="O923" s="50"/>
      <c r="P923" s="50"/>
      <c r="Q923" s="50"/>
      <c r="R923" s="50"/>
      <c r="S923" s="50"/>
      <c r="T923" s="51"/>
      <c r="AT923" s="15" t="s">
        <v>277</v>
      </c>
      <c r="AU923" s="15" t="s">
        <v>79</v>
      </c>
    </row>
    <row r="924" spans="2:51" s="13" customFormat="1" ht="12">
      <c r="B924" s="150"/>
      <c r="D924" s="144" t="s">
        <v>157</v>
      </c>
      <c r="F924" s="152" t="s">
        <v>3366</v>
      </c>
      <c r="H924" s="153">
        <v>37.727</v>
      </c>
      <c r="L924" s="150"/>
      <c r="M924" s="154"/>
      <c r="N924" s="155"/>
      <c r="O924" s="155"/>
      <c r="P924" s="155"/>
      <c r="Q924" s="155"/>
      <c r="R924" s="155"/>
      <c r="S924" s="155"/>
      <c r="T924" s="156"/>
      <c r="AT924" s="151" t="s">
        <v>157</v>
      </c>
      <c r="AU924" s="151" t="s">
        <v>79</v>
      </c>
      <c r="AV924" s="13" t="s">
        <v>79</v>
      </c>
      <c r="AW924" s="13" t="s">
        <v>3</v>
      </c>
      <c r="AX924" s="13" t="s">
        <v>77</v>
      </c>
      <c r="AY924" s="151" t="s">
        <v>148</v>
      </c>
    </row>
    <row r="925" spans="2:65" s="1" customFormat="1" ht="24" customHeight="1">
      <c r="B925" s="130"/>
      <c r="C925" s="131" t="s">
        <v>1466</v>
      </c>
      <c r="D925" s="131" t="s">
        <v>150</v>
      </c>
      <c r="E925" s="132" t="s">
        <v>1529</v>
      </c>
      <c r="F925" s="133" t="s">
        <v>1530</v>
      </c>
      <c r="G925" s="134" t="s">
        <v>203</v>
      </c>
      <c r="H925" s="135">
        <v>2.035</v>
      </c>
      <c r="I925" s="136"/>
      <c r="J925" s="136">
        <f>ROUND(I925*H925,2)</f>
        <v>0</v>
      </c>
      <c r="K925" s="133" t="s">
        <v>320</v>
      </c>
      <c r="L925" s="27"/>
      <c r="M925" s="137" t="s">
        <v>1</v>
      </c>
      <c r="N925" s="138" t="s">
        <v>35</v>
      </c>
      <c r="O925" s="139">
        <v>1.156</v>
      </c>
      <c r="P925" s="139">
        <f>O925*H925</f>
        <v>2.3524599999999998</v>
      </c>
      <c r="Q925" s="139">
        <v>0</v>
      </c>
      <c r="R925" s="139">
        <f>Q925*H925</f>
        <v>0</v>
      </c>
      <c r="S925" s="139">
        <v>0</v>
      </c>
      <c r="T925" s="140">
        <f>S925*H925</f>
        <v>0</v>
      </c>
      <c r="AR925" s="141" t="s">
        <v>231</v>
      </c>
      <c r="AT925" s="141" t="s">
        <v>150</v>
      </c>
      <c r="AU925" s="141" t="s">
        <v>79</v>
      </c>
      <c r="AY925" s="15" t="s">
        <v>148</v>
      </c>
      <c r="BE925" s="142">
        <f>IF(N925="základní",J925,0)</f>
        <v>0</v>
      </c>
      <c r="BF925" s="142">
        <f>IF(N925="snížená",J925,0)</f>
        <v>0</v>
      </c>
      <c r="BG925" s="142">
        <f>IF(N925="zákl. přenesená",J925,0)</f>
        <v>0</v>
      </c>
      <c r="BH925" s="142">
        <f>IF(N925="sníž. přenesená",J925,0)</f>
        <v>0</v>
      </c>
      <c r="BI925" s="142">
        <f>IF(N925="nulová",J925,0)</f>
        <v>0</v>
      </c>
      <c r="BJ925" s="15" t="s">
        <v>77</v>
      </c>
      <c r="BK925" s="142">
        <f>ROUND(I925*H925,2)</f>
        <v>0</v>
      </c>
      <c r="BL925" s="15" t="s">
        <v>231</v>
      </c>
      <c r="BM925" s="141" t="s">
        <v>3367</v>
      </c>
    </row>
    <row r="926" spans="2:63" s="11" customFormat="1" ht="22.8" customHeight="1">
      <c r="B926" s="118"/>
      <c r="D926" s="119" t="s">
        <v>69</v>
      </c>
      <c r="E926" s="128" t="s">
        <v>1532</v>
      </c>
      <c r="F926" s="128" t="s">
        <v>1533</v>
      </c>
      <c r="J926" s="129">
        <f>BK926</f>
        <v>0</v>
      </c>
      <c r="L926" s="118"/>
      <c r="M926" s="122"/>
      <c r="N926" s="123"/>
      <c r="O926" s="123"/>
      <c r="P926" s="124">
        <f>SUM(P927:P997)</f>
        <v>315.41812999999996</v>
      </c>
      <c r="Q926" s="123"/>
      <c r="R926" s="124">
        <f>SUM(R927:R997)</f>
        <v>1.2574404000000001</v>
      </c>
      <c r="S926" s="123"/>
      <c r="T926" s="125">
        <f>SUM(T927:T997)</f>
        <v>1.3644197999999998</v>
      </c>
      <c r="AR926" s="119" t="s">
        <v>79</v>
      </c>
      <c r="AT926" s="126" t="s">
        <v>69</v>
      </c>
      <c r="AU926" s="126" t="s">
        <v>77</v>
      </c>
      <c r="AY926" s="119" t="s">
        <v>148</v>
      </c>
      <c r="BK926" s="127">
        <f>SUM(BK927:BK997)</f>
        <v>0</v>
      </c>
    </row>
    <row r="927" spans="2:65" s="1" customFormat="1" ht="16.5" customHeight="1">
      <c r="B927" s="130"/>
      <c r="C927" s="131" t="s">
        <v>1470</v>
      </c>
      <c r="D927" s="131" t="s">
        <v>150</v>
      </c>
      <c r="E927" s="132" t="s">
        <v>1535</v>
      </c>
      <c r="F927" s="133" t="s">
        <v>1536</v>
      </c>
      <c r="G927" s="134" t="s">
        <v>153</v>
      </c>
      <c r="H927" s="135">
        <v>2.94</v>
      </c>
      <c r="I927" s="136"/>
      <c r="J927" s="136">
        <f>ROUND(I927*H927,2)</f>
        <v>0</v>
      </c>
      <c r="K927" s="133" t="s">
        <v>320</v>
      </c>
      <c r="L927" s="27"/>
      <c r="M927" s="137" t="s">
        <v>1</v>
      </c>
      <c r="N927" s="138" t="s">
        <v>35</v>
      </c>
      <c r="O927" s="139">
        <v>0.36</v>
      </c>
      <c r="P927" s="139">
        <f>O927*H927</f>
        <v>1.0584</v>
      </c>
      <c r="Q927" s="139">
        <v>0</v>
      </c>
      <c r="R927" s="139">
        <f>Q927*H927</f>
        <v>0</v>
      </c>
      <c r="S927" s="139">
        <v>0.00594</v>
      </c>
      <c r="T927" s="140">
        <f>S927*H927</f>
        <v>0.0174636</v>
      </c>
      <c r="AR927" s="141" t="s">
        <v>231</v>
      </c>
      <c r="AT927" s="141" t="s">
        <v>150</v>
      </c>
      <c r="AU927" s="141" t="s">
        <v>79</v>
      </c>
      <c r="AY927" s="15" t="s">
        <v>148</v>
      </c>
      <c r="BE927" s="142">
        <f>IF(N927="základní",J927,0)</f>
        <v>0</v>
      </c>
      <c r="BF927" s="142">
        <f>IF(N927="snížená",J927,0)</f>
        <v>0</v>
      </c>
      <c r="BG927" s="142">
        <f>IF(N927="zákl. přenesená",J927,0)</f>
        <v>0</v>
      </c>
      <c r="BH927" s="142">
        <f>IF(N927="sníž. přenesená",J927,0)</f>
        <v>0</v>
      </c>
      <c r="BI927" s="142">
        <f>IF(N927="nulová",J927,0)</f>
        <v>0</v>
      </c>
      <c r="BJ927" s="15" t="s">
        <v>77</v>
      </c>
      <c r="BK927" s="142">
        <f>ROUND(I927*H927,2)</f>
        <v>0</v>
      </c>
      <c r="BL927" s="15" t="s">
        <v>231</v>
      </c>
      <c r="BM927" s="141" t="s">
        <v>3368</v>
      </c>
    </row>
    <row r="928" spans="2:51" s="13" customFormat="1" ht="12">
      <c r="B928" s="150"/>
      <c r="D928" s="144" t="s">
        <v>157</v>
      </c>
      <c r="E928" s="151" t="s">
        <v>1</v>
      </c>
      <c r="F928" s="152" t="s">
        <v>3369</v>
      </c>
      <c r="H928" s="153">
        <v>2.94</v>
      </c>
      <c r="L928" s="150"/>
      <c r="M928" s="154"/>
      <c r="N928" s="155"/>
      <c r="O928" s="155"/>
      <c r="P928" s="155"/>
      <c r="Q928" s="155"/>
      <c r="R928" s="155"/>
      <c r="S928" s="155"/>
      <c r="T928" s="156"/>
      <c r="AT928" s="151" t="s">
        <v>157</v>
      </c>
      <c r="AU928" s="151" t="s">
        <v>79</v>
      </c>
      <c r="AV928" s="13" t="s">
        <v>79</v>
      </c>
      <c r="AW928" s="13" t="s">
        <v>27</v>
      </c>
      <c r="AX928" s="13" t="s">
        <v>70</v>
      </c>
      <c r="AY928" s="151" t="s">
        <v>148</v>
      </c>
    </row>
    <row r="929" spans="2:65" s="1" customFormat="1" ht="16.5" customHeight="1">
      <c r="B929" s="130"/>
      <c r="C929" s="131" t="s">
        <v>1476</v>
      </c>
      <c r="D929" s="131" t="s">
        <v>150</v>
      </c>
      <c r="E929" s="132" t="s">
        <v>1540</v>
      </c>
      <c r="F929" s="133" t="s">
        <v>1541</v>
      </c>
      <c r="G929" s="134" t="s">
        <v>458</v>
      </c>
      <c r="H929" s="135">
        <v>15.6</v>
      </c>
      <c r="I929" s="136"/>
      <c r="J929" s="136">
        <f>ROUND(I929*H929,2)</f>
        <v>0</v>
      </c>
      <c r="K929" s="133" t="s">
        <v>320</v>
      </c>
      <c r="L929" s="27"/>
      <c r="M929" s="137" t="s">
        <v>1</v>
      </c>
      <c r="N929" s="138" t="s">
        <v>35</v>
      </c>
      <c r="O929" s="139">
        <v>0.083</v>
      </c>
      <c r="P929" s="139">
        <f>O929*H929</f>
        <v>1.2948</v>
      </c>
      <c r="Q929" s="139">
        <v>0</v>
      </c>
      <c r="R929" s="139">
        <f>Q929*H929</f>
        <v>0</v>
      </c>
      <c r="S929" s="139">
        <v>0</v>
      </c>
      <c r="T929" s="140">
        <f>S929*H929</f>
        <v>0</v>
      </c>
      <c r="AR929" s="141" t="s">
        <v>231</v>
      </c>
      <c r="AT929" s="141" t="s">
        <v>150</v>
      </c>
      <c r="AU929" s="141" t="s">
        <v>79</v>
      </c>
      <c r="AY929" s="15" t="s">
        <v>148</v>
      </c>
      <c r="BE929" s="142">
        <f>IF(N929="základní",J929,0)</f>
        <v>0</v>
      </c>
      <c r="BF929" s="142">
        <f>IF(N929="snížená",J929,0)</f>
        <v>0</v>
      </c>
      <c r="BG929" s="142">
        <f>IF(N929="zákl. přenesená",J929,0)</f>
        <v>0</v>
      </c>
      <c r="BH929" s="142">
        <f>IF(N929="sníž. přenesená",J929,0)</f>
        <v>0</v>
      </c>
      <c r="BI929" s="142">
        <f>IF(N929="nulová",J929,0)</f>
        <v>0</v>
      </c>
      <c r="BJ929" s="15" t="s">
        <v>77</v>
      </c>
      <c r="BK929" s="142">
        <f>ROUND(I929*H929,2)</f>
        <v>0</v>
      </c>
      <c r="BL929" s="15" t="s">
        <v>231</v>
      </c>
      <c r="BM929" s="141" t="s">
        <v>3370</v>
      </c>
    </row>
    <row r="930" spans="2:51" s="13" customFormat="1" ht="12">
      <c r="B930" s="150"/>
      <c r="D930" s="144" t="s">
        <v>157</v>
      </c>
      <c r="E930" s="151" t="s">
        <v>1</v>
      </c>
      <c r="F930" s="152" t="s">
        <v>1543</v>
      </c>
      <c r="H930" s="153">
        <v>13.2</v>
      </c>
      <c r="L930" s="150"/>
      <c r="M930" s="154"/>
      <c r="N930" s="155"/>
      <c r="O930" s="155"/>
      <c r="P930" s="155"/>
      <c r="Q930" s="155"/>
      <c r="R930" s="155"/>
      <c r="S930" s="155"/>
      <c r="T930" s="156"/>
      <c r="AT930" s="151" t="s">
        <v>157</v>
      </c>
      <c r="AU930" s="151" t="s">
        <v>79</v>
      </c>
      <c r="AV930" s="13" t="s">
        <v>79</v>
      </c>
      <c r="AW930" s="13" t="s">
        <v>27</v>
      </c>
      <c r="AX930" s="13" t="s">
        <v>70</v>
      </c>
      <c r="AY930" s="151" t="s">
        <v>148</v>
      </c>
    </row>
    <row r="931" spans="2:51" s="13" customFormat="1" ht="12">
      <c r="B931" s="150"/>
      <c r="D931" s="144" t="s">
        <v>157</v>
      </c>
      <c r="E931" s="151" t="s">
        <v>1</v>
      </c>
      <c r="F931" s="152" t="s">
        <v>1544</v>
      </c>
      <c r="H931" s="153">
        <v>2.4</v>
      </c>
      <c r="L931" s="150"/>
      <c r="M931" s="154"/>
      <c r="N931" s="155"/>
      <c r="O931" s="155"/>
      <c r="P931" s="155"/>
      <c r="Q931" s="155"/>
      <c r="R931" s="155"/>
      <c r="S931" s="155"/>
      <c r="T931" s="156"/>
      <c r="AT931" s="151" t="s">
        <v>157</v>
      </c>
      <c r="AU931" s="151" t="s">
        <v>79</v>
      </c>
      <c r="AV931" s="13" t="s">
        <v>79</v>
      </c>
      <c r="AW931" s="13" t="s">
        <v>27</v>
      </c>
      <c r="AX931" s="13" t="s">
        <v>70</v>
      </c>
      <c r="AY931" s="151" t="s">
        <v>148</v>
      </c>
    </row>
    <row r="932" spans="2:65" s="1" customFormat="1" ht="16.5" customHeight="1">
      <c r="B932" s="130"/>
      <c r="C932" s="157" t="s">
        <v>1485</v>
      </c>
      <c r="D932" s="157" t="s">
        <v>80</v>
      </c>
      <c r="E932" s="158" t="s">
        <v>1546</v>
      </c>
      <c r="F932" s="159" t="s">
        <v>1547</v>
      </c>
      <c r="G932" s="160" t="s">
        <v>153</v>
      </c>
      <c r="H932" s="161">
        <v>17.94</v>
      </c>
      <c r="I932" s="162"/>
      <c r="J932" s="162">
        <f>ROUND(I932*H932,2)</f>
        <v>0</v>
      </c>
      <c r="K932" s="159" t="s">
        <v>320</v>
      </c>
      <c r="L932" s="163"/>
      <c r="M932" s="164" t="s">
        <v>1</v>
      </c>
      <c r="N932" s="165" t="s">
        <v>35</v>
      </c>
      <c r="O932" s="139">
        <v>0</v>
      </c>
      <c r="P932" s="139">
        <f>O932*H932</f>
        <v>0</v>
      </c>
      <c r="Q932" s="139">
        <v>0.00038</v>
      </c>
      <c r="R932" s="139">
        <f>Q932*H932</f>
        <v>0.006817200000000001</v>
      </c>
      <c r="S932" s="139">
        <v>0</v>
      </c>
      <c r="T932" s="140">
        <f>S932*H932</f>
        <v>0</v>
      </c>
      <c r="AR932" s="141" t="s">
        <v>325</v>
      </c>
      <c r="AT932" s="141" t="s">
        <v>80</v>
      </c>
      <c r="AU932" s="141" t="s">
        <v>79</v>
      </c>
      <c r="AY932" s="15" t="s">
        <v>148</v>
      </c>
      <c r="BE932" s="142">
        <f>IF(N932="základní",J932,0)</f>
        <v>0</v>
      </c>
      <c r="BF932" s="142">
        <f>IF(N932="snížená",J932,0)</f>
        <v>0</v>
      </c>
      <c r="BG932" s="142">
        <f>IF(N932="zákl. přenesená",J932,0)</f>
        <v>0</v>
      </c>
      <c r="BH932" s="142">
        <f>IF(N932="sníž. přenesená",J932,0)</f>
        <v>0</v>
      </c>
      <c r="BI932" s="142">
        <f>IF(N932="nulová",J932,0)</f>
        <v>0</v>
      </c>
      <c r="BJ932" s="15" t="s">
        <v>77</v>
      </c>
      <c r="BK932" s="142">
        <f>ROUND(I932*H932,2)</f>
        <v>0</v>
      </c>
      <c r="BL932" s="15" t="s">
        <v>231</v>
      </c>
      <c r="BM932" s="141" t="s">
        <v>3371</v>
      </c>
    </row>
    <row r="933" spans="2:47" s="1" customFormat="1" ht="105.6">
      <c r="B933" s="27"/>
      <c r="D933" s="144" t="s">
        <v>277</v>
      </c>
      <c r="F933" s="166" t="s">
        <v>1549</v>
      </c>
      <c r="L933" s="27"/>
      <c r="M933" s="167"/>
      <c r="N933" s="50"/>
      <c r="O933" s="50"/>
      <c r="P933" s="50"/>
      <c r="Q933" s="50"/>
      <c r="R933" s="50"/>
      <c r="S933" s="50"/>
      <c r="T933" s="51"/>
      <c r="AT933" s="15" t="s">
        <v>277</v>
      </c>
      <c r="AU933" s="15" t="s">
        <v>79</v>
      </c>
    </row>
    <row r="934" spans="2:51" s="13" customFormat="1" ht="12">
      <c r="B934" s="150"/>
      <c r="D934" s="144" t="s">
        <v>157</v>
      </c>
      <c r="F934" s="152" t="s">
        <v>1550</v>
      </c>
      <c r="H934" s="153">
        <v>17.94</v>
      </c>
      <c r="L934" s="150"/>
      <c r="M934" s="154"/>
      <c r="N934" s="155"/>
      <c r="O934" s="155"/>
      <c r="P934" s="155"/>
      <c r="Q934" s="155"/>
      <c r="R934" s="155"/>
      <c r="S934" s="155"/>
      <c r="T934" s="156"/>
      <c r="AT934" s="151" t="s">
        <v>157</v>
      </c>
      <c r="AU934" s="151" t="s">
        <v>79</v>
      </c>
      <c r="AV934" s="13" t="s">
        <v>79</v>
      </c>
      <c r="AW934" s="13" t="s">
        <v>3</v>
      </c>
      <c r="AX934" s="13" t="s">
        <v>77</v>
      </c>
      <c r="AY934" s="151" t="s">
        <v>148</v>
      </c>
    </row>
    <row r="935" spans="2:65" s="1" customFormat="1" ht="16.5" customHeight="1">
      <c r="B935" s="130"/>
      <c r="C935" s="131" t="s">
        <v>1490</v>
      </c>
      <c r="D935" s="131" t="s">
        <v>150</v>
      </c>
      <c r="E935" s="132" t="s">
        <v>1552</v>
      </c>
      <c r="F935" s="133" t="s">
        <v>1553</v>
      </c>
      <c r="G935" s="134" t="s">
        <v>458</v>
      </c>
      <c r="H935" s="135">
        <v>124.41</v>
      </c>
      <c r="I935" s="136"/>
      <c r="J935" s="136">
        <f>ROUND(I935*H935,2)</f>
        <v>0</v>
      </c>
      <c r="K935" s="133" t="s">
        <v>320</v>
      </c>
      <c r="L935" s="27"/>
      <c r="M935" s="137" t="s">
        <v>1</v>
      </c>
      <c r="N935" s="138" t="s">
        <v>35</v>
      </c>
      <c r="O935" s="139">
        <v>0.195</v>
      </c>
      <c r="P935" s="139">
        <f>O935*H935</f>
        <v>24.25995</v>
      </c>
      <c r="Q935" s="139">
        <v>0</v>
      </c>
      <c r="R935" s="139">
        <f>Q935*H935</f>
        <v>0</v>
      </c>
      <c r="S935" s="139">
        <v>0.00167</v>
      </c>
      <c r="T935" s="140">
        <f>S935*H935</f>
        <v>0.2077647</v>
      </c>
      <c r="AR935" s="141" t="s">
        <v>231</v>
      </c>
      <c r="AT935" s="141" t="s">
        <v>150</v>
      </c>
      <c r="AU935" s="141" t="s">
        <v>79</v>
      </c>
      <c r="AY935" s="15" t="s">
        <v>148</v>
      </c>
      <c r="BE935" s="142">
        <f>IF(N935="základní",J935,0)</f>
        <v>0</v>
      </c>
      <c r="BF935" s="142">
        <f>IF(N935="snížená",J935,0)</f>
        <v>0</v>
      </c>
      <c r="BG935" s="142">
        <f>IF(N935="zákl. přenesená",J935,0)</f>
        <v>0</v>
      </c>
      <c r="BH935" s="142">
        <f>IF(N935="sníž. přenesená",J935,0)</f>
        <v>0</v>
      </c>
      <c r="BI935" s="142">
        <f>IF(N935="nulová",J935,0)</f>
        <v>0</v>
      </c>
      <c r="BJ935" s="15" t="s">
        <v>77</v>
      </c>
      <c r="BK935" s="142">
        <f>ROUND(I935*H935,2)</f>
        <v>0</v>
      </c>
      <c r="BL935" s="15" t="s">
        <v>231</v>
      </c>
      <c r="BM935" s="141" t="s">
        <v>3372</v>
      </c>
    </row>
    <row r="936" spans="2:51" s="12" customFormat="1" ht="12">
      <c r="B936" s="143"/>
      <c r="D936" s="144" t="s">
        <v>157</v>
      </c>
      <c r="E936" s="145" t="s">
        <v>1</v>
      </c>
      <c r="F936" s="146" t="s">
        <v>2914</v>
      </c>
      <c r="H936" s="145" t="s">
        <v>1</v>
      </c>
      <c r="L936" s="143"/>
      <c r="M936" s="147"/>
      <c r="N936" s="148"/>
      <c r="O936" s="148"/>
      <c r="P936" s="148"/>
      <c r="Q936" s="148"/>
      <c r="R936" s="148"/>
      <c r="S936" s="148"/>
      <c r="T936" s="149"/>
      <c r="AT936" s="145" t="s">
        <v>157</v>
      </c>
      <c r="AU936" s="145" t="s">
        <v>79</v>
      </c>
      <c r="AV936" s="12" t="s">
        <v>77</v>
      </c>
      <c r="AW936" s="12" t="s">
        <v>27</v>
      </c>
      <c r="AX936" s="12" t="s">
        <v>70</v>
      </c>
      <c r="AY936" s="145" t="s">
        <v>148</v>
      </c>
    </row>
    <row r="937" spans="2:51" s="13" customFormat="1" ht="12">
      <c r="B937" s="150"/>
      <c r="D937" s="144" t="s">
        <v>157</v>
      </c>
      <c r="E937" s="151" t="s">
        <v>1</v>
      </c>
      <c r="F937" s="152" t="s">
        <v>3373</v>
      </c>
      <c r="H937" s="153">
        <v>4.2</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51" s="13" customFormat="1" ht="12">
      <c r="B938" s="150"/>
      <c r="D938" s="144" t="s">
        <v>157</v>
      </c>
      <c r="E938" s="151" t="s">
        <v>1</v>
      </c>
      <c r="F938" s="152" t="s">
        <v>3374</v>
      </c>
      <c r="H938" s="153">
        <v>2.66</v>
      </c>
      <c r="L938" s="150"/>
      <c r="M938" s="154"/>
      <c r="N938" s="155"/>
      <c r="O938" s="155"/>
      <c r="P938" s="155"/>
      <c r="Q938" s="155"/>
      <c r="R938" s="155"/>
      <c r="S938" s="155"/>
      <c r="T938" s="156"/>
      <c r="AT938" s="151" t="s">
        <v>157</v>
      </c>
      <c r="AU938" s="151" t="s">
        <v>79</v>
      </c>
      <c r="AV938" s="13" t="s">
        <v>79</v>
      </c>
      <c r="AW938" s="13" t="s">
        <v>27</v>
      </c>
      <c r="AX938" s="13" t="s">
        <v>70</v>
      </c>
      <c r="AY938" s="151" t="s">
        <v>148</v>
      </c>
    </row>
    <row r="939" spans="2:51" s="12" customFormat="1" ht="12">
      <c r="B939" s="143"/>
      <c r="D939" s="144" t="s">
        <v>157</v>
      </c>
      <c r="E939" s="145" t="s">
        <v>1</v>
      </c>
      <c r="F939" s="146" t="s">
        <v>2175</v>
      </c>
      <c r="H939" s="145" t="s">
        <v>1</v>
      </c>
      <c r="L939" s="143"/>
      <c r="M939" s="147"/>
      <c r="N939" s="148"/>
      <c r="O939" s="148"/>
      <c r="P939" s="148"/>
      <c r="Q939" s="148"/>
      <c r="R939" s="148"/>
      <c r="S939" s="148"/>
      <c r="T939" s="149"/>
      <c r="AT939" s="145" t="s">
        <v>157</v>
      </c>
      <c r="AU939" s="145" t="s">
        <v>79</v>
      </c>
      <c r="AV939" s="12" t="s">
        <v>77</v>
      </c>
      <c r="AW939" s="12" t="s">
        <v>27</v>
      </c>
      <c r="AX939" s="12" t="s">
        <v>70</v>
      </c>
      <c r="AY939" s="145" t="s">
        <v>148</v>
      </c>
    </row>
    <row r="940" spans="2:51" s="13" customFormat="1" ht="12">
      <c r="B940" s="150"/>
      <c r="D940" s="144" t="s">
        <v>157</v>
      </c>
      <c r="E940" s="151" t="s">
        <v>1</v>
      </c>
      <c r="F940" s="152" t="s">
        <v>3375</v>
      </c>
      <c r="H940" s="153">
        <v>14.63</v>
      </c>
      <c r="L940" s="150"/>
      <c r="M940" s="154"/>
      <c r="N940" s="155"/>
      <c r="O940" s="155"/>
      <c r="P940" s="155"/>
      <c r="Q940" s="155"/>
      <c r="R940" s="155"/>
      <c r="S940" s="155"/>
      <c r="T940" s="156"/>
      <c r="AT940" s="151" t="s">
        <v>157</v>
      </c>
      <c r="AU940" s="151" t="s">
        <v>79</v>
      </c>
      <c r="AV940" s="13" t="s">
        <v>79</v>
      </c>
      <c r="AW940" s="13" t="s">
        <v>27</v>
      </c>
      <c r="AX940" s="13" t="s">
        <v>70</v>
      </c>
      <c r="AY940" s="151" t="s">
        <v>148</v>
      </c>
    </row>
    <row r="941" spans="2:51" s="13" customFormat="1" ht="12">
      <c r="B941" s="150"/>
      <c r="D941" s="144" t="s">
        <v>157</v>
      </c>
      <c r="E941" s="151" t="s">
        <v>1</v>
      </c>
      <c r="F941" s="152" t="s">
        <v>3376</v>
      </c>
      <c r="H941" s="153">
        <v>9.8</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51" s="13" customFormat="1" ht="12">
      <c r="B942" s="150"/>
      <c r="D942" s="144" t="s">
        <v>157</v>
      </c>
      <c r="E942" s="151" t="s">
        <v>1</v>
      </c>
      <c r="F942" s="152" t="s">
        <v>3377</v>
      </c>
      <c r="H942" s="153">
        <v>21</v>
      </c>
      <c r="L942" s="150"/>
      <c r="M942" s="154"/>
      <c r="N942" s="155"/>
      <c r="O942" s="155"/>
      <c r="P942" s="155"/>
      <c r="Q942" s="155"/>
      <c r="R942" s="155"/>
      <c r="S942" s="155"/>
      <c r="T942" s="156"/>
      <c r="AT942" s="151" t="s">
        <v>157</v>
      </c>
      <c r="AU942" s="151" t="s">
        <v>79</v>
      </c>
      <c r="AV942" s="13" t="s">
        <v>79</v>
      </c>
      <c r="AW942" s="13" t="s">
        <v>27</v>
      </c>
      <c r="AX942" s="13" t="s">
        <v>70</v>
      </c>
      <c r="AY942" s="151" t="s">
        <v>148</v>
      </c>
    </row>
    <row r="943" spans="2:51" s="13" customFormat="1" ht="12">
      <c r="B943" s="150"/>
      <c r="D943" s="144" t="s">
        <v>157</v>
      </c>
      <c r="E943" s="151" t="s">
        <v>1</v>
      </c>
      <c r="F943" s="152" t="s">
        <v>3378</v>
      </c>
      <c r="H943" s="153">
        <v>7.98</v>
      </c>
      <c r="L943" s="150"/>
      <c r="M943" s="154"/>
      <c r="N943" s="155"/>
      <c r="O943" s="155"/>
      <c r="P943" s="155"/>
      <c r="Q943" s="155"/>
      <c r="R943" s="155"/>
      <c r="S943" s="155"/>
      <c r="T943" s="156"/>
      <c r="AT943" s="151" t="s">
        <v>157</v>
      </c>
      <c r="AU943" s="151" t="s">
        <v>79</v>
      </c>
      <c r="AV943" s="13" t="s">
        <v>79</v>
      </c>
      <c r="AW943" s="13" t="s">
        <v>27</v>
      </c>
      <c r="AX943" s="13" t="s">
        <v>70</v>
      </c>
      <c r="AY943" s="151" t="s">
        <v>148</v>
      </c>
    </row>
    <row r="944" spans="2:51" s="13" customFormat="1" ht="12">
      <c r="B944" s="150"/>
      <c r="D944" s="144" t="s">
        <v>157</v>
      </c>
      <c r="E944" s="151" t="s">
        <v>1</v>
      </c>
      <c r="F944" s="152" t="s">
        <v>3379</v>
      </c>
      <c r="H944" s="153">
        <v>2.6</v>
      </c>
      <c r="L944" s="150"/>
      <c r="M944" s="154"/>
      <c r="N944" s="155"/>
      <c r="O944" s="155"/>
      <c r="P944" s="155"/>
      <c r="Q944" s="155"/>
      <c r="R944" s="155"/>
      <c r="S944" s="155"/>
      <c r="T944" s="156"/>
      <c r="AT944" s="151" t="s">
        <v>157</v>
      </c>
      <c r="AU944" s="151" t="s">
        <v>79</v>
      </c>
      <c r="AV944" s="13" t="s">
        <v>79</v>
      </c>
      <c r="AW944" s="13" t="s">
        <v>27</v>
      </c>
      <c r="AX944" s="13" t="s">
        <v>70</v>
      </c>
      <c r="AY944" s="151" t="s">
        <v>148</v>
      </c>
    </row>
    <row r="945" spans="2:51" s="13" customFormat="1" ht="12">
      <c r="B945" s="150"/>
      <c r="D945" s="144" t="s">
        <v>157</v>
      </c>
      <c r="E945" s="151" t="s">
        <v>1</v>
      </c>
      <c r="F945" s="152" t="s">
        <v>3380</v>
      </c>
      <c r="H945" s="153">
        <v>0.75</v>
      </c>
      <c r="L945" s="150"/>
      <c r="M945" s="154"/>
      <c r="N945" s="155"/>
      <c r="O945" s="155"/>
      <c r="P945" s="155"/>
      <c r="Q945" s="155"/>
      <c r="R945" s="155"/>
      <c r="S945" s="155"/>
      <c r="T945" s="156"/>
      <c r="AT945" s="151" t="s">
        <v>157</v>
      </c>
      <c r="AU945" s="151" t="s">
        <v>79</v>
      </c>
      <c r="AV945" s="13" t="s">
        <v>79</v>
      </c>
      <c r="AW945" s="13" t="s">
        <v>27</v>
      </c>
      <c r="AX945" s="13" t="s">
        <v>70</v>
      </c>
      <c r="AY945" s="151" t="s">
        <v>148</v>
      </c>
    </row>
    <row r="946" spans="2:51" s="12" customFormat="1" ht="12">
      <c r="B946" s="143"/>
      <c r="D946" s="144" t="s">
        <v>157</v>
      </c>
      <c r="E946" s="145" t="s">
        <v>1</v>
      </c>
      <c r="F946" s="146" t="s">
        <v>347</v>
      </c>
      <c r="H946" s="145" t="s">
        <v>1</v>
      </c>
      <c r="L946" s="143"/>
      <c r="M946" s="147"/>
      <c r="N946" s="148"/>
      <c r="O946" s="148"/>
      <c r="P946" s="148"/>
      <c r="Q946" s="148"/>
      <c r="R946" s="148"/>
      <c r="S946" s="148"/>
      <c r="T946" s="149"/>
      <c r="AT946" s="145" t="s">
        <v>157</v>
      </c>
      <c r="AU946" s="145" t="s">
        <v>79</v>
      </c>
      <c r="AV946" s="12" t="s">
        <v>77</v>
      </c>
      <c r="AW946" s="12" t="s">
        <v>27</v>
      </c>
      <c r="AX946" s="12" t="s">
        <v>70</v>
      </c>
      <c r="AY946" s="145" t="s">
        <v>148</v>
      </c>
    </row>
    <row r="947" spans="2:51" s="13" customFormat="1" ht="12">
      <c r="B947" s="150"/>
      <c r="D947" s="144" t="s">
        <v>157</v>
      </c>
      <c r="E947" s="151" t="s">
        <v>1</v>
      </c>
      <c r="F947" s="152" t="s">
        <v>3381</v>
      </c>
      <c r="H947" s="153">
        <v>14.85</v>
      </c>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51" s="13" customFormat="1" ht="12">
      <c r="B948" s="150"/>
      <c r="D948" s="144" t="s">
        <v>157</v>
      </c>
      <c r="E948" s="151" t="s">
        <v>1</v>
      </c>
      <c r="F948" s="152" t="s">
        <v>3382</v>
      </c>
      <c r="H948" s="153">
        <v>3.99</v>
      </c>
      <c r="L948" s="150"/>
      <c r="M948" s="154"/>
      <c r="N948" s="155"/>
      <c r="O948" s="155"/>
      <c r="P948" s="155"/>
      <c r="Q948" s="155"/>
      <c r="R948" s="155"/>
      <c r="S948" s="155"/>
      <c r="T948" s="156"/>
      <c r="AT948" s="151" t="s">
        <v>157</v>
      </c>
      <c r="AU948" s="151" t="s">
        <v>79</v>
      </c>
      <c r="AV948" s="13" t="s">
        <v>79</v>
      </c>
      <c r="AW948" s="13" t="s">
        <v>27</v>
      </c>
      <c r="AX948" s="13" t="s">
        <v>70</v>
      </c>
      <c r="AY948" s="151" t="s">
        <v>148</v>
      </c>
    </row>
    <row r="949" spans="2:51" s="13" customFormat="1" ht="12">
      <c r="B949" s="150"/>
      <c r="D949" s="144" t="s">
        <v>157</v>
      </c>
      <c r="E949" s="151" t="s">
        <v>1</v>
      </c>
      <c r="F949" s="152" t="s">
        <v>3376</v>
      </c>
      <c r="H949" s="153">
        <v>9.8</v>
      </c>
      <c r="L949" s="150"/>
      <c r="M949" s="154"/>
      <c r="N949" s="155"/>
      <c r="O949" s="155"/>
      <c r="P949" s="155"/>
      <c r="Q949" s="155"/>
      <c r="R949" s="155"/>
      <c r="S949" s="155"/>
      <c r="T949" s="156"/>
      <c r="AT949" s="151" t="s">
        <v>157</v>
      </c>
      <c r="AU949" s="151" t="s">
        <v>79</v>
      </c>
      <c r="AV949" s="13" t="s">
        <v>79</v>
      </c>
      <c r="AW949" s="13" t="s">
        <v>27</v>
      </c>
      <c r="AX949" s="13" t="s">
        <v>70</v>
      </c>
      <c r="AY949" s="151" t="s">
        <v>148</v>
      </c>
    </row>
    <row r="950" spans="2:51" s="13" customFormat="1" ht="12">
      <c r="B950" s="150"/>
      <c r="D950" s="144" t="s">
        <v>157</v>
      </c>
      <c r="E950" s="151" t="s">
        <v>1</v>
      </c>
      <c r="F950" s="152" t="s">
        <v>3377</v>
      </c>
      <c r="H950" s="153">
        <v>21</v>
      </c>
      <c r="L950" s="150"/>
      <c r="M950" s="154"/>
      <c r="N950" s="155"/>
      <c r="O950" s="155"/>
      <c r="P950" s="155"/>
      <c r="Q950" s="155"/>
      <c r="R950" s="155"/>
      <c r="S950" s="155"/>
      <c r="T950" s="156"/>
      <c r="AT950" s="151" t="s">
        <v>157</v>
      </c>
      <c r="AU950" s="151" t="s">
        <v>79</v>
      </c>
      <c r="AV950" s="13" t="s">
        <v>79</v>
      </c>
      <c r="AW950" s="13" t="s">
        <v>27</v>
      </c>
      <c r="AX950" s="13" t="s">
        <v>70</v>
      </c>
      <c r="AY950" s="151" t="s">
        <v>148</v>
      </c>
    </row>
    <row r="951" spans="2:51" s="13" customFormat="1" ht="12">
      <c r="B951" s="150"/>
      <c r="D951" s="144" t="s">
        <v>157</v>
      </c>
      <c r="E951" s="151" t="s">
        <v>1</v>
      </c>
      <c r="F951" s="152" t="s">
        <v>3383</v>
      </c>
      <c r="H951" s="153">
        <v>0.75</v>
      </c>
      <c r="L951" s="150"/>
      <c r="M951" s="154"/>
      <c r="N951" s="155"/>
      <c r="O951" s="155"/>
      <c r="P951" s="155"/>
      <c r="Q951" s="155"/>
      <c r="R951" s="155"/>
      <c r="S951" s="155"/>
      <c r="T951" s="156"/>
      <c r="AT951" s="151" t="s">
        <v>157</v>
      </c>
      <c r="AU951" s="151" t="s">
        <v>79</v>
      </c>
      <c r="AV951" s="13" t="s">
        <v>79</v>
      </c>
      <c r="AW951" s="13" t="s">
        <v>27</v>
      </c>
      <c r="AX951" s="13" t="s">
        <v>70</v>
      </c>
      <c r="AY951" s="151" t="s">
        <v>148</v>
      </c>
    </row>
    <row r="952" spans="2:51" s="13" customFormat="1" ht="12">
      <c r="B952" s="150"/>
      <c r="D952" s="144" t="s">
        <v>157</v>
      </c>
      <c r="E952" s="151" t="s">
        <v>1</v>
      </c>
      <c r="F952" s="152" t="s">
        <v>3384</v>
      </c>
      <c r="H952" s="153">
        <v>10.4</v>
      </c>
      <c r="L952" s="150"/>
      <c r="M952" s="154"/>
      <c r="N952" s="155"/>
      <c r="O952" s="155"/>
      <c r="P952" s="155"/>
      <c r="Q952" s="155"/>
      <c r="R952" s="155"/>
      <c r="S952" s="155"/>
      <c r="T952" s="156"/>
      <c r="AT952" s="151" t="s">
        <v>157</v>
      </c>
      <c r="AU952" s="151" t="s">
        <v>79</v>
      </c>
      <c r="AV952" s="13" t="s">
        <v>79</v>
      </c>
      <c r="AW952" s="13" t="s">
        <v>27</v>
      </c>
      <c r="AX952" s="13" t="s">
        <v>70</v>
      </c>
      <c r="AY952" s="151" t="s">
        <v>148</v>
      </c>
    </row>
    <row r="953" spans="2:65" s="1" customFormat="1" ht="16.5" customHeight="1">
      <c r="B953" s="130"/>
      <c r="C953" s="131" t="s">
        <v>1499</v>
      </c>
      <c r="D953" s="131" t="s">
        <v>150</v>
      </c>
      <c r="E953" s="132" t="s">
        <v>1566</v>
      </c>
      <c r="F953" s="133" t="s">
        <v>1567</v>
      </c>
      <c r="G953" s="134" t="s">
        <v>458</v>
      </c>
      <c r="H953" s="135">
        <v>164.05</v>
      </c>
      <c r="I953" s="136"/>
      <c r="J953" s="136">
        <f>ROUND(I953*H953,2)</f>
        <v>0</v>
      </c>
      <c r="K953" s="133" t="s">
        <v>320</v>
      </c>
      <c r="L953" s="27"/>
      <c r="M953" s="137" t="s">
        <v>1</v>
      </c>
      <c r="N953" s="138" t="s">
        <v>35</v>
      </c>
      <c r="O953" s="139">
        <v>0.256</v>
      </c>
      <c r="P953" s="139">
        <f>O953*H953</f>
        <v>41.9968</v>
      </c>
      <c r="Q953" s="139">
        <v>0</v>
      </c>
      <c r="R953" s="139">
        <f>Q953*H953</f>
        <v>0</v>
      </c>
      <c r="S953" s="139">
        <v>0.00223</v>
      </c>
      <c r="T953" s="140">
        <f>S953*H953</f>
        <v>0.3658315000000001</v>
      </c>
      <c r="AR953" s="141" t="s">
        <v>231</v>
      </c>
      <c r="AT953" s="141" t="s">
        <v>150</v>
      </c>
      <c r="AU953" s="141" t="s">
        <v>79</v>
      </c>
      <c r="AY953" s="15" t="s">
        <v>148</v>
      </c>
      <c r="BE953" s="142">
        <f>IF(N953="základní",J953,0)</f>
        <v>0</v>
      </c>
      <c r="BF953" s="142">
        <f>IF(N953="snížená",J953,0)</f>
        <v>0</v>
      </c>
      <c r="BG953" s="142">
        <f>IF(N953="zákl. přenesená",J953,0)</f>
        <v>0</v>
      </c>
      <c r="BH953" s="142">
        <f>IF(N953="sníž. přenesená",J953,0)</f>
        <v>0</v>
      </c>
      <c r="BI953" s="142">
        <f>IF(N953="nulová",J953,0)</f>
        <v>0</v>
      </c>
      <c r="BJ953" s="15" t="s">
        <v>77</v>
      </c>
      <c r="BK953" s="142">
        <f>ROUND(I953*H953,2)</f>
        <v>0</v>
      </c>
      <c r="BL953" s="15" t="s">
        <v>231</v>
      </c>
      <c r="BM953" s="141" t="s">
        <v>3385</v>
      </c>
    </row>
    <row r="954" spans="2:51" s="12" customFormat="1" ht="12">
      <c r="B954" s="143"/>
      <c r="D954" s="144" t="s">
        <v>157</v>
      </c>
      <c r="E954" s="145" t="s">
        <v>1</v>
      </c>
      <c r="F954" s="146" t="s">
        <v>244</v>
      </c>
      <c r="H954" s="145" t="s">
        <v>1</v>
      </c>
      <c r="L954" s="143"/>
      <c r="M954" s="147"/>
      <c r="N954" s="148"/>
      <c r="O954" s="148"/>
      <c r="P954" s="148"/>
      <c r="Q954" s="148"/>
      <c r="R954" s="148"/>
      <c r="S954" s="148"/>
      <c r="T954" s="149"/>
      <c r="AT954" s="145" t="s">
        <v>157</v>
      </c>
      <c r="AU954" s="145" t="s">
        <v>79</v>
      </c>
      <c r="AV954" s="12" t="s">
        <v>77</v>
      </c>
      <c r="AW954" s="12" t="s">
        <v>27</v>
      </c>
      <c r="AX954" s="12" t="s">
        <v>70</v>
      </c>
      <c r="AY954" s="145" t="s">
        <v>148</v>
      </c>
    </row>
    <row r="955" spans="2:51" s="13" customFormat="1" ht="20.4">
      <c r="B955" s="150"/>
      <c r="D955" s="144" t="s">
        <v>157</v>
      </c>
      <c r="E955" s="151" t="s">
        <v>1</v>
      </c>
      <c r="F955" s="152" t="s">
        <v>3202</v>
      </c>
      <c r="H955" s="153">
        <v>164.05</v>
      </c>
      <c r="L955" s="150"/>
      <c r="M955" s="154"/>
      <c r="N955" s="155"/>
      <c r="O955" s="155"/>
      <c r="P955" s="155"/>
      <c r="Q955" s="155"/>
      <c r="R955" s="155"/>
      <c r="S955" s="155"/>
      <c r="T955" s="156"/>
      <c r="AT955" s="151" t="s">
        <v>157</v>
      </c>
      <c r="AU955" s="151" t="s">
        <v>79</v>
      </c>
      <c r="AV955" s="13" t="s">
        <v>79</v>
      </c>
      <c r="AW955" s="13" t="s">
        <v>27</v>
      </c>
      <c r="AX955" s="13" t="s">
        <v>70</v>
      </c>
      <c r="AY955" s="151" t="s">
        <v>148</v>
      </c>
    </row>
    <row r="956" spans="2:65" s="1" customFormat="1" ht="16.5" customHeight="1">
      <c r="B956" s="130"/>
      <c r="C956" s="131" t="s">
        <v>1502</v>
      </c>
      <c r="D956" s="131" t="s">
        <v>150</v>
      </c>
      <c r="E956" s="132" t="s">
        <v>1570</v>
      </c>
      <c r="F956" s="133" t="s">
        <v>1571</v>
      </c>
      <c r="G956" s="134" t="s">
        <v>458</v>
      </c>
      <c r="H956" s="135">
        <v>174.7</v>
      </c>
      <c r="I956" s="136"/>
      <c r="J956" s="136">
        <f>ROUND(I956*H956,2)</f>
        <v>0</v>
      </c>
      <c r="K956" s="133" t="s">
        <v>320</v>
      </c>
      <c r="L956" s="27"/>
      <c r="M956" s="137" t="s">
        <v>1</v>
      </c>
      <c r="N956" s="138" t="s">
        <v>35</v>
      </c>
      <c r="O956" s="139">
        <v>0.189</v>
      </c>
      <c r="P956" s="139">
        <f>O956*H956</f>
        <v>33.018299999999996</v>
      </c>
      <c r="Q956" s="139">
        <v>0</v>
      </c>
      <c r="R956" s="139">
        <f>Q956*H956</f>
        <v>0</v>
      </c>
      <c r="S956" s="139">
        <v>0.0026</v>
      </c>
      <c r="T956" s="140">
        <f>S956*H956</f>
        <v>0.45421999999999996</v>
      </c>
      <c r="AR956" s="141" t="s">
        <v>231</v>
      </c>
      <c r="AT956" s="141" t="s">
        <v>150</v>
      </c>
      <c r="AU956" s="141" t="s">
        <v>79</v>
      </c>
      <c r="AY956" s="15" t="s">
        <v>148</v>
      </c>
      <c r="BE956" s="142">
        <f>IF(N956="základní",J956,0)</f>
        <v>0</v>
      </c>
      <c r="BF956" s="142">
        <f>IF(N956="snížená",J956,0)</f>
        <v>0</v>
      </c>
      <c r="BG956" s="142">
        <f>IF(N956="zákl. přenesená",J956,0)</f>
        <v>0</v>
      </c>
      <c r="BH956" s="142">
        <f>IF(N956="sníž. přenesená",J956,0)</f>
        <v>0</v>
      </c>
      <c r="BI956" s="142">
        <f>IF(N956="nulová",J956,0)</f>
        <v>0</v>
      </c>
      <c r="BJ956" s="15" t="s">
        <v>77</v>
      </c>
      <c r="BK956" s="142">
        <f>ROUND(I956*H956,2)</f>
        <v>0</v>
      </c>
      <c r="BL956" s="15" t="s">
        <v>231</v>
      </c>
      <c r="BM956" s="141" t="s">
        <v>3386</v>
      </c>
    </row>
    <row r="957" spans="2:51" s="13" customFormat="1" ht="30.6">
      <c r="B957" s="150"/>
      <c r="D957" s="144" t="s">
        <v>157</v>
      </c>
      <c r="E957" s="151" t="s">
        <v>1</v>
      </c>
      <c r="F957" s="152" t="s">
        <v>3387</v>
      </c>
      <c r="H957" s="153">
        <v>174.7</v>
      </c>
      <c r="L957" s="150"/>
      <c r="M957" s="154"/>
      <c r="N957" s="155"/>
      <c r="O957" s="155"/>
      <c r="P957" s="155"/>
      <c r="Q957" s="155"/>
      <c r="R957" s="155"/>
      <c r="S957" s="155"/>
      <c r="T957" s="156"/>
      <c r="AT957" s="151" t="s">
        <v>157</v>
      </c>
      <c r="AU957" s="151" t="s">
        <v>79</v>
      </c>
      <c r="AV957" s="13" t="s">
        <v>79</v>
      </c>
      <c r="AW957" s="13" t="s">
        <v>27</v>
      </c>
      <c r="AX957" s="13" t="s">
        <v>70</v>
      </c>
      <c r="AY957" s="151" t="s">
        <v>148</v>
      </c>
    </row>
    <row r="958" spans="2:65" s="1" customFormat="1" ht="16.5" customHeight="1">
      <c r="B958" s="130"/>
      <c r="C958" s="131" t="s">
        <v>1507</v>
      </c>
      <c r="D958" s="131" t="s">
        <v>150</v>
      </c>
      <c r="E958" s="132" t="s">
        <v>1575</v>
      </c>
      <c r="F958" s="133" t="s">
        <v>1576</v>
      </c>
      <c r="G958" s="134" t="s">
        <v>458</v>
      </c>
      <c r="H958" s="135">
        <v>81</v>
      </c>
      <c r="I958" s="136"/>
      <c r="J958" s="136">
        <f>ROUND(I958*H958,2)</f>
        <v>0</v>
      </c>
      <c r="K958" s="133" t="s">
        <v>320</v>
      </c>
      <c r="L958" s="27"/>
      <c r="M958" s="137" t="s">
        <v>1</v>
      </c>
      <c r="N958" s="138" t="s">
        <v>35</v>
      </c>
      <c r="O958" s="139">
        <v>0.147</v>
      </c>
      <c r="P958" s="139">
        <f>O958*H958</f>
        <v>11.907</v>
      </c>
      <c r="Q958" s="139">
        <v>0</v>
      </c>
      <c r="R958" s="139">
        <f>Q958*H958</f>
        <v>0</v>
      </c>
      <c r="S958" s="139">
        <v>0.00394</v>
      </c>
      <c r="T958" s="140">
        <f>S958*H958</f>
        <v>0.31914</v>
      </c>
      <c r="AR958" s="141" t="s">
        <v>231</v>
      </c>
      <c r="AT958" s="141" t="s">
        <v>150</v>
      </c>
      <c r="AU958" s="141" t="s">
        <v>79</v>
      </c>
      <c r="AY958" s="15" t="s">
        <v>148</v>
      </c>
      <c r="BE958" s="142">
        <f>IF(N958="základní",J958,0)</f>
        <v>0</v>
      </c>
      <c r="BF958" s="142">
        <f>IF(N958="snížená",J958,0)</f>
        <v>0</v>
      </c>
      <c r="BG958" s="142">
        <f>IF(N958="zákl. přenesená",J958,0)</f>
        <v>0</v>
      </c>
      <c r="BH958" s="142">
        <f>IF(N958="sníž. přenesená",J958,0)</f>
        <v>0</v>
      </c>
      <c r="BI958" s="142">
        <f>IF(N958="nulová",J958,0)</f>
        <v>0</v>
      </c>
      <c r="BJ958" s="15" t="s">
        <v>77</v>
      </c>
      <c r="BK958" s="142">
        <f>ROUND(I958*H958,2)</f>
        <v>0</v>
      </c>
      <c r="BL958" s="15" t="s">
        <v>231</v>
      </c>
      <c r="BM958" s="141" t="s">
        <v>3388</v>
      </c>
    </row>
    <row r="959" spans="2:51" s="13" customFormat="1" ht="12">
      <c r="B959" s="150"/>
      <c r="D959" s="144" t="s">
        <v>157</v>
      </c>
      <c r="E959" s="151" t="s">
        <v>1</v>
      </c>
      <c r="F959" s="152" t="s">
        <v>3389</v>
      </c>
      <c r="H959" s="153">
        <v>81</v>
      </c>
      <c r="L959" s="150"/>
      <c r="M959" s="154"/>
      <c r="N959" s="155"/>
      <c r="O959" s="155"/>
      <c r="P959" s="155"/>
      <c r="Q959" s="155"/>
      <c r="R959" s="155"/>
      <c r="S959" s="155"/>
      <c r="T959" s="156"/>
      <c r="AT959" s="151" t="s">
        <v>157</v>
      </c>
      <c r="AU959" s="151" t="s">
        <v>79</v>
      </c>
      <c r="AV959" s="13" t="s">
        <v>79</v>
      </c>
      <c r="AW959" s="13" t="s">
        <v>27</v>
      </c>
      <c r="AX959" s="13" t="s">
        <v>70</v>
      </c>
      <c r="AY959" s="151" t="s">
        <v>148</v>
      </c>
    </row>
    <row r="960" spans="2:65" s="1" customFormat="1" ht="24" customHeight="1">
      <c r="B960" s="130"/>
      <c r="C960" s="131" t="s">
        <v>1513</v>
      </c>
      <c r="D960" s="131" t="s">
        <v>150</v>
      </c>
      <c r="E960" s="132" t="s">
        <v>1580</v>
      </c>
      <c r="F960" s="133" t="s">
        <v>1581</v>
      </c>
      <c r="G960" s="134" t="s">
        <v>153</v>
      </c>
      <c r="H960" s="135">
        <v>15.6</v>
      </c>
      <c r="I960" s="136"/>
      <c r="J960" s="136">
        <f>ROUND(I960*H960,2)</f>
        <v>0</v>
      </c>
      <c r="K960" s="133" t="s">
        <v>320</v>
      </c>
      <c r="L960" s="27"/>
      <c r="M960" s="137" t="s">
        <v>1</v>
      </c>
      <c r="N960" s="138" t="s">
        <v>35</v>
      </c>
      <c r="O960" s="139">
        <v>1.18</v>
      </c>
      <c r="P960" s="139">
        <f>O960*H960</f>
        <v>18.407999999999998</v>
      </c>
      <c r="Q960" s="139">
        <v>0.00655</v>
      </c>
      <c r="R960" s="139">
        <f>Q960*H960</f>
        <v>0.10218</v>
      </c>
      <c r="S960" s="139">
        <v>0</v>
      </c>
      <c r="T960" s="140">
        <f>S960*H960</f>
        <v>0</v>
      </c>
      <c r="AR960" s="141" t="s">
        <v>231</v>
      </c>
      <c r="AT960" s="141" t="s">
        <v>150</v>
      </c>
      <c r="AU960" s="141" t="s">
        <v>79</v>
      </c>
      <c r="AY960" s="15" t="s">
        <v>148</v>
      </c>
      <c r="BE960" s="142">
        <f>IF(N960="základní",J960,0)</f>
        <v>0</v>
      </c>
      <c r="BF960" s="142">
        <f>IF(N960="snížená",J960,0)</f>
        <v>0</v>
      </c>
      <c r="BG960" s="142">
        <f>IF(N960="zákl. přenesená",J960,0)</f>
        <v>0</v>
      </c>
      <c r="BH960" s="142">
        <f>IF(N960="sníž. přenesená",J960,0)</f>
        <v>0</v>
      </c>
      <c r="BI960" s="142">
        <f>IF(N960="nulová",J960,0)</f>
        <v>0</v>
      </c>
      <c r="BJ960" s="15" t="s">
        <v>77</v>
      </c>
      <c r="BK960" s="142">
        <f>ROUND(I960*H960,2)</f>
        <v>0</v>
      </c>
      <c r="BL960" s="15" t="s">
        <v>231</v>
      </c>
      <c r="BM960" s="141" t="s">
        <v>3390</v>
      </c>
    </row>
    <row r="961" spans="2:51" s="13" customFormat="1" ht="12">
      <c r="B961" s="150"/>
      <c r="D961" s="144" t="s">
        <v>157</v>
      </c>
      <c r="E961" s="151" t="s">
        <v>1</v>
      </c>
      <c r="F961" s="152" t="s">
        <v>1583</v>
      </c>
      <c r="H961" s="153">
        <v>13.2</v>
      </c>
      <c r="L961" s="150"/>
      <c r="M961" s="154"/>
      <c r="N961" s="155"/>
      <c r="O961" s="155"/>
      <c r="P961" s="155"/>
      <c r="Q961" s="155"/>
      <c r="R961" s="155"/>
      <c r="S961" s="155"/>
      <c r="T961" s="156"/>
      <c r="AT961" s="151" t="s">
        <v>157</v>
      </c>
      <c r="AU961" s="151" t="s">
        <v>79</v>
      </c>
      <c r="AV961" s="13" t="s">
        <v>79</v>
      </c>
      <c r="AW961" s="13" t="s">
        <v>27</v>
      </c>
      <c r="AX961" s="13" t="s">
        <v>70</v>
      </c>
      <c r="AY961" s="151" t="s">
        <v>148</v>
      </c>
    </row>
    <row r="962" spans="2:51" s="13" customFormat="1" ht="12">
      <c r="B962" s="150"/>
      <c r="D962" s="144" t="s">
        <v>157</v>
      </c>
      <c r="E962" s="151" t="s">
        <v>1</v>
      </c>
      <c r="F962" s="152" t="s">
        <v>1544</v>
      </c>
      <c r="H962" s="153">
        <v>2.4</v>
      </c>
      <c r="L962" s="150"/>
      <c r="M962" s="154"/>
      <c r="N962" s="155"/>
      <c r="O962" s="155"/>
      <c r="P962" s="155"/>
      <c r="Q962" s="155"/>
      <c r="R962" s="155"/>
      <c r="S962" s="155"/>
      <c r="T962" s="156"/>
      <c r="AT962" s="151" t="s">
        <v>157</v>
      </c>
      <c r="AU962" s="151" t="s">
        <v>79</v>
      </c>
      <c r="AV962" s="13" t="s">
        <v>79</v>
      </c>
      <c r="AW962" s="13" t="s">
        <v>27</v>
      </c>
      <c r="AX962" s="13" t="s">
        <v>70</v>
      </c>
      <c r="AY962" s="151" t="s">
        <v>148</v>
      </c>
    </row>
    <row r="963" spans="2:65" s="1" customFormat="1" ht="36" customHeight="1">
      <c r="B963" s="130"/>
      <c r="C963" s="131" t="s">
        <v>1523</v>
      </c>
      <c r="D963" s="131" t="s">
        <v>150</v>
      </c>
      <c r="E963" s="132" t="s">
        <v>1585</v>
      </c>
      <c r="F963" s="133" t="s">
        <v>1586</v>
      </c>
      <c r="G963" s="134" t="s">
        <v>458</v>
      </c>
      <c r="H963" s="135">
        <v>150.84</v>
      </c>
      <c r="I963" s="136"/>
      <c r="J963" s="136">
        <f>ROUND(I963*H963,2)</f>
        <v>0</v>
      </c>
      <c r="K963" s="133" t="s">
        <v>320</v>
      </c>
      <c r="L963" s="27"/>
      <c r="M963" s="137" t="s">
        <v>1</v>
      </c>
      <c r="N963" s="138" t="s">
        <v>35</v>
      </c>
      <c r="O963" s="139">
        <v>0.331</v>
      </c>
      <c r="P963" s="139">
        <f>O963*H963</f>
        <v>49.92804</v>
      </c>
      <c r="Q963" s="139">
        <v>0.00198</v>
      </c>
      <c r="R963" s="139">
        <f>Q963*H963</f>
        <v>0.2986632</v>
      </c>
      <c r="S963" s="139">
        <v>0</v>
      </c>
      <c r="T963" s="140">
        <f>S963*H963</f>
        <v>0</v>
      </c>
      <c r="AR963" s="141" t="s">
        <v>231</v>
      </c>
      <c r="AT963" s="141" t="s">
        <v>150</v>
      </c>
      <c r="AU963" s="141" t="s">
        <v>79</v>
      </c>
      <c r="AY963" s="15" t="s">
        <v>148</v>
      </c>
      <c r="BE963" s="142">
        <f>IF(N963="základní",J963,0)</f>
        <v>0</v>
      </c>
      <c r="BF963" s="142">
        <f>IF(N963="snížená",J963,0)</f>
        <v>0</v>
      </c>
      <c r="BG963" s="142">
        <f>IF(N963="zákl. přenesená",J963,0)</f>
        <v>0</v>
      </c>
      <c r="BH963" s="142">
        <f>IF(N963="sníž. přenesená",J963,0)</f>
        <v>0</v>
      </c>
      <c r="BI963" s="142">
        <f>IF(N963="nulová",J963,0)</f>
        <v>0</v>
      </c>
      <c r="BJ963" s="15" t="s">
        <v>77</v>
      </c>
      <c r="BK963" s="142">
        <f>ROUND(I963*H963,2)</f>
        <v>0</v>
      </c>
      <c r="BL963" s="15" t="s">
        <v>231</v>
      </c>
      <c r="BM963" s="141" t="s">
        <v>3391</v>
      </c>
    </row>
    <row r="964" spans="2:51" s="12" customFormat="1" ht="12">
      <c r="B964" s="143"/>
      <c r="D964" s="144" t="s">
        <v>157</v>
      </c>
      <c r="E964" s="145" t="s">
        <v>1</v>
      </c>
      <c r="F964" s="146" t="s">
        <v>2914</v>
      </c>
      <c r="H964" s="145" t="s">
        <v>1</v>
      </c>
      <c r="L964" s="143"/>
      <c r="M964" s="147"/>
      <c r="N964" s="148"/>
      <c r="O964" s="148"/>
      <c r="P964" s="148"/>
      <c r="Q964" s="148"/>
      <c r="R964" s="148"/>
      <c r="S964" s="148"/>
      <c r="T964" s="149"/>
      <c r="AT964" s="145" t="s">
        <v>157</v>
      </c>
      <c r="AU964" s="145" t="s">
        <v>79</v>
      </c>
      <c r="AV964" s="12" t="s">
        <v>77</v>
      </c>
      <c r="AW964" s="12" t="s">
        <v>27</v>
      </c>
      <c r="AX964" s="12" t="s">
        <v>70</v>
      </c>
      <c r="AY964" s="145" t="s">
        <v>148</v>
      </c>
    </row>
    <row r="965" spans="2:51" s="13" customFormat="1" ht="12">
      <c r="B965" s="150"/>
      <c r="D965" s="144" t="s">
        <v>157</v>
      </c>
      <c r="E965" s="151" t="s">
        <v>1</v>
      </c>
      <c r="F965" s="152" t="s">
        <v>3392</v>
      </c>
      <c r="H965" s="153">
        <v>6.05</v>
      </c>
      <c r="L965" s="150"/>
      <c r="M965" s="154"/>
      <c r="N965" s="155"/>
      <c r="O965" s="155"/>
      <c r="P965" s="155"/>
      <c r="Q965" s="155"/>
      <c r="R965" s="155"/>
      <c r="S965" s="155"/>
      <c r="T965" s="156"/>
      <c r="AT965" s="151" t="s">
        <v>157</v>
      </c>
      <c r="AU965" s="151" t="s">
        <v>79</v>
      </c>
      <c r="AV965" s="13" t="s">
        <v>79</v>
      </c>
      <c r="AW965" s="13" t="s">
        <v>27</v>
      </c>
      <c r="AX965" s="13" t="s">
        <v>70</v>
      </c>
      <c r="AY965" s="151" t="s">
        <v>148</v>
      </c>
    </row>
    <row r="966" spans="2:51" s="13" customFormat="1" ht="12">
      <c r="B966" s="150"/>
      <c r="D966" s="144" t="s">
        <v>157</v>
      </c>
      <c r="E966" s="151" t="s">
        <v>1</v>
      </c>
      <c r="F966" s="152" t="s">
        <v>3393</v>
      </c>
      <c r="H966" s="153">
        <v>9.9</v>
      </c>
      <c r="L966" s="150"/>
      <c r="M966" s="154"/>
      <c r="N966" s="155"/>
      <c r="O966" s="155"/>
      <c r="P966" s="155"/>
      <c r="Q966" s="155"/>
      <c r="R966" s="155"/>
      <c r="S966" s="155"/>
      <c r="T966" s="156"/>
      <c r="AT966" s="151" t="s">
        <v>157</v>
      </c>
      <c r="AU966" s="151" t="s">
        <v>79</v>
      </c>
      <c r="AV966" s="13" t="s">
        <v>79</v>
      </c>
      <c r="AW966" s="13" t="s">
        <v>27</v>
      </c>
      <c r="AX966" s="13" t="s">
        <v>70</v>
      </c>
      <c r="AY966" s="151" t="s">
        <v>148</v>
      </c>
    </row>
    <row r="967" spans="2:51" s="13" customFormat="1" ht="12">
      <c r="B967" s="150"/>
      <c r="D967" s="144" t="s">
        <v>157</v>
      </c>
      <c r="E967" s="151" t="s">
        <v>1</v>
      </c>
      <c r="F967" s="152" t="s">
        <v>3394</v>
      </c>
      <c r="H967" s="153">
        <v>7.8</v>
      </c>
      <c r="L967" s="150"/>
      <c r="M967" s="154"/>
      <c r="N967" s="155"/>
      <c r="O967" s="155"/>
      <c r="P967" s="155"/>
      <c r="Q967" s="155"/>
      <c r="R967" s="155"/>
      <c r="S967" s="155"/>
      <c r="T967" s="156"/>
      <c r="AT967" s="151" t="s">
        <v>157</v>
      </c>
      <c r="AU967" s="151" t="s">
        <v>79</v>
      </c>
      <c r="AV967" s="13" t="s">
        <v>79</v>
      </c>
      <c r="AW967" s="13" t="s">
        <v>27</v>
      </c>
      <c r="AX967" s="13" t="s">
        <v>70</v>
      </c>
      <c r="AY967" s="151" t="s">
        <v>148</v>
      </c>
    </row>
    <row r="968" spans="2:51" s="13" customFormat="1" ht="12">
      <c r="B968" s="150"/>
      <c r="D968" s="144" t="s">
        <v>157</v>
      </c>
      <c r="E968" s="151" t="s">
        <v>1</v>
      </c>
      <c r="F968" s="152" t="s">
        <v>3395</v>
      </c>
      <c r="H968" s="153">
        <v>2.68</v>
      </c>
      <c r="L968" s="150"/>
      <c r="M968" s="154"/>
      <c r="N968" s="155"/>
      <c r="O968" s="155"/>
      <c r="P968" s="155"/>
      <c r="Q968" s="155"/>
      <c r="R968" s="155"/>
      <c r="S968" s="155"/>
      <c r="T968" s="156"/>
      <c r="AT968" s="151" t="s">
        <v>157</v>
      </c>
      <c r="AU968" s="151" t="s">
        <v>79</v>
      </c>
      <c r="AV968" s="13" t="s">
        <v>79</v>
      </c>
      <c r="AW968" s="13" t="s">
        <v>27</v>
      </c>
      <c r="AX968" s="13" t="s">
        <v>70</v>
      </c>
      <c r="AY968" s="151" t="s">
        <v>148</v>
      </c>
    </row>
    <row r="969" spans="2:51" s="13" customFormat="1" ht="12">
      <c r="B969" s="150"/>
      <c r="D969" s="144" t="s">
        <v>157</v>
      </c>
      <c r="E969" s="151" t="s">
        <v>1</v>
      </c>
      <c r="F969" s="152" t="s">
        <v>3373</v>
      </c>
      <c r="H969" s="153">
        <v>4.2</v>
      </c>
      <c r="L969" s="150"/>
      <c r="M969" s="154"/>
      <c r="N969" s="155"/>
      <c r="O969" s="155"/>
      <c r="P969" s="155"/>
      <c r="Q969" s="155"/>
      <c r="R969" s="155"/>
      <c r="S969" s="155"/>
      <c r="T969" s="156"/>
      <c r="AT969" s="151" t="s">
        <v>157</v>
      </c>
      <c r="AU969" s="151" t="s">
        <v>79</v>
      </c>
      <c r="AV969" s="13" t="s">
        <v>79</v>
      </c>
      <c r="AW969" s="13" t="s">
        <v>27</v>
      </c>
      <c r="AX969" s="13" t="s">
        <v>70</v>
      </c>
      <c r="AY969" s="151" t="s">
        <v>148</v>
      </c>
    </row>
    <row r="970" spans="2:51" s="13" customFormat="1" ht="12">
      <c r="B970" s="150"/>
      <c r="D970" s="144" t="s">
        <v>157</v>
      </c>
      <c r="E970" s="151" t="s">
        <v>1</v>
      </c>
      <c r="F970" s="152" t="s">
        <v>3374</v>
      </c>
      <c r="H970" s="153">
        <v>2.66</v>
      </c>
      <c r="L970" s="150"/>
      <c r="M970" s="154"/>
      <c r="N970" s="155"/>
      <c r="O970" s="155"/>
      <c r="P970" s="155"/>
      <c r="Q970" s="155"/>
      <c r="R970" s="155"/>
      <c r="S970" s="155"/>
      <c r="T970" s="156"/>
      <c r="AT970" s="151" t="s">
        <v>157</v>
      </c>
      <c r="AU970" s="151" t="s">
        <v>79</v>
      </c>
      <c r="AV970" s="13" t="s">
        <v>79</v>
      </c>
      <c r="AW970" s="13" t="s">
        <v>27</v>
      </c>
      <c r="AX970" s="13" t="s">
        <v>70</v>
      </c>
      <c r="AY970" s="151" t="s">
        <v>148</v>
      </c>
    </row>
    <row r="971" spans="2:51" s="12" customFormat="1" ht="12">
      <c r="B971" s="143"/>
      <c r="D971" s="144" t="s">
        <v>157</v>
      </c>
      <c r="E971" s="145" t="s">
        <v>1</v>
      </c>
      <c r="F971" s="146" t="s">
        <v>2175</v>
      </c>
      <c r="H971" s="145" t="s">
        <v>1</v>
      </c>
      <c r="L971" s="143"/>
      <c r="M971" s="147"/>
      <c r="N971" s="148"/>
      <c r="O971" s="148"/>
      <c r="P971" s="148"/>
      <c r="Q971" s="148"/>
      <c r="R971" s="148"/>
      <c r="S971" s="148"/>
      <c r="T971" s="149"/>
      <c r="AT971" s="145" t="s">
        <v>157</v>
      </c>
      <c r="AU971" s="145" t="s">
        <v>79</v>
      </c>
      <c r="AV971" s="12" t="s">
        <v>77</v>
      </c>
      <c r="AW971" s="12" t="s">
        <v>27</v>
      </c>
      <c r="AX971" s="12" t="s">
        <v>70</v>
      </c>
      <c r="AY971" s="145" t="s">
        <v>148</v>
      </c>
    </row>
    <row r="972" spans="2:51" s="13" customFormat="1" ht="12">
      <c r="B972" s="150"/>
      <c r="D972" s="144" t="s">
        <v>157</v>
      </c>
      <c r="E972" s="151" t="s">
        <v>1</v>
      </c>
      <c r="F972" s="152" t="s">
        <v>3375</v>
      </c>
      <c r="H972" s="153">
        <v>14.63</v>
      </c>
      <c r="L972" s="150"/>
      <c r="M972" s="154"/>
      <c r="N972" s="155"/>
      <c r="O972" s="155"/>
      <c r="P972" s="155"/>
      <c r="Q972" s="155"/>
      <c r="R972" s="155"/>
      <c r="S972" s="155"/>
      <c r="T972" s="156"/>
      <c r="AT972" s="151" t="s">
        <v>157</v>
      </c>
      <c r="AU972" s="151" t="s">
        <v>79</v>
      </c>
      <c r="AV972" s="13" t="s">
        <v>79</v>
      </c>
      <c r="AW972" s="13" t="s">
        <v>27</v>
      </c>
      <c r="AX972" s="13" t="s">
        <v>70</v>
      </c>
      <c r="AY972" s="151" t="s">
        <v>148</v>
      </c>
    </row>
    <row r="973" spans="2:51" s="13" customFormat="1" ht="12">
      <c r="B973" s="150"/>
      <c r="D973" s="144" t="s">
        <v>157</v>
      </c>
      <c r="E973" s="151" t="s">
        <v>1</v>
      </c>
      <c r="F973" s="152" t="s">
        <v>3376</v>
      </c>
      <c r="H973" s="153">
        <v>9.8</v>
      </c>
      <c r="L973" s="150"/>
      <c r="M973" s="154"/>
      <c r="N973" s="155"/>
      <c r="O973" s="155"/>
      <c r="P973" s="155"/>
      <c r="Q973" s="155"/>
      <c r="R973" s="155"/>
      <c r="S973" s="155"/>
      <c r="T973" s="156"/>
      <c r="AT973" s="151" t="s">
        <v>157</v>
      </c>
      <c r="AU973" s="151" t="s">
        <v>79</v>
      </c>
      <c r="AV973" s="13" t="s">
        <v>79</v>
      </c>
      <c r="AW973" s="13" t="s">
        <v>27</v>
      </c>
      <c r="AX973" s="13" t="s">
        <v>70</v>
      </c>
      <c r="AY973" s="151" t="s">
        <v>148</v>
      </c>
    </row>
    <row r="974" spans="2:51" s="13" customFormat="1" ht="12">
      <c r="B974" s="150"/>
      <c r="D974" s="144" t="s">
        <v>157</v>
      </c>
      <c r="E974" s="151" t="s">
        <v>1</v>
      </c>
      <c r="F974" s="152" t="s">
        <v>3377</v>
      </c>
      <c r="H974" s="153">
        <v>21</v>
      </c>
      <c r="L974" s="150"/>
      <c r="M974" s="154"/>
      <c r="N974" s="155"/>
      <c r="O974" s="155"/>
      <c r="P974" s="155"/>
      <c r="Q974" s="155"/>
      <c r="R974" s="155"/>
      <c r="S974" s="155"/>
      <c r="T974" s="156"/>
      <c r="AT974" s="151" t="s">
        <v>157</v>
      </c>
      <c r="AU974" s="151" t="s">
        <v>79</v>
      </c>
      <c r="AV974" s="13" t="s">
        <v>79</v>
      </c>
      <c r="AW974" s="13" t="s">
        <v>27</v>
      </c>
      <c r="AX974" s="13" t="s">
        <v>70</v>
      </c>
      <c r="AY974" s="151" t="s">
        <v>148</v>
      </c>
    </row>
    <row r="975" spans="2:51" s="13" customFormat="1" ht="12">
      <c r="B975" s="150"/>
      <c r="D975" s="144" t="s">
        <v>157</v>
      </c>
      <c r="E975" s="151" t="s">
        <v>1</v>
      </c>
      <c r="F975" s="152" t="s">
        <v>3378</v>
      </c>
      <c r="H975" s="153">
        <v>7.98</v>
      </c>
      <c r="L975" s="150"/>
      <c r="M975" s="154"/>
      <c r="N975" s="155"/>
      <c r="O975" s="155"/>
      <c r="P975" s="155"/>
      <c r="Q975" s="155"/>
      <c r="R975" s="155"/>
      <c r="S975" s="155"/>
      <c r="T975" s="156"/>
      <c r="AT975" s="151" t="s">
        <v>157</v>
      </c>
      <c r="AU975" s="151" t="s">
        <v>79</v>
      </c>
      <c r="AV975" s="13" t="s">
        <v>79</v>
      </c>
      <c r="AW975" s="13" t="s">
        <v>27</v>
      </c>
      <c r="AX975" s="13" t="s">
        <v>70</v>
      </c>
      <c r="AY975" s="151" t="s">
        <v>148</v>
      </c>
    </row>
    <row r="976" spans="2:51" s="13" customFormat="1" ht="12">
      <c r="B976" s="150"/>
      <c r="D976" s="144" t="s">
        <v>157</v>
      </c>
      <c r="E976" s="151" t="s">
        <v>1</v>
      </c>
      <c r="F976" s="152" t="s">
        <v>3379</v>
      </c>
      <c r="H976" s="153">
        <v>2.6</v>
      </c>
      <c r="L976" s="150"/>
      <c r="M976" s="154"/>
      <c r="N976" s="155"/>
      <c r="O976" s="155"/>
      <c r="P976" s="155"/>
      <c r="Q976" s="155"/>
      <c r="R976" s="155"/>
      <c r="S976" s="155"/>
      <c r="T976" s="156"/>
      <c r="AT976" s="151" t="s">
        <v>157</v>
      </c>
      <c r="AU976" s="151" t="s">
        <v>79</v>
      </c>
      <c r="AV976" s="13" t="s">
        <v>79</v>
      </c>
      <c r="AW976" s="13" t="s">
        <v>27</v>
      </c>
      <c r="AX976" s="13" t="s">
        <v>70</v>
      </c>
      <c r="AY976" s="151" t="s">
        <v>148</v>
      </c>
    </row>
    <row r="977" spans="2:51" s="13" customFormat="1" ht="12">
      <c r="B977" s="150"/>
      <c r="D977" s="144" t="s">
        <v>157</v>
      </c>
      <c r="E977" s="151" t="s">
        <v>1</v>
      </c>
      <c r="F977" s="152" t="s">
        <v>3380</v>
      </c>
      <c r="H977" s="153">
        <v>0.75</v>
      </c>
      <c r="L977" s="150"/>
      <c r="M977" s="154"/>
      <c r="N977" s="155"/>
      <c r="O977" s="155"/>
      <c r="P977" s="155"/>
      <c r="Q977" s="155"/>
      <c r="R977" s="155"/>
      <c r="S977" s="155"/>
      <c r="T977" s="156"/>
      <c r="AT977" s="151" t="s">
        <v>157</v>
      </c>
      <c r="AU977" s="151" t="s">
        <v>79</v>
      </c>
      <c r="AV977" s="13" t="s">
        <v>79</v>
      </c>
      <c r="AW977" s="13" t="s">
        <v>27</v>
      </c>
      <c r="AX977" s="13" t="s">
        <v>70</v>
      </c>
      <c r="AY977" s="151" t="s">
        <v>148</v>
      </c>
    </row>
    <row r="978" spans="2:51" s="12" customFormat="1" ht="12">
      <c r="B978" s="143"/>
      <c r="D978" s="144" t="s">
        <v>157</v>
      </c>
      <c r="E978" s="145" t="s">
        <v>1</v>
      </c>
      <c r="F978" s="146" t="s">
        <v>347</v>
      </c>
      <c r="H978" s="145" t="s">
        <v>1</v>
      </c>
      <c r="L978" s="143"/>
      <c r="M978" s="147"/>
      <c r="N978" s="148"/>
      <c r="O978" s="148"/>
      <c r="P978" s="148"/>
      <c r="Q978" s="148"/>
      <c r="R978" s="148"/>
      <c r="S978" s="148"/>
      <c r="T978" s="149"/>
      <c r="AT978" s="145" t="s">
        <v>157</v>
      </c>
      <c r="AU978" s="145" t="s">
        <v>79</v>
      </c>
      <c r="AV978" s="12" t="s">
        <v>77</v>
      </c>
      <c r="AW978" s="12" t="s">
        <v>27</v>
      </c>
      <c r="AX978" s="12" t="s">
        <v>70</v>
      </c>
      <c r="AY978" s="145" t="s">
        <v>148</v>
      </c>
    </row>
    <row r="979" spans="2:51" s="13" customFormat="1" ht="12">
      <c r="B979" s="150"/>
      <c r="D979" s="144" t="s">
        <v>157</v>
      </c>
      <c r="E979" s="151" t="s">
        <v>1</v>
      </c>
      <c r="F979" s="152" t="s">
        <v>3381</v>
      </c>
      <c r="H979" s="153">
        <v>14.85</v>
      </c>
      <c r="L979" s="150"/>
      <c r="M979" s="154"/>
      <c r="N979" s="155"/>
      <c r="O979" s="155"/>
      <c r="P979" s="155"/>
      <c r="Q979" s="155"/>
      <c r="R979" s="155"/>
      <c r="S979" s="155"/>
      <c r="T979" s="156"/>
      <c r="AT979" s="151" t="s">
        <v>157</v>
      </c>
      <c r="AU979" s="151" t="s">
        <v>79</v>
      </c>
      <c r="AV979" s="13" t="s">
        <v>79</v>
      </c>
      <c r="AW979" s="13" t="s">
        <v>27</v>
      </c>
      <c r="AX979" s="13" t="s">
        <v>70</v>
      </c>
      <c r="AY979" s="151" t="s">
        <v>148</v>
      </c>
    </row>
    <row r="980" spans="2:51" s="13" customFormat="1" ht="12">
      <c r="B980" s="150"/>
      <c r="D980" s="144" t="s">
        <v>157</v>
      </c>
      <c r="E980" s="151" t="s">
        <v>1</v>
      </c>
      <c r="F980" s="152" t="s">
        <v>3382</v>
      </c>
      <c r="H980" s="153">
        <v>3.99</v>
      </c>
      <c r="L980" s="150"/>
      <c r="M980" s="154"/>
      <c r="N980" s="155"/>
      <c r="O980" s="155"/>
      <c r="P980" s="155"/>
      <c r="Q980" s="155"/>
      <c r="R980" s="155"/>
      <c r="S980" s="155"/>
      <c r="T980" s="156"/>
      <c r="AT980" s="151" t="s">
        <v>157</v>
      </c>
      <c r="AU980" s="151" t="s">
        <v>79</v>
      </c>
      <c r="AV980" s="13" t="s">
        <v>79</v>
      </c>
      <c r="AW980" s="13" t="s">
        <v>27</v>
      </c>
      <c r="AX980" s="13" t="s">
        <v>70</v>
      </c>
      <c r="AY980" s="151" t="s">
        <v>148</v>
      </c>
    </row>
    <row r="981" spans="2:51" s="13" customFormat="1" ht="12">
      <c r="B981" s="150"/>
      <c r="D981" s="144" t="s">
        <v>157</v>
      </c>
      <c r="E981" s="151" t="s">
        <v>1</v>
      </c>
      <c r="F981" s="152" t="s">
        <v>3376</v>
      </c>
      <c r="H981" s="153">
        <v>9.8</v>
      </c>
      <c r="L981" s="150"/>
      <c r="M981" s="154"/>
      <c r="N981" s="155"/>
      <c r="O981" s="155"/>
      <c r="P981" s="155"/>
      <c r="Q981" s="155"/>
      <c r="R981" s="155"/>
      <c r="S981" s="155"/>
      <c r="T981" s="156"/>
      <c r="AT981" s="151" t="s">
        <v>157</v>
      </c>
      <c r="AU981" s="151" t="s">
        <v>79</v>
      </c>
      <c r="AV981" s="13" t="s">
        <v>79</v>
      </c>
      <c r="AW981" s="13" t="s">
        <v>27</v>
      </c>
      <c r="AX981" s="13" t="s">
        <v>70</v>
      </c>
      <c r="AY981" s="151" t="s">
        <v>148</v>
      </c>
    </row>
    <row r="982" spans="2:51" s="13" customFormat="1" ht="12">
      <c r="B982" s="150"/>
      <c r="D982" s="144" t="s">
        <v>157</v>
      </c>
      <c r="E982" s="151" t="s">
        <v>1</v>
      </c>
      <c r="F982" s="152" t="s">
        <v>3377</v>
      </c>
      <c r="H982" s="153">
        <v>21</v>
      </c>
      <c r="L982" s="150"/>
      <c r="M982" s="154"/>
      <c r="N982" s="155"/>
      <c r="O982" s="155"/>
      <c r="P982" s="155"/>
      <c r="Q982" s="155"/>
      <c r="R982" s="155"/>
      <c r="S982" s="155"/>
      <c r="T982" s="156"/>
      <c r="AT982" s="151" t="s">
        <v>157</v>
      </c>
      <c r="AU982" s="151" t="s">
        <v>79</v>
      </c>
      <c r="AV982" s="13" t="s">
        <v>79</v>
      </c>
      <c r="AW982" s="13" t="s">
        <v>27</v>
      </c>
      <c r="AX982" s="13" t="s">
        <v>70</v>
      </c>
      <c r="AY982" s="151" t="s">
        <v>148</v>
      </c>
    </row>
    <row r="983" spans="2:51" s="13" customFormat="1" ht="12">
      <c r="B983" s="150"/>
      <c r="D983" s="144" t="s">
        <v>157</v>
      </c>
      <c r="E983" s="151" t="s">
        <v>1</v>
      </c>
      <c r="F983" s="152" t="s">
        <v>3383</v>
      </c>
      <c r="H983" s="153">
        <v>0.75</v>
      </c>
      <c r="L983" s="150"/>
      <c r="M983" s="154"/>
      <c r="N983" s="155"/>
      <c r="O983" s="155"/>
      <c r="P983" s="155"/>
      <c r="Q983" s="155"/>
      <c r="R983" s="155"/>
      <c r="S983" s="155"/>
      <c r="T983" s="156"/>
      <c r="AT983" s="151" t="s">
        <v>157</v>
      </c>
      <c r="AU983" s="151" t="s">
        <v>79</v>
      </c>
      <c r="AV983" s="13" t="s">
        <v>79</v>
      </c>
      <c r="AW983" s="13" t="s">
        <v>27</v>
      </c>
      <c r="AX983" s="13" t="s">
        <v>70</v>
      </c>
      <c r="AY983" s="151" t="s">
        <v>148</v>
      </c>
    </row>
    <row r="984" spans="2:51" s="13" customFormat="1" ht="12">
      <c r="B984" s="150"/>
      <c r="D984" s="144" t="s">
        <v>157</v>
      </c>
      <c r="E984" s="151" t="s">
        <v>1</v>
      </c>
      <c r="F984" s="152" t="s">
        <v>3384</v>
      </c>
      <c r="H984" s="153">
        <v>10.4</v>
      </c>
      <c r="L984" s="150"/>
      <c r="M984" s="154"/>
      <c r="N984" s="155"/>
      <c r="O984" s="155"/>
      <c r="P984" s="155"/>
      <c r="Q984" s="155"/>
      <c r="R984" s="155"/>
      <c r="S984" s="155"/>
      <c r="T984" s="156"/>
      <c r="AT984" s="151" t="s">
        <v>157</v>
      </c>
      <c r="AU984" s="151" t="s">
        <v>79</v>
      </c>
      <c r="AV984" s="13" t="s">
        <v>79</v>
      </c>
      <c r="AW984" s="13" t="s">
        <v>27</v>
      </c>
      <c r="AX984" s="13" t="s">
        <v>70</v>
      </c>
      <c r="AY984" s="151" t="s">
        <v>148</v>
      </c>
    </row>
    <row r="985" spans="2:65" s="1" customFormat="1" ht="16.5" customHeight="1">
      <c r="B985" s="130"/>
      <c r="C985" s="131" t="s">
        <v>1528</v>
      </c>
      <c r="D985" s="131" t="s">
        <v>150</v>
      </c>
      <c r="E985" s="132" t="s">
        <v>1593</v>
      </c>
      <c r="F985" s="133" t="s">
        <v>1594</v>
      </c>
      <c r="G985" s="134" t="s">
        <v>458</v>
      </c>
      <c r="H985" s="135">
        <v>174.2</v>
      </c>
      <c r="I985" s="136"/>
      <c r="J985" s="136">
        <f>ROUND(I985*H985,2)</f>
        <v>0</v>
      </c>
      <c r="K985" s="133" t="s">
        <v>1</v>
      </c>
      <c r="L985" s="27"/>
      <c r="M985" s="137" t="s">
        <v>1</v>
      </c>
      <c r="N985" s="138" t="s">
        <v>35</v>
      </c>
      <c r="O985" s="139">
        <v>0.233</v>
      </c>
      <c r="P985" s="139">
        <f>O985*H985</f>
        <v>40.5886</v>
      </c>
      <c r="Q985" s="139">
        <v>0.00059</v>
      </c>
      <c r="R985" s="139">
        <f>Q985*H985</f>
        <v>0.102778</v>
      </c>
      <c r="S985" s="139">
        <v>0</v>
      </c>
      <c r="T985" s="140">
        <f>S985*H985</f>
        <v>0</v>
      </c>
      <c r="AR985" s="141" t="s">
        <v>231</v>
      </c>
      <c r="AT985" s="141" t="s">
        <v>150</v>
      </c>
      <c r="AU985" s="141" t="s">
        <v>79</v>
      </c>
      <c r="AY985" s="15" t="s">
        <v>148</v>
      </c>
      <c r="BE985" s="142">
        <f>IF(N985="základní",J985,0)</f>
        <v>0</v>
      </c>
      <c r="BF985" s="142">
        <f>IF(N985="snížená",J985,0)</f>
        <v>0</v>
      </c>
      <c r="BG985" s="142">
        <f>IF(N985="zákl. přenesená",J985,0)</f>
        <v>0</v>
      </c>
      <c r="BH985" s="142">
        <f>IF(N985="sníž. přenesená",J985,0)</f>
        <v>0</v>
      </c>
      <c r="BI985" s="142">
        <f>IF(N985="nulová",J985,0)</f>
        <v>0</v>
      </c>
      <c r="BJ985" s="15" t="s">
        <v>77</v>
      </c>
      <c r="BK985" s="142">
        <f>ROUND(I985*H985,2)</f>
        <v>0</v>
      </c>
      <c r="BL985" s="15" t="s">
        <v>231</v>
      </c>
      <c r="BM985" s="141" t="s">
        <v>3396</v>
      </c>
    </row>
    <row r="986" spans="2:51" s="13" customFormat="1" ht="30.6">
      <c r="B986" s="150"/>
      <c r="D986" s="144" t="s">
        <v>157</v>
      </c>
      <c r="E986" s="151" t="s">
        <v>1</v>
      </c>
      <c r="F986" s="152" t="s">
        <v>3397</v>
      </c>
      <c r="H986" s="153">
        <v>174.2</v>
      </c>
      <c r="L986" s="150"/>
      <c r="M986" s="154"/>
      <c r="N986" s="155"/>
      <c r="O986" s="155"/>
      <c r="P986" s="155"/>
      <c r="Q986" s="155"/>
      <c r="R986" s="155"/>
      <c r="S986" s="155"/>
      <c r="T986" s="156"/>
      <c r="AT986" s="151" t="s">
        <v>157</v>
      </c>
      <c r="AU986" s="151" t="s">
        <v>79</v>
      </c>
      <c r="AV986" s="13" t="s">
        <v>79</v>
      </c>
      <c r="AW986" s="13" t="s">
        <v>27</v>
      </c>
      <c r="AX986" s="13" t="s">
        <v>70</v>
      </c>
      <c r="AY986" s="151" t="s">
        <v>148</v>
      </c>
    </row>
    <row r="987" spans="2:65" s="1" customFormat="1" ht="24" customHeight="1">
      <c r="B987" s="130"/>
      <c r="C987" s="305" t="s">
        <v>1534</v>
      </c>
      <c r="D987" s="305" t="s">
        <v>150</v>
      </c>
      <c r="E987" s="306" t="s">
        <v>1598</v>
      </c>
      <c r="F987" s="307" t="s">
        <v>1599</v>
      </c>
      <c r="G987" s="308" t="s">
        <v>319</v>
      </c>
      <c r="H987" s="309">
        <v>10</v>
      </c>
      <c r="I987" s="310"/>
      <c r="J987" s="310">
        <f>ROUND(I987*H987,2)</f>
        <v>0</v>
      </c>
      <c r="K987" s="133" t="s">
        <v>154</v>
      </c>
      <c r="L987" s="27"/>
      <c r="M987" s="137" t="s">
        <v>1</v>
      </c>
      <c r="N987" s="138" t="s">
        <v>35</v>
      </c>
      <c r="O987" s="139">
        <v>0.907</v>
      </c>
      <c r="P987" s="139">
        <f>O987*H987</f>
        <v>9.07</v>
      </c>
      <c r="Q987" s="139">
        <v>0.00462</v>
      </c>
      <c r="R987" s="139">
        <f>Q987*H987</f>
        <v>0.0462</v>
      </c>
      <c r="S987" s="139">
        <v>0</v>
      </c>
      <c r="T987" s="140">
        <f>S987*H987</f>
        <v>0</v>
      </c>
      <c r="AR987" s="141" t="s">
        <v>231</v>
      </c>
      <c r="AT987" s="141" t="s">
        <v>150</v>
      </c>
      <c r="AU987" s="141" t="s">
        <v>79</v>
      </c>
      <c r="AY987" s="15" t="s">
        <v>148</v>
      </c>
      <c r="BE987" s="142">
        <f>IF(N987="základní",J987,0)</f>
        <v>0</v>
      </c>
      <c r="BF987" s="142">
        <f>IF(N987="snížená",J987,0)</f>
        <v>0</v>
      </c>
      <c r="BG987" s="142">
        <f>IF(N987="zákl. přenesená",J987,0)</f>
        <v>0</v>
      </c>
      <c r="BH987" s="142">
        <f>IF(N987="sníž. přenesená",J987,0)</f>
        <v>0</v>
      </c>
      <c r="BI987" s="142">
        <f>IF(N987="nulová",J987,0)</f>
        <v>0</v>
      </c>
      <c r="BJ987" s="15" t="s">
        <v>77</v>
      </c>
      <c r="BK987" s="142">
        <f>ROUND(I987*H987,2)</f>
        <v>0</v>
      </c>
      <c r="BL987" s="15" t="s">
        <v>231</v>
      </c>
      <c r="BM987" s="141" t="s">
        <v>3398</v>
      </c>
    </row>
    <row r="988" spans="2:51" s="13" customFormat="1" ht="12">
      <c r="B988" s="150"/>
      <c r="D988" s="144" t="s">
        <v>157</v>
      </c>
      <c r="E988" s="151" t="s">
        <v>1</v>
      </c>
      <c r="F988" s="152" t="s">
        <v>1601</v>
      </c>
      <c r="H988" s="153">
        <v>10</v>
      </c>
      <c r="L988" s="150"/>
      <c r="M988" s="154"/>
      <c r="N988" s="155"/>
      <c r="O988" s="155"/>
      <c r="P988" s="155"/>
      <c r="Q988" s="155"/>
      <c r="R988" s="155"/>
      <c r="S988" s="155"/>
      <c r="T988" s="156"/>
      <c r="AT988" s="151" t="s">
        <v>157</v>
      </c>
      <c r="AU988" s="151" t="s">
        <v>79</v>
      </c>
      <c r="AV988" s="13" t="s">
        <v>79</v>
      </c>
      <c r="AW988" s="13" t="s">
        <v>27</v>
      </c>
      <c r="AX988" s="13" t="s">
        <v>70</v>
      </c>
      <c r="AY988" s="151" t="s">
        <v>148</v>
      </c>
    </row>
    <row r="989" spans="2:65" s="1" customFormat="1" ht="24" customHeight="1">
      <c r="B989" s="130"/>
      <c r="C989" s="131" t="s">
        <v>1539</v>
      </c>
      <c r="D989" s="131" t="s">
        <v>150</v>
      </c>
      <c r="E989" s="132" t="s">
        <v>1603</v>
      </c>
      <c r="F989" s="133" t="s">
        <v>1604</v>
      </c>
      <c r="G989" s="134" t="s">
        <v>458</v>
      </c>
      <c r="H989" s="135">
        <v>174.7</v>
      </c>
      <c r="I989" s="136"/>
      <c r="J989" s="136">
        <f>ROUND(I989*H989,2)</f>
        <v>0</v>
      </c>
      <c r="K989" s="133" t="s">
        <v>320</v>
      </c>
      <c r="L989" s="27"/>
      <c r="M989" s="137" t="s">
        <v>1</v>
      </c>
      <c r="N989" s="138" t="s">
        <v>35</v>
      </c>
      <c r="O989" s="139">
        <v>0.265</v>
      </c>
      <c r="P989" s="139">
        <f>O989*H989</f>
        <v>46.2955</v>
      </c>
      <c r="Q989" s="139">
        <v>0.00286</v>
      </c>
      <c r="R989" s="139">
        <f>Q989*H989</f>
        <v>0.499642</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3399</v>
      </c>
    </row>
    <row r="990" spans="2:51" s="13" customFormat="1" ht="30.6">
      <c r="B990" s="150"/>
      <c r="D990" s="144" t="s">
        <v>157</v>
      </c>
      <c r="E990" s="151" t="s">
        <v>1</v>
      </c>
      <c r="F990" s="152" t="s">
        <v>3387</v>
      </c>
      <c r="H990" s="153">
        <v>174.7</v>
      </c>
      <c r="L990" s="150"/>
      <c r="M990" s="154"/>
      <c r="N990" s="155"/>
      <c r="O990" s="155"/>
      <c r="P990" s="155"/>
      <c r="Q990" s="155"/>
      <c r="R990" s="155"/>
      <c r="S990" s="155"/>
      <c r="T990" s="156"/>
      <c r="AT990" s="151" t="s">
        <v>157</v>
      </c>
      <c r="AU990" s="151" t="s">
        <v>79</v>
      </c>
      <c r="AV990" s="13" t="s">
        <v>79</v>
      </c>
      <c r="AW990" s="13" t="s">
        <v>27</v>
      </c>
      <c r="AX990" s="13" t="s">
        <v>70</v>
      </c>
      <c r="AY990" s="151" t="s">
        <v>148</v>
      </c>
    </row>
    <row r="991" spans="2:65" s="1" customFormat="1" ht="24" customHeight="1">
      <c r="B991" s="130"/>
      <c r="C991" s="131" t="s">
        <v>1545</v>
      </c>
      <c r="D991" s="131" t="s">
        <v>150</v>
      </c>
      <c r="E991" s="132" t="s">
        <v>1607</v>
      </c>
      <c r="F991" s="133" t="s">
        <v>1608</v>
      </c>
      <c r="G991" s="134" t="s">
        <v>319</v>
      </c>
      <c r="H991" s="135">
        <v>8</v>
      </c>
      <c r="I991" s="136"/>
      <c r="J991" s="136">
        <f>ROUND(I991*H991,2)</f>
        <v>0</v>
      </c>
      <c r="K991" s="133" t="s">
        <v>320</v>
      </c>
      <c r="L991" s="27"/>
      <c r="M991" s="137" t="s">
        <v>1</v>
      </c>
      <c r="N991" s="138" t="s">
        <v>35</v>
      </c>
      <c r="O991" s="139">
        <v>0.11</v>
      </c>
      <c r="P991" s="139">
        <f>O991*H991</f>
        <v>0.88</v>
      </c>
      <c r="Q991" s="139">
        <v>0.00071</v>
      </c>
      <c r="R991" s="139">
        <f>Q991*H991</f>
        <v>0.00568</v>
      </c>
      <c r="S991" s="139">
        <v>0</v>
      </c>
      <c r="T991" s="140">
        <f>S991*H991</f>
        <v>0</v>
      </c>
      <c r="AR991" s="141" t="s">
        <v>231</v>
      </c>
      <c r="AT991" s="141" t="s">
        <v>150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3400</v>
      </c>
    </row>
    <row r="992" spans="2:51" s="13" customFormat="1" ht="12">
      <c r="B992" s="150"/>
      <c r="D992" s="144" t="s">
        <v>157</v>
      </c>
      <c r="E992" s="151" t="s">
        <v>1</v>
      </c>
      <c r="F992" s="152" t="s">
        <v>2691</v>
      </c>
      <c r="H992" s="153">
        <v>8</v>
      </c>
      <c r="L992" s="150"/>
      <c r="M992" s="154"/>
      <c r="N992" s="155"/>
      <c r="O992" s="155"/>
      <c r="P992" s="155"/>
      <c r="Q992" s="155"/>
      <c r="R992" s="155"/>
      <c r="S992" s="155"/>
      <c r="T992" s="156"/>
      <c r="AT992" s="151" t="s">
        <v>157</v>
      </c>
      <c r="AU992" s="151" t="s">
        <v>79</v>
      </c>
      <c r="AV992" s="13" t="s">
        <v>79</v>
      </c>
      <c r="AW992" s="13" t="s">
        <v>27</v>
      </c>
      <c r="AX992" s="13" t="s">
        <v>70</v>
      </c>
      <c r="AY992" s="151" t="s">
        <v>148</v>
      </c>
    </row>
    <row r="993" spans="2:65" s="1" customFormat="1" ht="24" customHeight="1">
      <c r="B993" s="130"/>
      <c r="C993" s="131" t="s">
        <v>1551</v>
      </c>
      <c r="D993" s="131" t="s">
        <v>150</v>
      </c>
      <c r="E993" s="132" t="s">
        <v>1612</v>
      </c>
      <c r="F993" s="133" t="s">
        <v>1613</v>
      </c>
      <c r="G993" s="134" t="s">
        <v>319</v>
      </c>
      <c r="H993" s="135">
        <v>9</v>
      </c>
      <c r="I993" s="136"/>
      <c r="J993" s="136">
        <f>ROUND(I993*H993,2)</f>
        <v>0</v>
      </c>
      <c r="K993" s="133" t="s">
        <v>320</v>
      </c>
      <c r="L993" s="27"/>
      <c r="M993" s="137" t="s">
        <v>1</v>
      </c>
      <c r="N993" s="138" t="s">
        <v>35</v>
      </c>
      <c r="O993" s="139">
        <v>0.4</v>
      </c>
      <c r="P993" s="139">
        <f>O993*H993</f>
        <v>3.6</v>
      </c>
      <c r="Q993" s="139">
        <v>0.00048</v>
      </c>
      <c r="R993" s="139">
        <f>Q993*H993</f>
        <v>0.00432</v>
      </c>
      <c r="S993" s="139">
        <v>0</v>
      </c>
      <c r="T993" s="140">
        <f>S993*H993</f>
        <v>0</v>
      </c>
      <c r="AR993" s="141" t="s">
        <v>231</v>
      </c>
      <c r="AT993" s="141" t="s">
        <v>150</v>
      </c>
      <c r="AU993" s="141" t="s">
        <v>79</v>
      </c>
      <c r="AY993" s="15" t="s">
        <v>148</v>
      </c>
      <c r="BE993" s="142">
        <f>IF(N993="základní",J993,0)</f>
        <v>0</v>
      </c>
      <c r="BF993" s="142">
        <f>IF(N993="snížená",J993,0)</f>
        <v>0</v>
      </c>
      <c r="BG993" s="142">
        <f>IF(N993="zákl. přenesená",J993,0)</f>
        <v>0</v>
      </c>
      <c r="BH993" s="142">
        <f>IF(N993="sníž. přenesená",J993,0)</f>
        <v>0</v>
      </c>
      <c r="BI993" s="142">
        <f>IF(N993="nulová",J993,0)</f>
        <v>0</v>
      </c>
      <c r="BJ993" s="15" t="s">
        <v>77</v>
      </c>
      <c r="BK993" s="142">
        <f>ROUND(I993*H993,2)</f>
        <v>0</v>
      </c>
      <c r="BL993" s="15" t="s">
        <v>231</v>
      </c>
      <c r="BM993" s="141" t="s">
        <v>3401</v>
      </c>
    </row>
    <row r="994" spans="2:51" s="13" customFormat="1" ht="12">
      <c r="B994" s="150"/>
      <c r="D994" s="144" t="s">
        <v>157</v>
      </c>
      <c r="E994" s="151" t="s">
        <v>1</v>
      </c>
      <c r="F994" s="152" t="s">
        <v>1610</v>
      </c>
      <c r="H994" s="153">
        <v>9</v>
      </c>
      <c r="L994" s="150"/>
      <c r="M994" s="154"/>
      <c r="N994" s="155"/>
      <c r="O994" s="155"/>
      <c r="P994" s="155"/>
      <c r="Q994" s="155"/>
      <c r="R994" s="155"/>
      <c r="S994" s="155"/>
      <c r="T994" s="156"/>
      <c r="AT994" s="151" t="s">
        <v>157</v>
      </c>
      <c r="AU994" s="151" t="s">
        <v>79</v>
      </c>
      <c r="AV994" s="13" t="s">
        <v>79</v>
      </c>
      <c r="AW994" s="13" t="s">
        <v>27</v>
      </c>
      <c r="AX994" s="13" t="s">
        <v>70</v>
      </c>
      <c r="AY994" s="151" t="s">
        <v>148</v>
      </c>
    </row>
    <row r="995" spans="2:65" s="1" customFormat="1" ht="24" customHeight="1">
      <c r="B995" s="130"/>
      <c r="C995" s="131" t="s">
        <v>1565</v>
      </c>
      <c r="D995" s="131" t="s">
        <v>150</v>
      </c>
      <c r="E995" s="132" t="s">
        <v>1617</v>
      </c>
      <c r="F995" s="133" t="s">
        <v>1618</v>
      </c>
      <c r="G995" s="134" t="s">
        <v>458</v>
      </c>
      <c r="H995" s="135">
        <v>81</v>
      </c>
      <c r="I995" s="136"/>
      <c r="J995" s="136">
        <f>ROUND(I995*H995,2)</f>
        <v>0</v>
      </c>
      <c r="K995" s="133" t="s">
        <v>320</v>
      </c>
      <c r="L995" s="27"/>
      <c r="M995" s="137" t="s">
        <v>1</v>
      </c>
      <c r="N995" s="138" t="s">
        <v>35</v>
      </c>
      <c r="O995" s="139">
        <v>0.334</v>
      </c>
      <c r="P995" s="139">
        <f>O995*H995</f>
        <v>27.054000000000002</v>
      </c>
      <c r="Q995" s="139">
        <v>0.00236</v>
      </c>
      <c r="R995" s="139">
        <f>Q995*H995</f>
        <v>0.19116</v>
      </c>
      <c r="S995" s="139">
        <v>0</v>
      </c>
      <c r="T995" s="140">
        <f>S995*H995</f>
        <v>0</v>
      </c>
      <c r="AR995" s="141" t="s">
        <v>231</v>
      </c>
      <c r="AT995" s="141" t="s">
        <v>150</v>
      </c>
      <c r="AU995" s="141" t="s">
        <v>79</v>
      </c>
      <c r="AY995" s="15" t="s">
        <v>148</v>
      </c>
      <c r="BE995" s="142">
        <f>IF(N995="základní",J995,0)</f>
        <v>0</v>
      </c>
      <c r="BF995" s="142">
        <f>IF(N995="snížená",J995,0)</f>
        <v>0</v>
      </c>
      <c r="BG995" s="142">
        <f>IF(N995="zákl. přenesená",J995,0)</f>
        <v>0</v>
      </c>
      <c r="BH995" s="142">
        <f>IF(N995="sníž. přenesená",J995,0)</f>
        <v>0</v>
      </c>
      <c r="BI995" s="142">
        <f>IF(N995="nulová",J995,0)</f>
        <v>0</v>
      </c>
      <c r="BJ995" s="15" t="s">
        <v>77</v>
      </c>
      <c r="BK995" s="142">
        <f>ROUND(I995*H995,2)</f>
        <v>0</v>
      </c>
      <c r="BL995" s="15" t="s">
        <v>231</v>
      </c>
      <c r="BM995" s="141" t="s">
        <v>3402</v>
      </c>
    </row>
    <row r="996" spans="2:51" s="13" customFormat="1" ht="12">
      <c r="B996" s="150"/>
      <c r="D996" s="144" t="s">
        <v>157</v>
      </c>
      <c r="E996" s="151" t="s">
        <v>1</v>
      </c>
      <c r="F996" s="152" t="s">
        <v>3389</v>
      </c>
      <c r="H996" s="153">
        <v>81</v>
      </c>
      <c r="L996" s="150"/>
      <c r="M996" s="154"/>
      <c r="N996" s="155"/>
      <c r="O996" s="155"/>
      <c r="P996" s="155"/>
      <c r="Q996" s="155"/>
      <c r="R996" s="155"/>
      <c r="S996" s="155"/>
      <c r="T996" s="156"/>
      <c r="AT996" s="151" t="s">
        <v>157</v>
      </c>
      <c r="AU996" s="151" t="s">
        <v>79</v>
      </c>
      <c r="AV996" s="13" t="s">
        <v>79</v>
      </c>
      <c r="AW996" s="13" t="s">
        <v>27</v>
      </c>
      <c r="AX996" s="13" t="s">
        <v>70</v>
      </c>
      <c r="AY996" s="151" t="s">
        <v>148</v>
      </c>
    </row>
    <row r="997" spans="2:65" s="1" customFormat="1" ht="24" customHeight="1">
      <c r="B997" s="130"/>
      <c r="C997" s="131" t="s">
        <v>1569</v>
      </c>
      <c r="D997" s="131" t="s">
        <v>150</v>
      </c>
      <c r="E997" s="132" t="s">
        <v>1621</v>
      </c>
      <c r="F997" s="133" t="s">
        <v>1622</v>
      </c>
      <c r="G997" s="134" t="s">
        <v>203</v>
      </c>
      <c r="H997" s="135">
        <v>1.257</v>
      </c>
      <c r="I997" s="136"/>
      <c r="J997" s="136">
        <f>ROUND(I997*H997,2)</f>
        <v>0</v>
      </c>
      <c r="K997" s="133" t="s">
        <v>320</v>
      </c>
      <c r="L997" s="27"/>
      <c r="M997" s="137" t="s">
        <v>1</v>
      </c>
      <c r="N997" s="138" t="s">
        <v>35</v>
      </c>
      <c r="O997" s="139">
        <v>4.82</v>
      </c>
      <c r="P997" s="139">
        <f>O997*H997</f>
        <v>6.05874</v>
      </c>
      <c r="Q997" s="139">
        <v>0</v>
      </c>
      <c r="R997" s="139">
        <f>Q997*H997</f>
        <v>0</v>
      </c>
      <c r="S997" s="139">
        <v>0</v>
      </c>
      <c r="T997" s="140">
        <f>S997*H997</f>
        <v>0</v>
      </c>
      <c r="AR997" s="141" t="s">
        <v>231</v>
      </c>
      <c r="AT997" s="141" t="s">
        <v>150</v>
      </c>
      <c r="AU997" s="141" t="s">
        <v>79</v>
      </c>
      <c r="AY997" s="15" t="s">
        <v>148</v>
      </c>
      <c r="BE997" s="142">
        <f>IF(N997="základní",J997,0)</f>
        <v>0</v>
      </c>
      <c r="BF997" s="142">
        <f>IF(N997="snížená",J997,0)</f>
        <v>0</v>
      </c>
      <c r="BG997" s="142">
        <f>IF(N997="zákl. přenesená",J997,0)</f>
        <v>0</v>
      </c>
      <c r="BH997" s="142">
        <f>IF(N997="sníž. přenesená",J997,0)</f>
        <v>0</v>
      </c>
      <c r="BI997" s="142">
        <f>IF(N997="nulová",J997,0)</f>
        <v>0</v>
      </c>
      <c r="BJ997" s="15" t="s">
        <v>77</v>
      </c>
      <c r="BK997" s="142">
        <f>ROUND(I997*H997,2)</f>
        <v>0</v>
      </c>
      <c r="BL997" s="15" t="s">
        <v>231</v>
      </c>
      <c r="BM997" s="141" t="s">
        <v>3403</v>
      </c>
    </row>
    <row r="998" spans="2:63" s="11" customFormat="1" ht="22.8" customHeight="1">
      <c r="B998" s="118"/>
      <c r="D998" s="119" t="s">
        <v>69</v>
      </c>
      <c r="E998" s="128" t="s">
        <v>1624</v>
      </c>
      <c r="F998" s="128" t="s">
        <v>1625</v>
      </c>
      <c r="J998" s="129">
        <f>BK998</f>
        <v>0</v>
      </c>
      <c r="L998" s="118"/>
      <c r="M998" s="122"/>
      <c r="N998" s="123"/>
      <c r="O998" s="123"/>
      <c r="P998" s="124">
        <f>SUM(P999:P1042)</f>
        <v>494.36878699999994</v>
      </c>
      <c r="Q998" s="123"/>
      <c r="R998" s="124">
        <f>SUM(R999:R1042)</f>
        <v>4.953488739999999</v>
      </c>
      <c r="S998" s="123"/>
      <c r="T998" s="125">
        <f>SUM(T999:T1042)</f>
        <v>16.683146</v>
      </c>
      <c r="AR998" s="119" t="s">
        <v>79</v>
      </c>
      <c r="AT998" s="126" t="s">
        <v>69</v>
      </c>
      <c r="AU998" s="126" t="s">
        <v>77</v>
      </c>
      <c r="AY998" s="119" t="s">
        <v>148</v>
      </c>
      <c r="BK998" s="127">
        <f>SUM(BK999:BK1042)</f>
        <v>0</v>
      </c>
    </row>
    <row r="999" spans="2:65" s="1" customFormat="1" ht="16.5" customHeight="1">
      <c r="B999" s="130"/>
      <c r="C999" s="305" t="s">
        <v>1574</v>
      </c>
      <c r="D999" s="305" t="s">
        <v>150</v>
      </c>
      <c r="E999" s="306" t="s">
        <v>1627</v>
      </c>
      <c r="F999" s="307" t="s">
        <v>1628</v>
      </c>
      <c r="G999" s="308" t="s">
        <v>458</v>
      </c>
      <c r="H999" s="309">
        <v>19.2</v>
      </c>
      <c r="I999" s="310"/>
      <c r="J999" s="310">
        <f>ROUND(I999*H999,2)</f>
        <v>0</v>
      </c>
      <c r="K999" s="133" t="s">
        <v>1</v>
      </c>
      <c r="L999" s="27"/>
      <c r="M999" s="137" t="s">
        <v>1</v>
      </c>
      <c r="N999" s="138" t="s">
        <v>35</v>
      </c>
      <c r="O999" s="139">
        <v>2.367</v>
      </c>
      <c r="P999" s="139">
        <f>O999*H999</f>
        <v>45.4464</v>
      </c>
      <c r="Q999" s="139">
        <v>0.008</v>
      </c>
      <c r="R999" s="139">
        <f>Q999*H999</f>
        <v>0.1536</v>
      </c>
      <c r="S999" s="139">
        <v>0</v>
      </c>
      <c r="T999" s="140">
        <f>S999*H999</f>
        <v>0</v>
      </c>
      <c r="AR999" s="141" t="s">
        <v>231</v>
      </c>
      <c r="AT999" s="141" t="s">
        <v>150</v>
      </c>
      <c r="AU999" s="141" t="s">
        <v>79</v>
      </c>
      <c r="AY999" s="15" t="s">
        <v>148</v>
      </c>
      <c r="BE999" s="142">
        <f>IF(N999="základní",J999,0)</f>
        <v>0</v>
      </c>
      <c r="BF999" s="142">
        <f>IF(N999="snížená",J999,0)</f>
        <v>0</v>
      </c>
      <c r="BG999" s="142">
        <f>IF(N999="zákl. přenesená",J999,0)</f>
        <v>0</v>
      </c>
      <c r="BH999" s="142">
        <f>IF(N999="sníž. přenesená",J999,0)</f>
        <v>0</v>
      </c>
      <c r="BI999" s="142">
        <f>IF(N999="nulová",J999,0)</f>
        <v>0</v>
      </c>
      <c r="BJ999" s="15" t="s">
        <v>77</v>
      </c>
      <c r="BK999" s="142">
        <f>ROUND(I999*H999,2)</f>
        <v>0</v>
      </c>
      <c r="BL999" s="15" t="s">
        <v>231</v>
      </c>
      <c r="BM999" s="141" t="s">
        <v>3404</v>
      </c>
    </row>
    <row r="1000" spans="2:51" s="13" customFormat="1" ht="12">
      <c r="B1000" s="150"/>
      <c r="C1000" s="317"/>
      <c r="D1000" s="318" t="s">
        <v>157</v>
      </c>
      <c r="E1000" s="319" t="s">
        <v>1</v>
      </c>
      <c r="F1000" s="320" t="s">
        <v>3405</v>
      </c>
      <c r="G1000" s="317"/>
      <c r="H1000" s="321">
        <v>19.2</v>
      </c>
      <c r="I1000" s="317"/>
      <c r="J1000" s="317"/>
      <c r="L1000" s="150"/>
      <c r="M1000" s="154"/>
      <c r="N1000" s="155"/>
      <c r="O1000" s="155"/>
      <c r="P1000" s="155"/>
      <c r="Q1000" s="155"/>
      <c r="R1000" s="155"/>
      <c r="S1000" s="155"/>
      <c r="T1000" s="156"/>
      <c r="AT1000" s="151" t="s">
        <v>157</v>
      </c>
      <c r="AU1000" s="151" t="s">
        <v>79</v>
      </c>
      <c r="AV1000" s="13" t="s">
        <v>79</v>
      </c>
      <c r="AW1000" s="13" t="s">
        <v>27</v>
      </c>
      <c r="AX1000" s="13" t="s">
        <v>70</v>
      </c>
      <c r="AY1000" s="151" t="s">
        <v>148</v>
      </c>
    </row>
    <row r="1001" spans="2:65" s="1" customFormat="1" ht="24" customHeight="1">
      <c r="B1001" s="130"/>
      <c r="C1001" s="311" t="s">
        <v>1579</v>
      </c>
      <c r="D1001" s="311" t="s">
        <v>80</v>
      </c>
      <c r="E1001" s="312" t="s">
        <v>1632</v>
      </c>
      <c r="F1001" s="313" t="s">
        <v>1633</v>
      </c>
      <c r="G1001" s="314" t="s">
        <v>319</v>
      </c>
      <c r="H1001" s="315">
        <v>59.733</v>
      </c>
      <c r="I1001" s="316"/>
      <c r="J1001" s="316">
        <f>ROUND(I1001*H1001,2)</f>
        <v>0</v>
      </c>
      <c r="K1001" s="159" t="s">
        <v>312</v>
      </c>
      <c r="L1001" s="163"/>
      <c r="M1001" s="164" t="s">
        <v>1</v>
      </c>
      <c r="N1001" s="165" t="s">
        <v>35</v>
      </c>
      <c r="O1001" s="139">
        <v>0</v>
      </c>
      <c r="P1001" s="139">
        <f>O1001*H1001</f>
        <v>0</v>
      </c>
      <c r="Q1001" s="139">
        <v>0.0045</v>
      </c>
      <c r="R1001" s="139">
        <f>Q1001*H1001</f>
        <v>0.26879849999999994</v>
      </c>
      <c r="S1001" s="139">
        <v>0</v>
      </c>
      <c r="T1001" s="140">
        <f>S1001*H1001</f>
        <v>0</v>
      </c>
      <c r="AR1001" s="141" t="s">
        <v>325</v>
      </c>
      <c r="AT1001" s="141" t="s">
        <v>80</v>
      </c>
      <c r="AU1001" s="141" t="s">
        <v>79</v>
      </c>
      <c r="AY1001" s="15" t="s">
        <v>148</v>
      </c>
      <c r="BE1001" s="142">
        <f>IF(N1001="základní",J1001,0)</f>
        <v>0</v>
      </c>
      <c r="BF1001" s="142">
        <f>IF(N1001="snížená",J1001,0)</f>
        <v>0</v>
      </c>
      <c r="BG1001" s="142">
        <f>IF(N1001="zákl. přenesená",J1001,0)</f>
        <v>0</v>
      </c>
      <c r="BH1001" s="142">
        <f>IF(N1001="sníž. přenesená",J1001,0)</f>
        <v>0</v>
      </c>
      <c r="BI1001" s="142">
        <f>IF(N1001="nulová",J1001,0)</f>
        <v>0</v>
      </c>
      <c r="BJ1001" s="15" t="s">
        <v>77</v>
      </c>
      <c r="BK1001" s="142">
        <f>ROUND(I1001*H1001,2)</f>
        <v>0</v>
      </c>
      <c r="BL1001" s="15" t="s">
        <v>231</v>
      </c>
      <c r="BM1001" s="141" t="s">
        <v>3406</v>
      </c>
    </row>
    <row r="1002" spans="2:47" s="1" customFormat="1" ht="19.2">
      <c r="B1002" s="27"/>
      <c r="C1002" s="322"/>
      <c r="D1002" s="318" t="s">
        <v>277</v>
      </c>
      <c r="E1002" s="322"/>
      <c r="F1002" s="323" t="s">
        <v>1635</v>
      </c>
      <c r="G1002" s="322"/>
      <c r="H1002" s="322"/>
      <c r="I1002" s="322"/>
      <c r="J1002" s="322"/>
      <c r="L1002" s="27"/>
      <c r="M1002" s="167"/>
      <c r="N1002" s="50"/>
      <c r="O1002" s="50"/>
      <c r="P1002" s="50"/>
      <c r="Q1002" s="50"/>
      <c r="R1002" s="50"/>
      <c r="S1002" s="50"/>
      <c r="T1002" s="51"/>
      <c r="AT1002" s="15" t="s">
        <v>277</v>
      </c>
      <c r="AU1002" s="15" t="s">
        <v>79</v>
      </c>
    </row>
    <row r="1003" spans="2:51" s="13" customFormat="1" ht="12">
      <c r="B1003" s="150"/>
      <c r="C1003" s="317"/>
      <c r="D1003" s="318" t="s">
        <v>157</v>
      </c>
      <c r="E1003" s="317"/>
      <c r="F1003" s="320" t="s">
        <v>3407</v>
      </c>
      <c r="G1003" s="317"/>
      <c r="H1003" s="321">
        <v>59.733</v>
      </c>
      <c r="I1003" s="317"/>
      <c r="J1003" s="317"/>
      <c r="L1003" s="150"/>
      <c r="M1003" s="154"/>
      <c r="N1003" s="155"/>
      <c r="O1003" s="155"/>
      <c r="P1003" s="155"/>
      <c r="Q1003" s="155"/>
      <c r="R1003" s="155"/>
      <c r="S1003" s="155"/>
      <c r="T1003" s="156"/>
      <c r="AT1003" s="151" t="s">
        <v>157</v>
      </c>
      <c r="AU1003" s="151" t="s">
        <v>79</v>
      </c>
      <c r="AV1003" s="13" t="s">
        <v>79</v>
      </c>
      <c r="AW1003" s="13" t="s">
        <v>3</v>
      </c>
      <c r="AX1003" s="13" t="s">
        <v>77</v>
      </c>
      <c r="AY1003" s="151" t="s">
        <v>148</v>
      </c>
    </row>
    <row r="1004" spans="2:65" s="1" customFormat="1" ht="24" customHeight="1">
      <c r="B1004" s="130"/>
      <c r="C1004" s="305" t="s">
        <v>1584</v>
      </c>
      <c r="D1004" s="305" t="s">
        <v>150</v>
      </c>
      <c r="E1004" s="306" t="s">
        <v>2698</v>
      </c>
      <c r="F1004" s="307" t="s">
        <v>2699</v>
      </c>
      <c r="G1004" s="308" t="s">
        <v>458</v>
      </c>
      <c r="H1004" s="309">
        <v>9.6</v>
      </c>
      <c r="I1004" s="310"/>
      <c r="J1004" s="310">
        <f>ROUND(I1004*H1004,2)</f>
        <v>0</v>
      </c>
      <c r="K1004" s="133" t="s">
        <v>154</v>
      </c>
      <c r="L1004" s="27"/>
      <c r="M1004" s="137" t="s">
        <v>1</v>
      </c>
      <c r="N1004" s="138" t="s">
        <v>35</v>
      </c>
      <c r="O1004" s="139">
        <v>1.62</v>
      </c>
      <c r="P1004" s="139">
        <f>O1004*H1004</f>
        <v>15.552</v>
      </c>
      <c r="Q1004" s="139">
        <v>4E-05</v>
      </c>
      <c r="R1004" s="139">
        <f>Q1004*H1004</f>
        <v>0.000384</v>
      </c>
      <c r="S1004" s="139">
        <v>0</v>
      </c>
      <c r="T1004" s="140">
        <f>S1004*H1004</f>
        <v>0</v>
      </c>
      <c r="AR1004" s="141" t="s">
        <v>231</v>
      </c>
      <c r="AT1004" s="141" t="s">
        <v>150</v>
      </c>
      <c r="AU1004" s="141" t="s">
        <v>79</v>
      </c>
      <c r="AY1004" s="15" t="s">
        <v>148</v>
      </c>
      <c r="BE1004" s="142">
        <f>IF(N1004="základní",J1004,0)</f>
        <v>0</v>
      </c>
      <c r="BF1004" s="142">
        <f>IF(N1004="snížená",J1004,0)</f>
        <v>0</v>
      </c>
      <c r="BG1004" s="142">
        <f>IF(N1004="zákl. přenesená",J1004,0)</f>
        <v>0</v>
      </c>
      <c r="BH1004" s="142">
        <f>IF(N1004="sníž. přenesená",J1004,0)</f>
        <v>0</v>
      </c>
      <c r="BI1004" s="142">
        <f>IF(N1004="nulová",J1004,0)</f>
        <v>0</v>
      </c>
      <c r="BJ1004" s="15" t="s">
        <v>77</v>
      </c>
      <c r="BK1004" s="142">
        <f>ROUND(I1004*H1004,2)</f>
        <v>0</v>
      </c>
      <c r="BL1004" s="15" t="s">
        <v>231</v>
      </c>
      <c r="BM1004" s="141" t="s">
        <v>3408</v>
      </c>
    </row>
    <row r="1005" spans="2:51" s="13" customFormat="1" ht="12">
      <c r="B1005" s="150"/>
      <c r="C1005" s="317"/>
      <c r="D1005" s="318" t="s">
        <v>157</v>
      </c>
      <c r="E1005" s="319" t="s">
        <v>1</v>
      </c>
      <c r="F1005" s="320" t="s">
        <v>3409</v>
      </c>
      <c r="G1005" s="317"/>
      <c r="H1005" s="321">
        <v>9.6</v>
      </c>
      <c r="I1005" s="317"/>
      <c r="J1005" s="317"/>
      <c r="L1005" s="150"/>
      <c r="M1005" s="154"/>
      <c r="N1005" s="155"/>
      <c r="O1005" s="155"/>
      <c r="P1005" s="155"/>
      <c r="Q1005" s="155"/>
      <c r="R1005" s="155"/>
      <c r="S1005" s="155"/>
      <c r="T1005" s="156"/>
      <c r="AT1005" s="151" t="s">
        <v>157</v>
      </c>
      <c r="AU1005" s="151" t="s">
        <v>79</v>
      </c>
      <c r="AV1005" s="13" t="s">
        <v>79</v>
      </c>
      <c r="AW1005" s="13" t="s">
        <v>27</v>
      </c>
      <c r="AX1005" s="13" t="s">
        <v>70</v>
      </c>
      <c r="AY1005" s="151" t="s">
        <v>148</v>
      </c>
    </row>
    <row r="1006" spans="2:65" s="1" customFormat="1" ht="24" customHeight="1">
      <c r="B1006" s="130"/>
      <c r="C1006" s="305" t="s">
        <v>1592</v>
      </c>
      <c r="D1006" s="305" t="s">
        <v>150</v>
      </c>
      <c r="E1006" s="306" t="s">
        <v>1638</v>
      </c>
      <c r="F1006" s="307" t="s">
        <v>1639</v>
      </c>
      <c r="G1006" s="308" t="s">
        <v>153</v>
      </c>
      <c r="H1006" s="309">
        <v>364.15</v>
      </c>
      <c r="I1006" s="310"/>
      <c r="J1006" s="310">
        <f>ROUND(I1006*H1006,2)</f>
        <v>0</v>
      </c>
      <c r="K1006" s="133" t="s">
        <v>312</v>
      </c>
      <c r="L1006" s="27"/>
      <c r="M1006" s="137" t="s">
        <v>1</v>
      </c>
      <c r="N1006" s="138" t="s">
        <v>35</v>
      </c>
      <c r="O1006" s="139">
        <v>0.44</v>
      </c>
      <c r="P1006" s="139">
        <f>O1006*H1006</f>
        <v>160.226</v>
      </c>
      <c r="Q1006" s="139">
        <v>0</v>
      </c>
      <c r="R1006" s="139">
        <f>Q1006*H1006</f>
        <v>0</v>
      </c>
      <c r="S1006" s="139">
        <v>0</v>
      </c>
      <c r="T1006" s="140">
        <f>S1006*H1006</f>
        <v>0</v>
      </c>
      <c r="AR1006" s="141" t="s">
        <v>231</v>
      </c>
      <c r="AT1006" s="141" t="s">
        <v>150</v>
      </c>
      <c r="AU1006" s="141" t="s">
        <v>79</v>
      </c>
      <c r="AY1006" s="15" t="s">
        <v>148</v>
      </c>
      <c r="BE1006" s="142">
        <f>IF(N1006="základní",J1006,0)</f>
        <v>0</v>
      </c>
      <c r="BF1006" s="142">
        <f>IF(N1006="snížená",J1006,0)</f>
        <v>0</v>
      </c>
      <c r="BG1006" s="142">
        <f>IF(N1006="zákl. přenesená",J1006,0)</f>
        <v>0</v>
      </c>
      <c r="BH1006" s="142">
        <f>IF(N1006="sníž. přenesená",J1006,0)</f>
        <v>0</v>
      </c>
      <c r="BI1006" s="142">
        <f>IF(N1006="nulová",J1006,0)</f>
        <v>0</v>
      </c>
      <c r="BJ1006" s="15" t="s">
        <v>77</v>
      </c>
      <c r="BK1006" s="142">
        <f>ROUND(I1006*H1006,2)</f>
        <v>0</v>
      </c>
      <c r="BL1006" s="15" t="s">
        <v>231</v>
      </c>
      <c r="BM1006" s="141" t="s">
        <v>3410</v>
      </c>
    </row>
    <row r="1007" spans="2:51" s="12" customFormat="1" ht="12">
      <c r="B1007" s="143"/>
      <c r="C1007" s="324"/>
      <c r="D1007" s="318" t="s">
        <v>157</v>
      </c>
      <c r="E1007" s="325" t="s">
        <v>1</v>
      </c>
      <c r="F1007" s="326" t="s">
        <v>1208</v>
      </c>
      <c r="G1007" s="324"/>
      <c r="H1007" s="325" t="s">
        <v>1</v>
      </c>
      <c r="I1007" s="324"/>
      <c r="J1007" s="324"/>
      <c r="L1007" s="143"/>
      <c r="M1007" s="147"/>
      <c r="N1007" s="148"/>
      <c r="O1007" s="148"/>
      <c r="P1007" s="148"/>
      <c r="Q1007" s="148"/>
      <c r="R1007" s="148"/>
      <c r="S1007" s="148"/>
      <c r="T1007" s="149"/>
      <c r="AT1007" s="145" t="s">
        <v>157</v>
      </c>
      <c r="AU1007" s="145" t="s">
        <v>79</v>
      </c>
      <c r="AV1007" s="12" t="s">
        <v>77</v>
      </c>
      <c r="AW1007" s="12" t="s">
        <v>27</v>
      </c>
      <c r="AX1007" s="12" t="s">
        <v>70</v>
      </c>
      <c r="AY1007" s="145" t="s">
        <v>148</v>
      </c>
    </row>
    <row r="1008" spans="2:51" s="13" customFormat="1" ht="12">
      <c r="B1008" s="150"/>
      <c r="C1008" s="317"/>
      <c r="D1008" s="318" t="s">
        <v>157</v>
      </c>
      <c r="E1008" s="319" t="s">
        <v>1</v>
      </c>
      <c r="F1008" s="320" t="s">
        <v>1228</v>
      </c>
      <c r="G1008" s="317"/>
      <c r="H1008" s="321">
        <v>15.75</v>
      </c>
      <c r="I1008" s="317"/>
      <c r="J1008" s="317"/>
      <c r="L1008" s="150"/>
      <c r="M1008" s="154"/>
      <c r="N1008" s="155"/>
      <c r="O1008" s="155"/>
      <c r="P1008" s="155"/>
      <c r="Q1008" s="155"/>
      <c r="R1008" s="155"/>
      <c r="S1008" s="155"/>
      <c r="T1008" s="156"/>
      <c r="AT1008" s="151" t="s">
        <v>157</v>
      </c>
      <c r="AU1008" s="151" t="s">
        <v>79</v>
      </c>
      <c r="AV1008" s="13" t="s">
        <v>79</v>
      </c>
      <c r="AW1008" s="13" t="s">
        <v>27</v>
      </c>
      <c r="AX1008" s="13" t="s">
        <v>70</v>
      </c>
      <c r="AY1008" s="151" t="s">
        <v>148</v>
      </c>
    </row>
    <row r="1009" spans="2:51" s="13" customFormat="1" ht="30.6">
      <c r="B1009" s="150"/>
      <c r="C1009" s="317"/>
      <c r="D1009" s="318" t="s">
        <v>157</v>
      </c>
      <c r="E1009" s="319" t="s">
        <v>1</v>
      </c>
      <c r="F1009" s="320" t="s">
        <v>3411</v>
      </c>
      <c r="G1009" s="317"/>
      <c r="H1009" s="321">
        <v>348.4</v>
      </c>
      <c r="I1009" s="317"/>
      <c r="J1009" s="317"/>
      <c r="L1009" s="150"/>
      <c r="M1009" s="154"/>
      <c r="N1009" s="155"/>
      <c r="O1009" s="155"/>
      <c r="P1009" s="155"/>
      <c r="Q1009" s="155"/>
      <c r="R1009" s="155"/>
      <c r="S1009" s="155"/>
      <c r="T1009" s="156"/>
      <c r="AT1009" s="151" t="s">
        <v>157</v>
      </c>
      <c r="AU1009" s="151" t="s">
        <v>79</v>
      </c>
      <c r="AV1009" s="13" t="s">
        <v>79</v>
      </c>
      <c r="AW1009" s="13" t="s">
        <v>27</v>
      </c>
      <c r="AX1009" s="13" t="s">
        <v>70</v>
      </c>
      <c r="AY1009" s="151" t="s">
        <v>148</v>
      </c>
    </row>
    <row r="1010" spans="2:65" s="1" customFormat="1" ht="24" customHeight="1">
      <c r="B1010" s="130"/>
      <c r="C1010" s="311" t="s">
        <v>1597</v>
      </c>
      <c r="D1010" s="311" t="s">
        <v>80</v>
      </c>
      <c r="E1010" s="312" t="s">
        <v>1643</v>
      </c>
      <c r="F1010" s="313" t="s">
        <v>1644</v>
      </c>
      <c r="G1010" s="314" t="s">
        <v>319</v>
      </c>
      <c r="H1010" s="315">
        <v>910.375</v>
      </c>
      <c r="I1010" s="316"/>
      <c r="J1010" s="316">
        <f>ROUND(I1010*H1010,2)</f>
        <v>0</v>
      </c>
      <c r="K1010" s="159" t="s">
        <v>312</v>
      </c>
      <c r="L1010" s="163"/>
      <c r="M1010" s="164" t="s">
        <v>1</v>
      </c>
      <c r="N1010" s="165" t="s">
        <v>35</v>
      </c>
      <c r="O1010" s="139">
        <v>0</v>
      </c>
      <c r="P1010" s="139">
        <f>O1010*H1010</f>
        <v>0</v>
      </c>
      <c r="Q1010" s="139">
        <v>0.0043</v>
      </c>
      <c r="R1010" s="139">
        <f>Q1010*H1010</f>
        <v>3.9146125</v>
      </c>
      <c r="S1010" s="139">
        <v>0</v>
      </c>
      <c r="T1010" s="140">
        <f>S1010*H1010</f>
        <v>0</v>
      </c>
      <c r="AR1010" s="141" t="s">
        <v>325</v>
      </c>
      <c r="AT1010" s="141" t="s">
        <v>80</v>
      </c>
      <c r="AU1010" s="141" t="s">
        <v>79</v>
      </c>
      <c r="AY1010" s="15" t="s">
        <v>148</v>
      </c>
      <c r="BE1010" s="142">
        <f>IF(N1010="základní",J1010,0)</f>
        <v>0</v>
      </c>
      <c r="BF1010" s="142">
        <f>IF(N1010="snížená",J1010,0)</f>
        <v>0</v>
      </c>
      <c r="BG1010" s="142">
        <f>IF(N1010="zákl. přenesená",J1010,0)</f>
        <v>0</v>
      </c>
      <c r="BH1010" s="142">
        <f>IF(N1010="sníž. přenesená",J1010,0)</f>
        <v>0</v>
      </c>
      <c r="BI1010" s="142">
        <f>IF(N1010="nulová",J1010,0)</f>
        <v>0</v>
      </c>
      <c r="BJ1010" s="15" t="s">
        <v>77</v>
      </c>
      <c r="BK1010" s="142">
        <f>ROUND(I1010*H1010,2)</f>
        <v>0</v>
      </c>
      <c r="BL1010" s="15" t="s">
        <v>231</v>
      </c>
      <c r="BM1010" s="141" t="s">
        <v>3412</v>
      </c>
    </row>
    <row r="1011" spans="2:47" s="1" customFormat="1" ht="19.2">
      <c r="B1011" s="27"/>
      <c r="C1011" s="322"/>
      <c r="D1011" s="318" t="s">
        <v>277</v>
      </c>
      <c r="E1011" s="322"/>
      <c r="F1011" s="323" t="s">
        <v>1646</v>
      </c>
      <c r="G1011" s="322"/>
      <c r="H1011" s="322"/>
      <c r="I1011" s="322"/>
      <c r="J1011" s="322"/>
      <c r="L1011" s="27"/>
      <c r="M1011" s="167"/>
      <c r="N1011" s="50"/>
      <c r="O1011" s="50"/>
      <c r="P1011" s="50"/>
      <c r="Q1011" s="50"/>
      <c r="R1011" s="50"/>
      <c r="S1011" s="50"/>
      <c r="T1011" s="51"/>
      <c r="AT1011" s="15" t="s">
        <v>277</v>
      </c>
      <c r="AU1011" s="15" t="s">
        <v>79</v>
      </c>
    </row>
    <row r="1012" spans="2:51" s="13" customFormat="1" ht="12">
      <c r="B1012" s="150"/>
      <c r="C1012" s="317"/>
      <c r="D1012" s="318" t="s">
        <v>157</v>
      </c>
      <c r="E1012" s="317"/>
      <c r="F1012" s="320" t="s">
        <v>3413</v>
      </c>
      <c r="G1012" s="317"/>
      <c r="H1012" s="321">
        <v>910.375</v>
      </c>
      <c r="I1012" s="317"/>
      <c r="J1012" s="317"/>
      <c r="L1012" s="150"/>
      <c r="M1012" s="154"/>
      <c r="N1012" s="155"/>
      <c r="O1012" s="155"/>
      <c r="P1012" s="155"/>
      <c r="Q1012" s="155"/>
      <c r="R1012" s="155"/>
      <c r="S1012" s="155"/>
      <c r="T1012" s="156"/>
      <c r="AT1012" s="151" t="s">
        <v>157</v>
      </c>
      <c r="AU1012" s="151" t="s">
        <v>79</v>
      </c>
      <c r="AV1012" s="13" t="s">
        <v>79</v>
      </c>
      <c r="AW1012" s="13" t="s">
        <v>3</v>
      </c>
      <c r="AX1012" s="13" t="s">
        <v>77</v>
      </c>
      <c r="AY1012" s="151" t="s">
        <v>148</v>
      </c>
    </row>
    <row r="1013" spans="2:65" s="1" customFormat="1" ht="16.5" customHeight="1">
      <c r="B1013" s="130"/>
      <c r="C1013" s="305" t="s">
        <v>1602</v>
      </c>
      <c r="D1013" s="305" t="s">
        <v>150</v>
      </c>
      <c r="E1013" s="306" t="s">
        <v>1649</v>
      </c>
      <c r="F1013" s="307" t="s">
        <v>1650</v>
      </c>
      <c r="G1013" s="308" t="s">
        <v>458</v>
      </c>
      <c r="H1013" s="309">
        <v>174.2</v>
      </c>
      <c r="I1013" s="310"/>
      <c r="J1013" s="310">
        <f>ROUND(I1013*H1013,2)</f>
        <v>0</v>
      </c>
      <c r="K1013" s="133" t="s">
        <v>312</v>
      </c>
      <c r="L1013" s="27"/>
      <c r="M1013" s="137" t="s">
        <v>1</v>
      </c>
      <c r="N1013" s="138" t="s">
        <v>35</v>
      </c>
      <c r="O1013" s="139">
        <v>0.081</v>
      </c>
      <c r="P1013" s="139">
        <f>O1013*H1013</f>
        <v>14.110199999999999</v>
      </c>
      <c r="Q1013" s="139">
        <v>1E-05</v>
      </c>
      <c r="R1013" s="139">
        <f>Q1013*H1013</f>
        <v>0.001742</v>
      </c>
      <c r="S1013" s="139">
        <v>0</v>
      </c>
      <c r="T1013" s="140">
        <f>S1013*H1013</f>
        <v>0</v>
      </c>
      <c r="AR1013" s="141" t="s">
        <v>231</v>
      </c>
      <c r="AT1013" s="141" t="s">
        <v>150</v>
      </c>
      <c r="AU1013" s="141" t="s">
        <v>79</v>
      </c>
      <c r="AY1013" s="15" t="s">
        <v>148</v>
      </c>
      <c r="BE1013" s="142">
        <f>IF(N1013="základní",J1013,0)</f>
        <v>0</v>
      </c>
      <c r="BF1013" s="142">
        <f>IF(N1013="snížená",J1013,0)</f>
        <v>0</v>
      </c>
      <c r="BG1013" s="142">
        <f>IF(N1013="zákl. přenesená",J1013,0)</f>
        <v>0</v>
      </c>
      <c r="BH1013" s="142">
        <f>IF(N1013="sníž. přenesená",J1013,0)</f>
        <v>0</v>
      </c>
      <c r="BI1013" s="142">
        <f>IF(N1013="nulová",J1013,0)</f>
        <v>0</v>
      </c>
      <c r="BJ1013" s="15" t="s">
        <v>77</v>
      </c>
      <c r="BK1013" s="142">
        <f>ROUND(I1013*H1013,2)</f>
        <v>0</v>
      </c>
      <c r="BL1013" s="15" t="s">
        <v>231</v>
      </c>
      <c r="BM1013" s="141" t="s">
        <v>3414</v>
      </c>
    </row>
    <row r="1014" spans="2:51" s="13" customFormat="1" ht="30.6">
      <c r="B1014" s="150"/>
      <c r="C1014" s="317"/>
      <c r="D1014" s="318" t="s">
        <v>157</v>
      </c>
      <c r="E1014" s="319" t="s">
        <v>1</v>
      </c>
      <c r="F1014" s="320" t="s">
        <v>3397</v>
      </c>
      <c r="G1014" s="317"/>
      <c r="H1014" s="321">
        <v>174.2</v>
      </c>
      <c r="I1014" s="317"/>
      <c r="J1014" s="317"/>
      <c r="L1014" s="150"/>
      <c r="M1014" s="154"/>
      <c r="N1014" s="155"/>
      <c r="O1014" s="155"/>
      <c r="P1014" s="155"/>
      <c r="Q1014" s="155"/>
      <c r="R1014" s="155"/>
      <c r="S1014" s="155"/>
      <c r="T1014" s="156"/>
      <c r="AT1014" s="151" t="s">
        <v>157</v>
      </c>
      <c r="AU1014" s="151" t="s">
        <v>79</v>
      </c>
      <c r="AV1014" s="13" t="s">
        <v>79</v>
      </c>
      <c r="AW1014" s="13" t="s">
        <v>27</v>
      </c>
      <c r="AX1014" s="13" t="s">
        <v>70</v>
      </c>
      <c r="AY1014" s="151" t="s">
        <v>148</v>
      </c>
    </row>
    <row r="1015" spans="2:65" s="1" customFormat="1" ht="16.5" customHeight="1">
      <c r="B1015" s="130"/>
      <c r="C1015" s="311" t="s">
        <v>1606</v>
      </c>
      <c r="D1015" s="311" t="s">
        <v>80</v>
      </c>
      <c r="E1015" s="312" t="s">
        <v>1653</v>
      </c>
      <c r="F1015" s="313" t="s">
        <v>1654</v>
      </c>
      <c r="G1015" s="314" t="s">
        <v>458</v>
      </c>
      <c r="H1015" s="315">
        <v>175.942</v>
      </c>
      <c r="I1015" s="316"/>
      <c r="J1015" s="316">
        <f>ROUND(I1015*H1015,2)</f>
        <v>0</v>
      </c>
      <c r="K1015" s="159" t="s">
        <v>312</v>
      </c>
      <c r="L1015" s="163"/>
      <c r="M1015" s="164" t="s">
        <v>1</v>
      </c>
      <c r="N1015" s="165" t="s">
        <v>35</v>
      </c>
      <c r="O1015" s="139">
        <v>0</v>
      </c>
      <c r="P1015" s="139">
        <f>O1015*H1015</f>
        <v>0</v>
      </c>
      <c r="Q1015" s="139">
        <v>0.00047</v>
      </c>
      <c r="R1015" s="139">
        <f>Q1015*H1015</f>
        <v>0.08269274</v>
      </c>
      <c r="S1015" s="139">
        <v>0</v>
      </c>
      <c r="T1015" s="140">
        <f>S1015*H1015</f>
        <v>0</v>
      </c>
      <c r="AR1015" s="141" t="s">
        <v>325</v>
      </c>
      <c r="AT1015" s="141" t="s">
        <v>80</v>
      </c>
      <c r="AU1015" s="141" t="s">
        <v>79</v>
      </c>
      <c r="AY1015" s="15" t="s">
        <v>148</v>
      </c>
      <c r="BE1015" s="142">
        <f>IF(N1015="základní",J1015,0)</f>
        <v>0</v>
      </c>
      <c r="BF1015" s="142">
        <f>IF(N1015="snížená",J1015,0)</f>
        <v>0</v>
      </c>
      <c r="BG1015" s="142">
        <f>IF(N1015="zákl. přenesená",J1015,0)</f>
        <v>0</v>
      </c>
      <c r="BH1015" s="142">
        <f>IF(N1015="sníž. přenesená",J1015,0)</f>
        <v>0</v>
      </c>
      <c r="BI1015" s="142">
        <f>IF(N1015="nulová",J1015,0)</f>
        <v>0</v>
      </c>
      <c r="BJ1015" s="15" t="s">
        <v>77</v>
      </c>
      <c r="BK1015" s="142">
        <f>ROUND(I1015*H1015,2)</f>
        <v>0</v>
      </c>
      <c r="BL1015" s="15" t="s">
        <v>231</v>
      </c>
      <c r="BM1015" s="141" t="s">
        <v>3415</v>
      </c>
    </row>
    <row r="1016" spans="2:47" s="1" customFormat="1" ht="19.2">
      <c r="B1016" s="27"/>
      <c r="C1016" s="322"/>
      <c r="D1016" s="318" t="s">
        <v>277</v>
      </c>
      <c r="E1016" s="322"/>
      <c r="F1016" s="323" t="s">
        <v>1656</v>
      </c>
      <c r="G1016" s="322"/>
      <c r="H1016" s="322"/>
      <c r="I1016" s="322"/>
      <c r="J1016" s="322"/>
      <c r="L1016" s="27"/>
      <c r="M1016" s="167"/>
      <c r="N1016" s="50"/>
      <c r="O1016" s="50"/>
      <c r="P1016" s="50"/>
      <c r="Q1016" s="50"/>
      <c r="R1016" s="50"/>
      <c r="S1016" s="50"/>
      <c r="T1016" s="51"/>
      <c r="AT1016" s="15" t="s">
        <v>277</v>
      </c>
      <c r="AU1016" s="15" t="s">
        <v>79</v>
      </c>
    </row>
    <row r="1017" spans="2:51" s="13" customFormat="1" ht="12">
      <c r="B1017" s="150"/>
      <c r="C1017" s="317"/>
      <c r="D1017" s="318" t="s">
        <v>157</v>
      </c>
      <c r="E1017" s="317"/>
      <c r="F1017" s="320" t="s">
        <v>3416</v>
      </c>
      <c r="G1017" s="317"/>
      <c r="H1017" s="321">
        <v>175.942</v>
      </c>
      <c r="I1017" s="317"/>
      <c r="J1017" s="317"/>
      <c r="L1017" s="150"/>
      <c r="M1017" s="154"/>
      <c r="N1017" s="155"/>
      <c r="O1017" s="155"/>
      <c r="P1017" s="155"/>
      <c r="Q1017" s="155"/>
      <c r="R1017" s="155"/>
      <c r="S1017" s="155"/>
      <c r="T1017" s="156"/>
      <c r="AT1017" s="151" t="s">
        <v>157</v>
      </c>
      <c r="AU1017" s="151" t="s">
        <v>79</v>
      </c>
      <c r="AV1017" s="13" t="s">
        <v>79</v>
      </c>
      <c r="AW1017" s="13" t="s">
        <v>3</v>
      </c>
      <c r="AX1017" s="13" t="s">
        <v>77</v>
      </c>
      <c r="AY1017" s="151" t="s">
        <v>148</v>
      </c>
    </row>
    <row r="1018" spans="2:65" s="1" customFormat="1" ht="24" customHeight="1">
      <c r="B1018" s="130"/>
      <c r="C1018" s="305" t="s">
        <v>1611</v>
      </c>
      <c r="D1018" s="305" t="s">
        <v>150</v>
      </c>
      <c r="E1018" s="306" t="s">
        <v>1659</v>
      </c>
      <c r="F1018" s="307" t="s">
        <v>1660</v>
      </c>
      <c r="G1018" s="308" t="s">
        <v>153</v>
      </c>
      <c r="H1018" s="309">
        <v>364.15</v>
      </c>
      <c r="I1018" s="310"/>
      <c r="J1018" s="310">
        <f>ROUND(I1018*H1018,2)</f>
        <v>0</v>
      </c>
      <c r="K1018" s="133" t="s">
        <v>312</v>
      </c>
      <c r="L1018" s="27"/>
      <c r="M1018" s="137" t="s">
        <v>1</v>
      </c>
      <c r="N1018" s="138" t="s">
        <v>35</v>
      </c>
      <c r="O1018" s="139">
        <v>0.147</v>
      </c>
      <c r="P1018" s="139">
        <f>O1018*H1018</f>
        <v>53.530049999999996</v>
      </c>
      <c r="Q1018" s="139">
        <v>3E-05</v>
      </c>
      <c r="R1018" s="139">
        <f>Q1018*H1018</f>
        <v>0.0109245</v>
      </c>
      <c r="S1018" s="139">
        <v>0</v>
      </c>
      <c r="T1018" s="140">
        <f>S1018*H1018</f>
        <v>0</v>
      </c>
      <c r="AR1018" s="141" t="s">
        <v>231</v>
      </c>
      <c r="AT1018" s="141" t="s">
        <v>150</v>
      </c>
      <c r="AU1018" s="141" t="s">
        <v>79</v>
      </c>
      <c r="AY1018" s="15" t="s">
        <v>148</v>
      </c>
      <c r="BE1018" s="142">
        <f>IF(N1018="základní",J1018,0)</f>
        <v>0</v>
      </c>
      <c r="BF1018" s="142">
        <f>IF(N1018="snížená",J1018,0)</f>
        <v>0</v>
      </c>
      <c r="BG1018" s="142">
        <f>IF(N1018="zákl. přenesená",J1018,0)</f>
        <v>0</v>
      </c>
      <c r="BH1018" s="142">
        <f>IF(N1018="sníž. přenesená",J1018,0)</f>
        <v>0</v>
      </c>
      <c r="BI1018" s="142">
        <f>IF(N1018="nulová",J1018,0)</f>
        <v>0</v>
      </c>
      <c r="BJ1018" s="15" t="s">
        <v>77</v>
      </c>
      <c r="BK1018" s="142">
        <f>ROUND(I1018*H1018,2)</f>
        <v>0</v>
      </c>
      <c r="BL1018" s="15" t="s">
        <v>231</v>
      </c>
      <c r="BM1018" s="141" t="s">
        <v>3417</v>
      </c>
    </row>
    <row r="1019" spans="2:51" s="12" customFormat="1" ht="12">
      <c r="B1019" s="143"/>
      <c r="C1019" s="324"/>
      <c r="D1019" s="318" t="s">
        <v>157</v>
      </c>
      <c r="E1019" s="325" t="s">
        <v>1</v>
      </c>
      <c r="F1019" s="326" t="s">
        <v>1208</v>
      </c>
      <c r="G1019" s="324"/>
      <c r="H1019" s="325" t="s">
        <v>1</v>
      </c>
      <c r="I1019" s="324"/>
      <c r="J1019" s="324"/>
      <c r="L1019" s="143"/>
      <c r="M1019" s="147"/>
      <c r="N1019" s="148"/>
      <c r="O1019" s="148"/>
      <c r="P1019" s="148"/>
      <c r="Q1019" s="148"/>
      <c r="R1019" s="148"/>
      <c r="S1019" s="148"/>
      <c r="T1019" s="149"/>
      <c r="AT1019" s="145" t="s">
        <v>157</v>
      </c>
      <c r="AU1019" s="145" t="s">
        <v>79</v>
      </c>
      <c r="AV1019" s="12" t="s">
        <v>77</v>
      </c>
      <c r="AW1019" s="12" t="s">
        <v>27</v>
      </c>
      <c r="AX1019" s="12" t="s">
        <v>70</v>
      </c>
      <c r="AY1019" s="145" t="s">
        <v>148</v>
      </c>
    </row>
    <row r="1020" spans="2:51" s="13" customFormat="1" ht="12">
      <c r="B1020" s="150"/>
      <c r="C1020" s="317"/>
      <c r="D1020" s="318" t="s">
        <v>157</v>
      </c>
      <c r="E1020" s="319" t="s">
        <v>1</v>
      </c>
      <c r="F1020" s="320" t="s">
        <v>1228</v>
      </c>
      <c r="G1020" s="317"/>
      <c r="H1020" s="321">
        <v>15.75</v>
      </c>
      <c r="I1020" s="317"/>
      <c r="J1020" s="317"/>
      <c r="L1020" s="150"/>
      <c r="M1020" s="154"/>
      <c r="N1020" s="155"/>
      <c r="O1020" s="155"/>
      <c r="P1020" s="155"/>
      <c r="Q1020" s="155"/>
      <c r="R1020" s="155"/>
      <c r="S1020" s="155"/>
      <c r="T1020" s="156"/>
      <c r="AT1020" s="151" t="s">
        <v>157</v>
      </c>
      <c r="AU1020" s="151" t="s">
        <v>79</v>
      </c>
      <c r="AV1020" s="13" t="s">
        <v>79</v>
      </c>
      <c r="AW1020" s="13" t="s">
        <v>27</v>
      </c>
      <c r="AX1020" s="13" t="s">
        <v>70</v>
      </c>
      <c r="AY1020" s="151" t="s">
        <v>148</v>
      </c>
    </row>
    <row r="1021" spans="2:51" s="13" customFormat="1" ht="30.6">
      <c r="B1021" s="150"/>
      <c r="C1021" s="317"/>
      <c r="D1021" s="318" t="s">
        <v>157</v>
      </c>
      <c r="E1021" s="319" t="s">
        <v>1</v>
      </c>
      <c r="F1021" s="320" t="s">
        <v>3411</v>
      </c>
      <c r="G1021" s="317"/>
      <c r="H1021" s="321">
        <v>348.4</v>
      </c>
      <c r="I1021" s="317"/>
      <c r="J1021" s="317"/>
      <c r="L1021" s="150"/>
      <c r="M1021" s="154"/>
      <c r="N1021" s="155"/>
      <c r="O1021" s="155"/>
      <c r="P1021" s="155"/>
      <c r="Q1021" s="155"/>
      <c r="R1021" s="155"/>
      <c r="S1021" s="155"/>
      <c r="T1021" s="156"/>
      <c r="AT1021" s="151" t="s">
        <v>157</v>
      </c>
      <c r="AU1021" s="151" t="s">
        <v>79</v>
      </c>
      <c r="AV1021" s="13" t="s">
        <v>79</v>
      </c>
      <c r="AW1021" s="13" t="s">
        <v>27</v>
      </c>
      <c r="AX1021" s="13" t="s">
        <v>70</v>
      </c>
      <c r="AY1021" s="151" t="s">
        <v>148</v>
      </c>
    </row>
    <row r="1022" spans="2:65" s="1" customFormat="1" ht="16.5" customHeight="1">
      <c r="B1022" s="130"/>
      <c r="C1022" s="305" t="s">
        <v>1616</v>
      </c>
      <c r="D1022" s="305" t="s">
        <v>150</v>
      </c>
      <c r="E1022" s="306" t="s">
        <v>1663</v>
      </c>
      <c r="F1022" s="307" t="s">
        <v>1664</v>
      </c>
      <c r="G1022" s="308" t="s">
        <v>458</v>
      </c>
      <c r="H1022" s="309">
        <v>57.6</v>
      </c>
      <c r="I1022" s="310"/>
      <c r="J1022" s="310">
        <f>ROUND(I1022*H1022,2)</f>
        <v>0</v>
      </c>
      <c r="K1022" s="133" t="s">
        <v>1</v>
      </c>
      <c r="L1022" s="27"/>
      <c r="M1022" s="137" t="s">
        <v>1</v>
      </c>
      <c r="N1022" s="138" t="s">
        <v>35</v>
      </c>
      <c r="O1022" s="139">
        <v>0.048</v>
      </c>
      <c r="P1022" s="139">
        <f>O1022*H1022</f>
        <v>2.7648</v>
      </c>
      <c r="Q1022" s="139">
        <v>0</v>
      </c>
      <c r="R1022" s="139">
        <f>Q1022*H1022</f>
        <v>0</v>
      </c>
      <c r="S1022" s="139">
        <v>0</v>
      </c>
      <c r="T1022" s="140">
        <f>S1022*H1022</f>
        <v>0</v>
      </c>
      <c r="AR1022" s="141" t="s">
        <v>231</v>
      </c>
      <c r="AT1022" s="141" t="s">
        <v>150</v>
      </c>
      <c r="AU1022" s="141" t="s">
        <v>79</v>
      </c>
      <c r="AY1022" s="15" t="s">
        <v>148</v>
      </c>
      <c r="BE1022" s="142">
        <f>IF(N1022="základní",J1022,0)</f>
        <v>0</v>
      </c>
      <c r="BF1022" s="142">
        <f>IF(N1022="snížená",J1022,0)</f>
        <v>0</v>
      </c>
      <c r="BG1022" s="142">
        <f>IF(N1022="zákl. přenesená",J1022,0)</f>
        <v>0</v>
      </c>
      <c r="BH1022" s="142">
        <f>IF(N1022="sníž. přenesená",J1022,0)</f>
        <v>0</v>
      </c>
      <c r="BI1022" s="142">
        <f>IF(N1022="nulová",J1022,0)</f>
        <v>0</v>
      </c>
      <c r="BJ1022" s="15" t="s">
        <v>77</v>
      </c>
      <c r="BK1022" s="142">
        <f>ROUND(I1022*H1022,2)</f>
        <v>0</v>
      </c>
      <c r="BL1022" s="15" t="s">
        <v>231</v>
      </c>
      <c r="BM1022" s="141" t="s">
        <v>3418</v>
      </c>
    </row>
    <row r="1023" spans="2:51" s="13" customFormat="1" ht="12">
      <c r="B1023" s="150"/>
      <c r="C1023" s="317"/>
      <c r="D1023" s="318" t="s">
        <v>157</v>
      </c>
      <c r="E1023" s="319" t="s">
        <v>1</v>
      </c>
      <c r="F1023" s="320" t="s">
        <v>3419</v>
      </c>
      <c r="G1023" s="317"/>
      <c r="H1023" s="321">
        <v>57.6</v>
      </c>
      <c r="I1023" s="317"/>
      <c r="J1023" s="317"/>
      <c r="L1023" s="150"/>
      <c r="M1023" s="154"/>
      <c r="N1023" s="155"/>
      <c r="O1023" s="155"/>
      <c r="P1023" s="155"/>
      <c r="Q1023" s="155"/>
      <c r="R1023" s="155"/>
      <c r="S1023" s="155"/>
      <c r="T1023" s="156"/>
      <c r="AT1023" s="151" t="s">
        <v>157</v>
      </c>
      <c r="AU1023" s="151" t="s">
        <v>79</v>
      </c>
      <c r="AV1023" s="13" t="s">
        <v>79</v>
      </c>
      <c r="AW1023" s="13" t="s">
        <v>27</v>
      </c>
      <c r="AX1023" s="13" t="s">
        <v>70</v>
      </c>
      <c r="AY1023" s="151" t="s">
        <v>148</v>
      </c>
    </row>
    <row r="1024" spans="2:65" s="1" customFormat="1" ht="24" customHeight="1">
      <c r="B1024" s="130"/>
      <c r="C1024" s="305" t="s">
        <v>1620</v>
      </c>
      <c r="D1024" s="305" t="s">
        <v>150</v>
      </c>
      <c r="E1024" s="306" t="s">
        <v>1668</v>
      </c>
      <c r="F1024" s="307" t="s">
        <v>1669</v>
      </c>
      <c r="G1024" s="308" t="s">
        <v>153</v>
      </c>
      <c r="H1024" s="309">
        <v>364.15</v>
      </c>
      <c r="I1024" s="310"/>
      <c r="J1024" s="310">
        <f>ROUND(I1024*H1024,2)</f>
        <v>0</v>
      </c>
      <c r="K1024" s="133" t="s">
        <v>312</v>
      </c>
      <c r="L1024" s="27"/>
      <c r="M1024" s="137" t="s">
        <v>1</v>
      </c>
      <c r="N1024" s="138" t="s">
        <v>35</v>
      </c>
      <c r="O1024" s="139">
        <v>0.283</v>
      </c>
      <c r="P1024" s="139">
        <f>O1024*H1024</f>
        <v>103.05444999999999</v>
      </c>
      <c r="Q1024" s="139">
        <v>0</v>
      </c>
      <c r="R1024" s="139">
        <f>Q1024*H1024</f>
        <v>0</v>
      </c>
      <c r="S1024" s="139">
        <v>0.04508</v>
      </c>
      <c r="T1024" s="140">
        <f>S1024*H1024</f>
        <v>16.415882</v>
      </c>
      <c r="AR1024" s="141" t="s">
        <v>231</v>
      </c>
      <c r="AT1024" s="141" t="s">
        <v>150</v>
      </c>
      <c r="AU1024" s="141" t="s">
        <v>79</v>
      </c>
      <c r="AY1024" s="15" t="s">
        <v>148</v>
      </c>
      <c r="BE1024" s="142">
        <f>IF(N1024="základní",J1024,0)</f>
        <v>0</v>
      </c>
      <c r="BF1024" s="142">
        <f>IF(N1024="snížená",J1024,0)</f>
        <v>0</v>
      </c>
      <c r="BG1024" s="142">
        <f>IF(N1024="zákl. přenesená",J1024,0)</f>
        <v>0</v>
      </c>
      <c r="BH1024" s="142">
        <f>IF(N1024="sníž. přenesená",J1024,0)</f>
        <v>0</v>
      </c>
      <c r="BI1024" s="142">
        <f>IF(N1024="nulová",J1024,0)</f>
        <v>0</v>
      </c>
      <c r="BJ1024" s="15" t="s">
        <v>77</v>
      </c>
      <c r="BK1024" s="142">
        <f>ROUND(I1024*H1024,2)</f>
        <v>0</v>
      </c>
      <c r="BL1024" s="15" t="s">
        <v>231</v>
      </c>
      <c r="BM1024" s="141" t="s">
        <v>3420</v>
      </c>
    </row>
    <row r="1025" spans="2:51" s="12" customFormat="1" ht="12">
      <c r="B1025" s="143"/>
      <c r="C1025" s="324"/>
      <c r="D1025" s="318" t="s">
        <v>157</v>
      </c>
      <c r="E1025" s="325" t="s">
        <v>1</v>
      </c>
      <c r="F1025" s="326" t="s">
        <v>1208</v>
      </c>
      <c r="G1025" s="324"/>
      <c r="H1025" s="325" t="s">
        <v>1</v>
      </c>
      <c r="I1025" s="324"/>
      <c r="J1025" s="324"/>
      <c r="L1025" s="143"/>
      <c r="M1025" s="147"/>
      <c r="N1025" s="148"/>
      <c r="O1025" s="148"/>
      <c r="P1025" s="148"/>
      <c r="Q1025" s="148"/>
      <c r="R1025" s="148"/>
      <c r="S1025" s="148"/>
      <c r="T1025" s="149"/>
      <c r="AT1025" s="145" t="s">
        <v>157</v>
      </c>
      <c r="AU1025" s="145" t="s">
        <v>79</v>
      </c>
      <c r="AV1025" s="12" t="s">
        <v>77</v>
      </c>
      <c r="AW1025" s="12" t="s">
        <v>27</v>
      </c>
      <c r="AX1025" s="12" t="s">
        <v>70</v>
      </c>
      <c r="AY1025" s="145" t="s">
        <v>148</v>
      </c>
    </row>
    <row r="1026" spans="2:51" s="13" customFormat="1" ht="12">
      <c r="B1026" s="150"/>
      <c r="C1026" s="317"/>
      <c r="D1026" s="318" t="s">
        <v>157</v>
      </c>
      <c r="E1026" s="319" t="s">
        <v>1</v>
      </c>
      <c r="F1026" s="320" t="s">
        <v>1228</v>
      </c>
      <c r="G1026" s="317"/>
      <c r="H1026" s="321">
        <v>15.75</v>
      </c>
      <c r="I1026" s="317"/>
      <c r="J1026" s="317"/>
      <c r="L1026" s="150"/>
      <c r="M1026" s="154"/>
      <c r="N1026" s="155"/>
      <c r="O1026" s="155"/>
      <c r="P1026" s="155"/>
      <c r="Q1026" s="155"/>
      <c r="R1026" s="155"/>
      <c r="S1026" s="155"/>
      <c r="T1026" s="156"/>
      <c r="AT1026" s="151" t="s">
        <v>157</v>
      </c>
      <c r="AU1026" s="151" t="s">
        <v>79</v>
      </c>
      <c r="AV1026" s="13" t="s">
        <v>79</v>
      </c>
      <c r="AW1026" s="13" t="s">
        <v>27</v>
      </c>
      <c r="AX1026" s="13" t="s">
        <v>70</v>
      </c>
      <c r="AY1026" s="151" t="s">
        <v>148</v>
      </c>
    </row>
    <row r="1027" spans="2:51" s="13" customFormat="1" ht="30.6">
      <c r="B1027" s="150"/>
      <c r="C1027" s="317"/>
      <c r="D1027" s="318" t="s">
        <v>157</v>
      </c>
      <c r="E1027" s="319" t="s">
        <v>1</v>
      </c>
      <c r="F1027" s="320" t="s">
        <v>3411</v>
      </c>
      <c r="G1027" s="317"/>
      <c r="H1027" s="321">
        <v>348.4</v>
      </c>
      <c r="I1027" s="317"/>
      <c r="J1027" s="317"/>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65" s="1" customFormat="1" ht="24" customHeight="1">
      <c r="B1028" s="130"/>
      <c r="C1028" s="305" t="s">
        <v>1626</v>
      </c>
      <c r="D1028" s="305" t="s">
        <v>150</v>
      </c>
      <c r="E1028" s="306" t="s">
        <v>1672</v>
      </c>
      <c r="F1028" s="307" t="s">
        <v>1673</v>
      </c>
      <c r="G1028" s="308" t="s">
        <v>153</v>
      </c>
      <c r="H1028" s="309">
        <v>364.15</v>
      </c>
      <c r="I1028" s="310"/>
      <c r="J1028" s="310">
        <f>ROUND(I1028*H1028,2)</f>
        <v>0</v>
      </c>
      <c r="K1028" s="133" t="s">
        <v>312</v>
      </c>
      <c r="L1028" s="27"/>
      <c r="M1028" s="137" t="s">
        <v>1</v>
      </c>
      <c r="N1028" s="138" t="s">
        <v>35</v>
      </c>
      <c r="O1028" s="139">
        <v>0.05</v>
      </c>
      <c r="P1028" s="139">
        <f>O1028*H1028</f>
        <v>18.2075</v>
      </c>
      <c r="Q1028" s="139">
        <v>0</v>
      </c>
      <c r="R1028" s="139">
        <f>Q1028*H1028</f>
        <v>0</v>
      </c>
      <c r="S1028" s="139">
        <v>0</v>
      </c>
      <c r="T1028" s="140">
        <f>S1028*H1028</f>
        <v>0</v>
      </c>
      <c r="AR1028" s="141" t="s">
        <v>231</v>
      </c>
      <c r="AT1028" s="141" t="s">
        <v>150</v>
      </c>
      <c r="AU1028" s="141" t="s">
        <v>79</v>
      </c>
      <c r="AY1028" s="15" t="s">
        <v>148</v>
      </c>
      <c r="BE1028" s="142">
        <f>IF(N1028="základní",J1028,0)</f>
        <v>0</v>
      </c>
      <c r="BF1028" s="142">
        <f>IF(N1028="snížená",J1028,0)</f>
        <v>0</v>
      </c>
      <c r="BG1028" s="142">
        <f>IF(N1028="zákl. přenesená",J1028,0)</f>
        <v>0</v>
      </c>
      <c r="BH1028" s="142">
        <f>IF(N1028="sníž. přenesená",J1028,0)</f>
        <v>0</v>
      </c>
      <c r="BI1028" s="142">
        <f>IF(N1028="nulová",J1028,0)</f>
        <v>0</v>
      </c>
      <c r="BJ1028" s="15" t="s">
        <v>77</v>
      </c>
      <c r="BK1028" s="142">
        <f>ROUND(I1028*H1028,2)</f>
        <v>0</v>
      </c>
      <c r="BL1028" s="15" t="s">
        <v>231</v>
      </c>
      <c r="BM1028" s="141" t="s">
        <v>3421</v>
      </c>
    </row>
    <row r="1029" spans="2:65" s="1" customFormat="1" ht="24" customHeight="1">
      <c r="B1029" s="130"/>
      <c r="C1029" s="305" t="s">
        <v>1631</v>
      </c>
      <c r="D1029" s="305" t="s">
        <v>150</v>
      </c>
      <c r="E1029" s="306" t="s">
        <v>1676</v>
      </c>
      <c r="F1029" s="307" t="s">
        <v>1677</v>
      </c>
      <c r="G1029" s="308" t="s">
        <v>458</v>
      </c>
      <c r="H1029" s="309">
        <v>19.2</v>
      </c>
      <c r="I1029" s="310"/>
      <c r="J1029" s="310">
        <f>ROUND(I1029*H1029,2)</f>
        <v>0</v>
      </c>
      <c r="K1029" s="133" t="s">
        <v>1</v>
      </c>
      <c r="L1029" s="27"/>
      <c r="M1029" s="137" t="s">
        <v>1</v>
      </c>
      <c r="N1029" s="138" t="s">
        <v>35</v>
      </c>
      <c r="O1029" s="139">
        <v>0.124</v>
      </c>
      <c r="P1029" s="139">
        <f>O1029*H1029</f>
        <v>2.3808</v>
      </c>
      <c r="Q1029" s="139">
        <v>0</v>
      </c>
      <c r="R1029" s="139">
        <f>Q1029*H1029</f>
        <v>0</v>
      </c>
      <c r="S1029" s="139">
        <v>0.01392</v>
      </c>
      <c r="T1029" s="140">
        <f>S1029*H1029</f>
        <v>0.267264</v>
      </c>
      <c r="AR1029" s="141" t="s">
        <v>231</v>
      </c>
      <c r="AT1029" s="141" t="s">
        <v>150</v>
      </c>
      <c r="AU1029" s="141" t="s">
        <v>79</v>
      </c>
      <c r="AY1029" s="15" t="s">
        <v>148</v>
      </c>
      <c r="BE1029" s="142">
        <f>IF(N1029="základní",J1029,0)</f>
        <v>0</v>
      </c>
      <c r="BF1029" s="142">
        <f>IF(N1029="snížená",J1029,0)</f>
        <v>0</v>
      </c>
      <c r="BG1029" s="142">
        <f>IF(N1029="zákl. přenesená",J1029,0)</f>
        <v>0</v>
      </c>
      <c r="BH1029" s="142">
        <f>IF(N1029="sníž. přenesená",J1029,0)</f>
        <v>0</v>
      </c>
      <c r="BI1029" s="142">
        <f>IF(N1029="nulová",J1029,0)</f>
        <v>0</v>
      </c>
      <c r="BJ1029" s="15" t="s">
        <v>77</v>
      </c>
      <c r="BK1029" s="142">
        <f>ROUND(I1029*H1029,2)</f>
        <v>0</v>
      </c>
      <c r="BL1029" s="15" t="s">
        <v>231</v>
      </c>
      <c r="BM1029" s="141" t="s">
        <v>3422</v>
      </c>
    </row>
    <row r="1030" spans="2:51" s="13" customFormat="1" ht="12">
      <c r="B1030" s="150"/>
      <c r="C1030" s="317"/>
      <c r="D1030" s="318" t="s">
        <v>157</v>
      </c>
      <c r="E1030" s="319" t="s">
        <v>1</v>
      </c>
      <c r="F1030" s="320" t="s">
        <v>3405</v>
      </c>
      <c r="G1030" s="317"/>
      <c r="H1030" s="321">
        <v>19.2</v>
      </c>
      <c r="I1030" s="317"/>
      <c r="J1030" s="317"/>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65" s="1" customFormat="1" ht="24" customHeight="1">
      <c r="B1031" s="130"/>
      <c r="C1031" s="305" t="s">
        <v>1637</v>
      </c>
      <c r="D1031" s="305" t="s">
        <v>150</v>
      </c>
      <c r="E1031" s="306" t="s">
        <v>1680</v>
      </c>
      <c r="F1031" s="307" t="s">
        <v>1681</v>
      </c>
      <c r="G1031" s="308" t="s">
        <v>458</v>
      </c>
      <c r="H1031" s="309">
        <v>19.2</v>
      </c>
      <c r="I1031" s="310"/>
      <c r="J1031" s="310">
        <f>ROUND(I1031*H1031,2)</f>
        <v>0</v>
      </c>
      <c r="K1031" s="133" t="s">
        <v>312</v>
      </c>
      <c r="L1031" s="27"/>
      <c r="M1031" s="137" t="s">
        <v>1</v>
      </c>
      <c r="N1031" s="138" t="s">
        <v>35</v>
      </c>
      <c r="O1031" s="139">
        <v>0.048</v>
      </c>
      <c r="P1031" s="139">
        <f>O1031*H1031</f>
        <v>0.9216</v>
      </c>
      <c r="Q1031" s="139">
        <v>0</v>
      </c>
      <c r="R1031" s="139">
        <f>Q1031*H1031</f>
        <v>0</v>
      </c>
      <c r="S1031" s="139">
        <v>0</v>
      </c>
      <c r="T1031" s="140">
        <f>S1031*H1031</f>
        <v>0</v>
      </c>
      <c r="AR1031" s="141" t="s">
        <v>231</v>
      </c>
      <c r="AT1031" s="141" t="s">
        <v>150</v>
      </c>
      <c r="AU1031" s="141" t="s">
        <v>79</v>
      </c>
      <c r="AY1031" s="15" t="s">
        <v>148</v>
      </c>
      <c r="BE1031" s="142">
        <f>IF(N1031="základní",J1031,0)</f>
        <v>0</v>
      </c>
      <c r="BF1031" s="142">
        <f>IF(N1031="snížená",J1031,0)</f>
        <v>0</v>
      </c>
      <c r="BG1031" s="142">
        <f>IF(N1031="zákl. přenesená",J1031,0)</f>
        <v>0</v>
      </c>
      <c r="BH1031" s="142">
        <f>IF(N1031="sníž. přenesená",J1031,0)</f>
        <v>0</v>
      </c>
      <c r="BI1031" s="142">
        <f>IF(N1031="nulová",J1031,0)</f>
        <v>0</v>
      </c>
      <c r="BJ1031" s="15" t="s">
        <v>77</v>
      </c>
      <c r="BK1031" s="142">
        <f>ROUND(I1031*H1031,2)</f>
        <v>0</v>
      </c>
      <c r="BL1031" s="15" t="s">
        <v>231</v>
      </c>
      <c r="BM1031" s="141" t="s">
        <v>3423</v>
      </c>
    </row>
    <row r="1032" spans="2:65" s="1" customFormat="1" ht="16.5" customHeight="1">
      <c r="B1032" s="130"/>
      <c r="C1032" s="305" t="s">
        <v>1642</v>
      </c>
      <c r="D1032" s="305" t="s">
        <v>150</v>
      </c>
      <c r="E1032" s="306" t="s">
        <v>1684</v>
      </c>
      <c r="F1032" s="307" t="s">
        <v>1685</v>
      </c>
      <c r="G1032" s="308" t="s">
        <v>153</v>
      </c>
      <c r="H1032" s="309">
        <v>364.15</v>
      </c>
      <c r="I1032" s="310"/>
      <c r="J1032" s="310">
        <f>ROUND(I1032*H1032,2)</f>
        <v>0</v>
      </c>
      <c r="K1032" s="133" t="s">
        <v>154</v>
      </c>
      <c r="L1032" s="27"/>
      <c r="M1032" s="137" t="s">
        <v>1</v>
      </c>
      <c r="N1032" s="138" t="s">
        <v>35</v>
      </c>
      <c r="O1032" s="139">
        <v>0.09</v>
      </c>
      <c r="P1032" s="139">
        <f>O1032*H1032</f>
        <v>32.7735</v>
      </c>
      <c r="Q1032" s="139">
        <v>0</v>
      </c>
      <c r="R1032" s="139">
        <f>Q1032*H1032</f>
        <v>0</v>
      </c>
      <c r="S1032" s="139">
        <v>0</v>
      </c>
      <c r="T1032" s="140">
        <f>S1032*H1032</f>
        <v>0</v>
      </c>
      <c r="AR1032" s="141" t="s">
        <v>231</v>
      </c>
      <c r="AT1032" s="141" t="s">
        <v>150</v>
      </c>
      <c r="AU1032" s="141" t="s">
        <v>79</v>
      </c>
      <c r="AY1032" s="15" t="s">
        <v>148</v>
      </c>
      <c r="BE1032" s="142">
        <f>IF(N1032="základní",J1032,0)</f>
        <v>0</v>
      </c>
      <c r="BF1032" s="142">
        <f>IF(N1032="snížená",J1032,0)</f>
        <v>0</v>
      </c>
      <c r="BG1032" s="142">
        <f>IF(N1032="zákl. přenesená",J1032,0)</f>
        <v>0</v>
      </c>
      <c r="BH1032" s="142">
        <f>IF(N1032="sníž. přenesená",J1032,0)</f>
        <v>0</v>
      </c>
      <c r="BI1032" s="142">
        <f>IF(N1032="nulová",J1032,0)</f>
        <v>0</v>
      </c>
      <c r="BJ1032" s="15" t="s">
        <v>77</v>
      </c>
      <c r="BK1032" s="142">
        <f>ROUND(I1032*H1032,2)</f>
        <v>0</v>
      </c>
      <c r="BL1032" s="15" t="s">
        <v>231</v>
      </c>
      <c r="BM1032" s="141" t="s">
        <v>3424</v>
      </c>
    </row>
    <row r="1033" spans="2:51" s="12" customFormat="1" ht="12">
      <c r="B1033" s="143"/>
      <c r="C1033" s="324"/>
      <c r="D1033" s="318" t="s">
        <v>157</v>
      </c>
      <c r="E1033" s="325" t="s">
        <v>1</v>
      </c>
      <c r="F1033" s="326" t="s">
        <v>1208</v>
      </c>
      <c r="G1033" s="324"/>
      <c r="H1033" s="325" t="s">
        <v>1</v>
      </c>
      <c r="I1033" s="324"/>
      <c r="J1033" s="324"/>
      <c r="L1033" s="143"/>
      <c r="M1033" s="147"/>
      <c r="N1033" s="148"/>
      <c r="O1033" s="148"/>
      <c r="P1033" s="148"/>
      <c r="Q1033" s="148"/>
      <c r="R1033" s="148"/>
      <c r="S1033" s="148"/>
      <c r="T1033" s="149"/>
      <c r="AT1033" s="145" t="s">
        <v>157</v>
      </c>
      <c r="AU1033" s="145" t="s">
        <v>79</v>
      </c>
      <c r="AV1033" s="12" t="s">
        <v>77</v>
      </c>
      <c r="AW1033" s="12" t="s">
        <v>27</v>
      </c>
      <c r="AX1033" s="12" t="s">
        <v>70</v>
      </c>
      <c r="AY1033" s="145" t="s">
        <v>148</v>
      </c>
    </row>
    <row r="1034" spans="2:51" s="13" customFormat="1" ht="12">
      <c r="B1034" s="150"/>
      <c r="C1034" s="317"/>
      <c r="D1034" s="318" t="s">
        <v>157</v>
      </c>
      <c r="E1034" s="319" t="s">
        <v>1</v>
      </c>
      <c r="F1034" s="320" t="s">
        <v>1228</v>
      </c>
      <c r="G1034" s="317"/>
      <c r="H1034" s="321">
        <v>15.75</v>
      </c>
      <c r="I1034" s="317"/>
      <c r="J1034" s="317"/>
      <c r="L1034" s="150"/>
      <c r="M1034" s="154"/>
      <c r="N1034" s="155"/>
      <c r="O1034" s="155"/>
      <c r="P1034" s="155"/>
      <c r="Q1034" s="155"/>
      <c r="R1034" s="155"/>
      <c r="S1034" s="155"/>
      <c r="T1034" s="156"/>
      <c r="AT1034" s="151" t="s">
        <v>157</v>
      </c>
      <c r="AU1034" s="151" t="s">
        <v>79</v>
      </c>
      <c r="AV1034" s="13" t="s">
        <v>79</v>
      </c>
      <c r="AW1034" s="13" t="s">
        <v>27</v>
      </c>
      <c r="AX1034" s="13" t="s">
        <v>70</v>
      </c>
      <c r="AY1034" s="151" t="s">
        <v>148</v>
      </c>
    </row>
    <row r="1035" spans="2:51" s="13" customFormat="1" ht="30.6">
      <c r="B1035" s="150"/>
      <c r="C1035" s="317"/>
      <c r="D1035" s="318" t="s">
        <v>157</v>
      </c>
      <c r="E1035" s="319" t="s">
        <v>1</v>
      </c>
      <c r="F1035" s="320" t="s">
        <v>3411</v>
      </c>
      <c r="G1035" s="317"/>
      <c r="H1035" s="321">
        <v>348.4</v>
      </c>
      <c r="I1035" s="317"/>
      <c r="J1035" s="317"/>
      <c r="L1035" s="150"/>
      <c r="M1035" s="154"/>
      <c r="N1035" s="155"/>
      <c r="O1035" s="155"/>
      <c r="P1035" s="155"/>
      <c r="Q1035" s="155"/>
      <c r="R1035" s="155"/>
      <c r="S1035" s="155"/>
      <c r="T1035" s="156"/>
      <c r="AT1035" s="151" t="s">
        <v>157</v>
      </c>
      <c r="AU1035" s="151" t="s">
        <v>79</v>
      </c>
      <c r="AV1035" s="13" t="s">
        <v>79</v>
      </c>
      <c r="AW1035" s="13" t="s">
        <v>27</v>
      </c>
      <c r="AX1035" s="13" t="s">
        <v>70</v>
      </c>
      <c r="AY1035" s="151" t="s">
        <v>148</v>
      </c>
    </row>
    <row r="1036" spans="2:65" s="1" customFormat="1" ht="24" customHeight="1">
      <c r="B1036" s="130"/>
      <c r="C1036" s="305" t="s">
        <v>1648</v>
      </c>
      <c r="D1036" s="305" t="s">
        <v>150</v>
      </c>
      <c r="E1036" s="306" t="s">
        <v>1688</v>
      </c>
      <c r="F1036" s="307" t="s">
        <v>1689</v>
      </c>
      <c r="G1036" s="308" t="s">
        <v>153</v>
      </c>
      <c r="H1036" s="309">
        <v>364.15</v>
      </c>
      <c r="I1036" s="310"/>
      <c r="J1036" s="310">
        <f>ROUND(I1036*H1036,2)</f>
        <v>0</v>
      </c>
      <c r="K1036" s="133" t="s">
        <v>154</v>
      </c>
      <c r="L1036" s="27"/>
      <c r="M1036" s="137" t="s">
        <v>1</v>
      </c>
      <c r="N1036" s="138" t="s">
        <v>35</v>
      </c>
      <c r="O1036" s="139">
        <v>0.093</v>
      </c>
      <c r="P1036" s="139">
        <f>O1036*H1036</f>
        <v>33.86595</v>
      </c>
      <c r="Q1036" s="139">
        <v>0</v>
      </c>
      <c r="R1036" s="139">
        <f>Q1036*H1036</f>
        <v>0</v>
      </c>
      <c r="S1036" s="139">
        <v>0</v>
      </c>
      <c r="T1036" s="140">
        <f>S1036*H1036</f>
        <v>0</v>
      </c>
      <c r="AR1036" s="141" t="s">
        <v>231</v>
      </c>
      <c r="AT1036" s="141" t="s">
        <v>150</v>
      </c>
      <c r="AU1036" s="141" t="s">
        <v>79</v>
      </c>
      <c r="AY1036" s="15" t="s">
        <v>148</v>
      </c>
      <c r="BE1036" s="142">
        <f>IF(N1036="základní",J1036,0)</f>
        <v>0</v>
      </c>
      <c r="BF1036" s="142">
        <f>IF(N1036="snížená",J1036,0)</f>
        <v>0</v>
      </c>
      <c r="BG1036" s="142">
        <f>IF(N1036="zákl. přenesená",J1036,0)</f>
        <v>0</v>
      </c>
      <c r="BH1036" s="142">
        <f>IF(N1036="sníž. přenesená",J1036,0)</f>
        <v>0</v>
      </c>
      <c r="BI1036" s="142">
        <f>IF(N1036="nulová",J1036,0)</f>
        <v>0</v>
      </c>
      <c r="BJ1036" s="15" t="s">
        <v>77</v>
      </c>
      <c r="BK1036" s="142">
        <f>ROUND(I1036*H1036,2)</f>
        <v>0</v>
      </c>
      <c r="BL1036" s="15" t="s">
        <v>231</v>
      </c>
      <c r="BM1036" s="141" t="s">
        <v>3425</v>
      </c>
    </row>
    <row r="1037" spans="2:51" s="12" customFormat="1" ht="12">
      <c r="B1037" s="143"/>
      <c r="C1037" s="324"/>
      <c r="D1037" s="318" t="s">
        <v>157</v>
      </c>
      <c r="E1037" s="325" t="s">
        <v>1</v>
      </c>
      <c r="F1037" s="326" t="s">
        <v>1208</v>
      </c>
      <c r="G1037" s="324"/>
      <c r="H1037" s="325" t="s">
        <v>1</v>
      </c>
      <c r="I1037" s="324"/>
      <c r="J1037" s="324"/>
      <c r="L1037" s="143"/>
      <c r="M1037" s="147"/>
      <c r="N1037" s="148"/>
      <c r="O1037" s="148"/>
      <c r="P1037" s="148"/>
      <c r="Q1037" s="148"/>
      <c r="R1037" s="148"/>
      <c r="S1037" s="148"/>
      <c r="T1037" s="149"/>
      <c r="AT1037" s="145" t="s">
        <v>157</v>
      </c>
      <c r="AU1037" s="145" t="s">
        <v>79</v>
      </c>
      <c r="AV1037" s="12" t="s">
        <v>77</v>
      </c>
      <c r="AW1037" s="12" t="s">
        <v>27</v>
      </c>
      <c r="AX1037" s="12" t="s">
        <v>70</v>
      </c>
      <c r="AY1037" s="145" t="s">
        <v>148</v>
      </c>
    </row>
    <row r="1038" spans="2:51" s="13" customFormat="1" ht="12">
      <c r="B1038" s="150"/>
      <c r="C1038" s="317"/>
      <c r="D1038" s="318" t="s">
        <v>157</v>
      </c>
      <c r="E1038" s="319" t="s">
        <v>1</v>
      </c>
      <c r="F1038" s="320" t="s">
        <v>1228</v>
      </c>
      <c r="G1038" s="317"/>
      <c r="H1038" s="321">
        <v>15.75</v>
      </c>
      <c r="I1038" s="317"/>
      <c r="J1038" s="317"/>
      <c r="L1038" s="150"/>
      <c r="M1038" s="154"/>
      <c r="N1038" s="155"/>
      <c r="O1038" s="155"/>
      <c r="P1038" s="155"/>
      <c r="Q1038" s="155"/>
      <c r="R1038" s="155"/>
      <c r="S1038" s="155"/>
      <c r="T1038" s="156"/>
      <c r="AT1038" s="151" t="s">
        <v>157</v>
      </c>
      <c r="AU1038" s="151" t="s">
        <v>79</v>
      </c>
      <c r="AV1038" s="13" t="s">
        <v>79</v>
      </c>
      <c r="AW1038" s="13" t="s">
        <v>27</v>
      </c>
      <c r="AX1038" s="13" t="s">
        <v>70</v>
      </c>
      <c r="AY1038" s="151" t="s">
        <v>148</v>
      </c>
    </row>
    <row r="1039" spans="2:51" s="13" customFormat="1" ht="30.6">
      <c r="B1039" s="150"/>
      <c r="C1039" s="317"/>
      <c r="D1039" s="318" t="s">
        <v>157</v>
      </c>
      <c r="E1039" s="319" t="s">
        <v>1</v>
      </c>
      <c r="F1039" s="320" t="s">
        <v>3411</v>
      </c>
      <c r="G1039" s="317"/>
      <c r="H1039" s="321">
        <v>348.4</v>
      </c>
      <c r="I1039" s="317"/>
      <c r="J1039" s="317"/>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 customFormat="1" ht="24" customHeight="1">
      <c r="B1040" s="130"/>
      <c r="C1040" s="311" t="s">
        <v>1652</v>
      </c>
      <c r="D1040" s="311" t="s">
        <v>80</v>
      </c>
      <c r="E1040" s="312" t="s">
        <v>1692</v>
      </c>
      <c r="F1040" s="313" t="s">
        <v>1693</v>
      </c>
      <c r="G1040" s="314" t="s">
        <v>153</v>
      </c>
      <c r="H1040" s="315">
        <v>400.565</v>
      </c>
      <c r="I1040" s="316"/>
      <c r="J1040" s="316">
        <f>ROUND(I1040*H1040,2)</f>
        <v>0</v>
      </c>
      <c r="K1040" s="159" t="s">
        <v>154</v>
      </c>
      <c r="L1040" s="163"/>
      <c r="M1040" s="164" t="s">
        <v>1</v>
      </c>
      <c r="N1040" s="165" t="s">
        <v>35</v>
      </c>
      <c r="O1040" s="139">
        <v>0</v>
      </c>
      <c r="P1040" s="139">
        <f>O1040*H1040</f>
        <v>0</v>
      </c>
      <c r="Q1040" s="139">
        <v>0.0013</v>
      </c>
      <c r="R1040" s="139">
        <f>Q1040*H1040</f>
        <v>0.5207345</v>
      </c>
      <c r="S1040" s="139">
        <v>0</v>
      </c>
      <c r="T1040" s="140">
        <f>S1040*H1040</f>
        <v>0</v>
      </c>
      <c r="AR1040" s="141" t="s">
        <v>325</v>
      </c>
      <c r="AT1040" s="141" t="s">
        <v>80</v>
      </c>
      <c r="AU1040" s="141" t="s">
        <v>79</v>
      </c>
      <c r="AY1040" s="15" t="s">
        <v>148</v>
      </c>
      <c r="BE1040" s="142">
        <f>IF(N1040="základní",J1040,0)</f>
        <v>0</v>
      </c>
      <c r="BF1040" s="142">
        <f>IF(N1040="snížená",J1040,0)</f>
        <v>0</v>
      </c>
      <c r="BG1040" s="142">
        <f>IF(N1040="zákl. přenesená",J1040,0)</f>
        <v>0</v>
      </c>
      <c r="BH1040" s="142">
        <f>IF(N1040="sníž. přenesená",J1040,0)</f>
        <v>0</v>
      </c>
      <c r="BI1040" s="142">
        <f>IF(N1040="nulová",J1040,0)</f>
        <v>0</v>
      </c>
      <c r="BJ1040" s="15" t="s">
        <v>77</v>
      </c>
      <c r="BK1040" s="142">
        <f>ROUND(I1040*H1040,2)</f>
        <v>0</v>
      </c>
      <c r="BL1040" s="15" t="s">
        <v>231</v>
      </c>
      <c r="BM1040" s="141" t="s">
        <v>3426</v>
      </c>
    </row>
    <row r="1041" spans="2:51" s="13" customFormat="1" ht="12">
      <c r="B1041" s="150"/>
      <c r="C1041" s="317"/>
      <c r="D1041" s="318" t="s">
        <v>157</v>
      </c>
      <c r="E1041" s="317"/>
      <c r="F1041" s="320" t="s">
        <v>3427</v>
      </c>
      <c r="G1041" s="317"/>
      <c r="H1041" s="321">
        <v>400.565</v>
      </c>
      <c r="I1041" s="317"/>
      <c r="J1041" s="317"/>
      <c r="L1041" s="150"/>
      <c r="M1041" s="154"/>
      <c r="N1041" s="155"/>
      <c r="O1041" s="155"/>
      <c r="P1041" s="155"/>
      <c r="Q1041" s="155"/>
      <c r="R1041" s="155"/>
      <c r="S1041" s="155"/>
      <c r="T1041" s="156"/>
      <c r="AT1041" s="151" t="s">
        <v>157</v>
      </c>
      <c r="AU1041" s="151" t="s">
        <v>79</v>
      </c>
      <c r="AV1041" s="13" t="s">
        <v>79</v>
      </c>
      <c r="AW1041" s="13" t="s">
        <v>3</v>
      </c>
      <c r="AX1041" s="13" t="s">
        <v>77</v>
      </c>
      <c r="AY1041" s="151" t="s">
        <v>148</v>
      </c>
    </row>
    <row r="1042" spans="2:65" s="1" customFormat="1" ht="24" customHeight="1">
      <c r="B1042" s="130"/>
      <c r="C1042" s="131" t="s">
        <v>1658</v>
      </c>
      <c r="D1042" s="131" t="s">
        <v>150</v>
      </c>
      <c r="E1042" s="132" t="s">
        <v>1697</v>
      </c>
      <c r="F1042" s="133" t="s">
        <v>1698</v>
      </c>
      <c r="G1042" s="134" t="s">
        <v>203</v>
      </c>
      <c r="H1042" s="135">
        <v>4.953</v>
      </c>
      <c r="I1042" s="136"/>
      <c r="J1042" s="136">
        <f>ROUND(I1042*H1042,2)</f>
        <v>0</v>
      </c>
      <c r="K1042" s="133" t="s">
        <v>320</v>
      </c>
      <c r="L1042" s="27"/>
      <c r="M1042" s="137" t="s">
        <v>1</v>
      </c>
      <c r="N1042" s="138" t="s">
        <v>35</v>
      </c>
      <c r="O1042" s="139">
        <v>2.329</v>
      </c>
      <c r="P1042" s="139">
        <f>O1042*H1042</f>
        <v>11.535537000000001</v>
      </c>
      <c r="Q1042" s="139">
        <v>0</v>
      </c>
      <c r="R1042" s="139">
        <f>Q1042*H1042</f>
        <v>0</v>
      </c>
      <c r="S1042" s="139">
        <v>0</v>
      </c>
      <c r="T1042" s="140">
        <f>S1042*H1042</f>
        <v>0</v>
      </c>
      <c r="AR1042" s="141" t="s">
        <v>231</v>
      </c>
      <c r="AT1042" s="141" t="s">
        <v>150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3428</v>
      </c>
    </row>
    <row r="1043" spans="2:63" s="11" customFormat="1" ht="22.8" customHeight="1">
      <c r="B1043" s="118"/>
      <c r="D1043" s="119" t="s">
        <v>69</v>
      </c>
      <c r="E1043" s="128" t="s">
        <v>1700</v>
      </c>
      <c r="F1043" s="128" t="s">
        <v>1701</v>
      </c>
      <c r="J1043" s="129">
        <f>BK1043</f>
        <v>0</v>
      </c>
      <c r="L1043" s="118"/>
      <c r="M1043" s="122"/>
      <c r="N1043" s="123"/>
      <c r="O1043" s="123"/>
      <c r="P1043" s="124">
        <f>SUM(P1044:P1234)</f>
        <v>1014.2964189999999</v>
      </c>
      <c r="Q1043" s="123"/>
      <c r="R1043" s="124">
        <f>SUM(R1044:R1234)</f>
        <v>2.0596817499999998</v>
      </c>
      <c r="S1043" s="123"/>
      <c r="T1043" s="125">
        <f>SUM(T1044:T1234)</f>
        <v>0.38946</v>
      </c>
      <c r="AR1043" s="119" t="s">
        <v>79</v>
      </c>
      <c r="AT1043" s="126" t="s">
        <v>69</v>
      </c>
      <c r="AU1043" s="126" t="s">
        <v>77</v>
      </c>
      <c r="AY1043" s="119" t="s">
        <v>148</v>
      </c>
      <c r="BK1043" s="127">
        <f>SUM(BK1044:BK1234)</f>
        <v>0</v>
      </c>
    </row>
    <row r="1044" spans="2:65" s="1" customFormat="1" ht="24" customHeight="1">
      <c r="B1044" s="130"/>
      <c r="C1044" s="131" t="s">
        <v>1667</v>
      </c>
      <c r="D1044" s="131" t="s">
        <v>150</v>
      </c>
      <c r="E1044" s="132" t="s">
        <v>1703</v>
      </c>
      <c r="F1044" s="133" t="s">
        <v>1704</v>
      </c>
      <c r="G1044" s="134" t="s">
        <v>153</v>
      </c>
      <c r="H1044" s="135">
        <v>150.867</v>
      </c>
      <c r="I1044" s="136"/>
      <c r="J1044" s="136">
        <f>ROUND(I1044*H1044,2)</f>
        <v>0</v>
      </c>
      <c r="K1044" s="133" t="s">
        <v>320</v>
      </c>
      <c r="L1044" s="27"/>
      <c r="M1044" s="137" t="s">
        <v>1</v>
      </c>
      <c r="N1044" s="138" t="s">
        <v>35</v>
      </c>
      <c r="O1044" s="139">
        <v>1.559</v>
      </c>
      <c r="P1044" s="139">
        <f>O1044*H1044</f>
        <v>235.20165299999996</v>
      </c>
      <c r="Q1044" s="139">
        <v>0.00025</v>
      </c>
      <c r="R1044" s="139">
        <f>Q1044*H1044</f>
        <v>0.03771675</v>
      </c>
      <c r="S1044" s="139">
        <v>0</v>
      </c>
      <c r="T1044" s="140">
        <f>S1044*H1044</f>
        <v>0</v>
      </c>
      <c r="AR1044" s="141" t="s">
        <v>231</v>
      </c>
      <c r="AT1044" s="141" t="s">
        <v>150</v>
      </c>
      <c r="AU1044" s="141" t="s">
        <v>79</v>
      </c>
      <c r="AY1044" s="15" t="s">
        <v>148</v>
      </c>
      <c r="BE1044" s="142">
        <f>IF(N1044="základní",J1044,0)</f>
        <v>0</v>
      </c>
      <c r="BF1044" s="142">
        <f>IF(N1044="snížená",J1044,0)</f>
        <v>0</v>
      </c>
      <c r="BG1044" s="142">
        <f>IF(N1044="zákl. přenesená",J1044,0)</f>
        <v>0</v>
      </c>
      <c r="BH1044" s="142">
        <f>IF(N1044="sníž. přenesená",J1044,0)</f>
        <v>0</v>
      </c>
      <c r="BI1044" s="142">
        <f>IF(N1044="nulová",J1044,0)</f>
        <v>0</v>
      </c>
      <c r="BJ1044" s="15" t="s">
        <v>77</v>
      </c>
      <c r="BK1044" s="142">
        <f>ROUND(I1044*H1044,2)</f>
        <v>0</v>
      </c>
      <c r="BL1044" s="15" t="s">
        <v>231</v>
      </c>
      <c r="BM1044" s="141" t="s">
        <v>3429</v>
      </c>
    </row>
    <row r="1045" spans="2:51" s="12" customFormat="1" ht="12">
      <c r="B1045" s="143"/>
      <c r="D1045" s="144" t="s">
        <v>157</v>
      </c>
      <c r="E1045" s="145" t="s">
        <v>1</v>
      </c>
      <c r="F1045" s="146" t="s">
        <v>2914</v>
      </c>
      <c r="H1045" s="145" t="s">
        <v>1</v>
      </c>
      <c r="L1045" s="143"/>
      <c r="M1045" s="147"/>
      <c r="N1045" s="148"/>
      <c r="O1045" s="148"/>
      <c r="P1045" s="148"/>
      <c r="Q1045" s="148"/>
      <c r="R1045" s="148"/>
      <c r="S1045" s="148"/>
      <c r="T1045" s="149"/>
      <c r="AT1045" s="145" t="s">
        <v>157</v>
      </c>
      <c r="AU1045" s="145" t="s">
        <v>79</v>
      </c>
      <c r="AV1045" s="12" t="s">
        <v>77</v>
      </c>
      <c r="AW1045" s="12" t="s">
        <v>27</v>
      </c>
      <c r="AX1045" s="12" t="s">
        <v>70</v>
      </c>
      <c r="AY1045" s="145" t="s">
        <v>148</v>
      </c>
    </row>
    <row r="1046" spans="2:51" s="13" customFormat="1" ht="12">
      <c r="B1046" s="150"/>
      <c r="D1046" s="144" t="s">
        <v>157</v>
      </c>
      <c r="E1046" s="151" t="s">
        <v>1</v>
      </c>
      <c r="F1046" s="152" t="s">
        <v>3104</v>
      </c>
      <c r="H1046" s="153">
        <v>6.3</v>
      </c>
      <c r="L1046" s="150"/>
      <c r="M1046" s="154"/>
      <c r="N1046" s="155"/>
      <c r="O1046" s="155"/>
      <c r="P1046" s="155"/>
      <c r="Q1046" s="155"/>
      <c r="R1046" s="155"/>
      <c r="S1046" s="155"/>
      <c r="T1046" s="156"/>
      <c r="AT1046" s="151" t="s">
        <v>157</v>
      </c>
      <c r="AU1046" s="151" t="s">
        <v>79</v>
      </c>
      <c r="AV1046" s="13" t="s">
        <v>79</v>
      </c>
      <c r="AW1046" s="13" t="s">
        <v>27</v>
      </c>
      <c r="AX1046" s="13" t="s">
        <v>70</v>
      </c>
      <c r="AY1046" s="151" t="s">
        <v>148</v>
      </c>
    </row>
    <row r="1047" spans="2:51" s="13" customFormat="1" ht="12">
      <c r="B1047" s="150"/>
      <c r="D1047" s="144" t="s">
        <v>157</v>
      </c>
      <c r="E1047" s="151" t="s">
        <v>1</v>
      </c>
      <c r="F1047" s="152" t="s">
        <v>3105</v>
      </c>
      <c r="H1047" s="153">
        <v>3.99</v>
      </c>
      <c r="L1047" s="150"/>
      <c r="M1047" s="154"/>
      <c r="N1047" s="155"/>
      <c r="O1047" s="155"/>
      <c r="P1047" s="155"/>
      <c r="Q1047" s="155"/>
      <c r="R1047" s="155"/>
      <c r="S1047" s="155"/>
      <c r="T1047" s="156"/>
      <c r="AT1047" s="151" t="s">
        <v>157</v>
      </c>
      <c r="AU1047" s="151" t="s">
        <v>79</v>
      </c>
      <c r="AV1047" s="13" t="s">
        <v>79</v>
      </c>
      <c r="AW1047" s="13" t="s">
        <v>27</v>
      </c>
      <c r="AX1047" s="13" t="s">
        <v>70</v>
      </c>
      <c r="AY1047" s="151" t="s">
        <v>148</v>
      </c>
    </row>
    <row r="1048" spans="2:51" s="12" customFormat="1" ht="12">
      <c r="B1048" s="143"/>
      <c r="D1048" s="144" t="s">
        <v>157</v>
      </c>
      <c r="E1048" s="145" t="s">
        <v>1</v>
      </c>
      <c r="F1048" s="146" t="s">
        <v>2175</v>
      </c>
      <c r="H1048" s="145" t="s">
        <v>1</v>
      </c>
      <c r="L1048" s="143"/>
      <c r="M1048" s="147"/>
      <c r="N1048" s="148"/>
      <c r="O1048" s="148"/>
      <c r="P1048" s="148"/>
      <c r="Q1048" s="148"/>
      <c r="R1048" s="148"/>
      <c r="S1048" s="148"/>
      <c r="T1048" s="149"/>
      <c r="AT1048" s="145" t="s">
        <v>157</v>
      </c>
      <c r="AU1048" s="145" t="s">
        <v>79</v>
      </c>
      <c r="AV1048" s="12" t="s">
        <v>77</v>
      </c>
      <c r="AW1048" s="12" t="s">
        <v>27</v>
      </c>
      <c r="AX1048" s="12" t="s">
        <v>70</v>
      </c>
      <c r="AY1048" s="145" t="s">
        <v>148</v>
      </c>
    </row>
    <row r="1049" spans="2:51" s="13" customFormat="1" ht="12">
      <c r="B1049" s="150"/>
      <c r="D1049" s="144" t="s">
        <v>157</v>
      </c>
      <c r="E1049" s="151" t="s">
        <v>1</v>
      </c>
      <c r="F1049" s="152" t="s">
        <v>3106</v>
      </c>
      <c r="H1049" s="153">
        <v>17.556</v>
      </c>
      <c r="L1049" s="150"/>
      <c r="M1049" s="154"/>
      <c r="N1049" s="155"/>
      <c r="O1049" s="155"/>
      <c r="P1049" s="155"/>
      <c r="Q1049" s="155"/>
      <c r="R1049" s="155"/>
      <c r="S1049" s="155"/>
      <c r="T1049" s="156"/>
      <c r="AT1049" s="151" t="s">
        <v>157</v>
      </c>
      <c r="AU1049" s="151" t="s">
        <v>79</v>
      </c>
      <c r="AV1049" s="13" t="s">
        <v>79</v>
      </c>
      <c r="AW1049" s="13" t="s">
        <v>27</v>
      </c>
      <c r="AX1049" s="13" t="s">
        <v>70</v>
      </c>
      <c r="AY1049" s="151" t="s">
        <v>148</v>
      </c>
    </row>
    <row r="1050" spans="2:51" s="13" customFormat="1" ht="12">
      <c r="B1050" s="150"/>
      <c r="D1050" s="144" t="s">
        <v>157</v>
      </c>
      <c r="E1050" s="151" t="s">
        <v>1</v>
      </c>
      <c r="F1050" s="152" t="s">
        <v>3107</v>
      </c>
      <c r="H1050" s="153">
        <v>14.406</v>
      </c>
      <c r="L1050" s="150"/>
      <c r="M1050" s="154"/>
      <c r="N1050" s="155"/>
      <c r="O1050" s="155"/>
      <c r="P1050" s="155"/>
      <c r="Q1050" s="155"/>
      <c r="R1050" s="155"/>
      <c r="S1050" s="155"/>
      <c r="T1050" s="156"/>
      <c r="AT1050" s="151" t="s">
        <v>157</v>
      </c>
      <c r="AU1050" s="151" t="s">
        <v>79</v>
      </c>
      <c r="AV1050" s="13" t="s">
        <v>79</v>
      </c>
      <c r="AW1050" s="13" t="s">
        <v>27</v>
      </c>
      <c r="AX1050" s="13" t="s">
        <v>70</v>
      </c>
      <c r="AY1050" s="151" t="s">
        <v>148</v>
      </c>
    </row>
    <row r="1051" spans="2:51" s="13" customFormat="1" ht="12">
      <c r="B1051" s="150"/>
      <c r="D1051" s="144" t="s">
        <v>157</v>
      </c>
      <c r="E1051" s="151" t="s">
        <v>1</v>
      </c>
      <c r="F1051" s="152" t="s">
        <v>3108</v>
      </c>
      <c r="H1051" s="153">
        <v>31.5</v>
      </c>
      <c r="L1051" s="150"/>
      <c r="M1051" s="154"/>
      <c r="N1051" s="155"/>
      <c r="O1051" s="155"/>
      <c r="P1051" s="155"/>
      <c r="Q1051" s="155"/>
      <c r="R1051" s="155"/>
      <c r="S1051" s="155"/>
      <c r="T1051" s="156"/>
      <c r="AT1051" s="151" t="s">
        <v>157</v>
      </c>
      <c r="AU1051" s="151" t="s">
        <v>79</v>
      </c>
      <c r="AV1051" s="13" t="s">
        <v>79</v>
      </c>
      <c r="AW1051" s="13" t="s">
        <v>27</v>
      </c>
      <c r="AX1051" s="13" t="s">
        <v>70</v>
      </c>
      <c r="AY1051" s="151" t="s">
        <v>148</v>
      </c>
    </row>
    <row r="1052" spans="2:51" s="13" customFormat="1" ht="12">
      <c r="B1052" s="150"/>
      <c r="D1052" s="144" t="s">
        <v>157</v>
      </c>
      <c r="E1052" s="151" t="s">
        <v>1</v>
      </c>
      <c r="F1052" s="152" t="s">
        <v>3109</v>
      </c>
      <c r="H1052" s="153">
        <v>11.97</v>
      </c>
      <c r="L1052" s="150"/>
      <c r="M1052" s="154"/>
      <c r="N1052" s="155"/>
      <c r="O1052" s="155"/>
      <c r="P1052" s="155"/>
      <c r="Q1052" s="155"/>
      <c r="R1052" s="155"/>
      <c r="S1052" s="155"/>
      <c r="T1052" s="156"/>
      <c r="AT1052" s="151" t="s">
        <v>157</v>
      </c>
      <c r="AU1052" s="151" t="s">
        <v>79</v>
      </c>
      <c r="AV1052" s="13" t="s">
        <v>79</v>
      </c>
      <c r="AW1052" s="13" t="s">
        <v>27</v>
      </c>
      <c r="AX1052" s="13" t="s">
        <v>70</v>
      </c>
      <c r="AY1052" s="151" t="s">
        <v>148</v>
      </c>
    </row>
    <row r="1053" spans="2:51" s="12" customFormat="1" ht="12">
      <c r="B1053" s="143"/>
      <c r="D1053" s="144" t="s">
        <v>157</v>
      </c>
      <c r="E1053" s="145" t="s">
        <v>1</v>
      </c>
      <c r="F1053" s="146" t="s">
        <v>347</v>
      </c>
      <c r="H1053" s="145" t="s">
        <v>1</v>
      </c>
      <c r="L1053" s="143"/>
      <c r="M1053" s="147"/>
      <c r="N1053" s="148"/>
      <c r="O1053" s="148"/>
      <c r="P1053" s="148"/>
      <c r="Q1053" s="148"/>
      <c r="R1053" s="148"/>
      <c r="S1053" s="148"/>
      <c r="T1053" s="149"/>
      <c r="AT1053" s="145" t="s">
        <v>157</v>
      </c>
      <c r="AU1053" s="145" t="s">
        <v>79</v>
      </c>
      <c r="AV1053" s="12" t="s">
        <v>77</v>
      </c>
      <c r="AW1053" s="12" t="s">
        <v>27</v>
      </c>
      <c r="AX1053" s="12" t="s">
        <v>70</v>
      </c>
      <c r="AY1053" s="145" t="s">
        <v>148</v>
      </c>
    </row>
    <row r="1054" spans="2:51" s="13" customFormat="1" ht="12">
      <c r="B1054" s="150"/>
      <c r="D1054" s="144" t="s">
        <v>157</v>
      </c>
      <c r="E1054" s="151" t="s">
        <v>1</v>
      </c>
      <c r="F1054" s="152" t="s">
        <v>3112</v>
      </c>
      <c r="H1054" s="153">
        <v>17.82</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51" s="13" customFormat="1" ht="12">
      <c r="B1055" s="150"/>
      <c r="D1055" s="144" t="s">
        <v>157</v>
      </c>
      <c r="E1055" s="151" t="s">
        <v>1</v>
      </c>
      <c r="F1055" s="152" t="s">
        <v>3114</v>
      </c>
      <c r="H1055" s="153">
        <v>14.7</v>
      </c>
      <c r="L1055" s="150"/>
      <c r="M1055" s="154"/>
      <c r="N1055" s="155"/>
      <c r="O1055" s="155"/>
      <c r="P1055" s="155"/>
      <c r="Q1055" s="155"/>
      <c r="R1055" s="155"/>
      <c r="S1055" s="155"/>
      <c r="T1055" s="156"/>
      <c r="AT1055" s="151" t="s">
        <v>157</v>
      </c>
      <c r="AU1055" s="151" t="s">
        <v>79</v>
      </c>
      <c r="AV1055" s="13" t="s">
        <v>79</v>
      </c>
      <c r="AW1055" s="13" t="s">
        <v>27</v>
      </c>
      <c r="AX1055" s="13" t="s">
        <v>70</v>
      </c>
      <c r="AY1055" s="151" t="s">
        <v>148</v>
      </c>
    </row>
    <row r="1056" spans="2:51" s="13" customFormat="1" ht="12">
      <c r="B1056" s="150"/>
      <c r="D1056" s="144" t="s">
        <v>157</v>
      </c>
      <c r="E1056" s="151" t="s">
        <v>1</v>
      </c>
      <c r="F1056" s="152" t="s">
        <v>3108</v>
      </c>
      <c r="H1056" s="153">
        <v>31.5</v>
      </c>
      <c r="L1056" s="150"/>
      <c r="M1056" s="154"/>
      <c r="N1056" s="155"/>
      <c r="O1056" s="155"/>
      <c r="P1056" s="155"/>
      <c r="Q1056" s="155"/>
      <c r="R1056" s="155"/>
      <c r="S1056" s="155"/>
      <c r="T1056" s="156"/>
      <c r="AT1056" s="151" t="s">
        <v>157</v>
      </c>
      <c r="AU1056" s="151" t="s">
        <v>79</v>
      </c>
      <c r="AV1056" s="13" t="s">
        <v>79</v>
      </c>
      <c r="AW1056" s="13" t="s">
        <v>27</v>
      </c>
      <c r="AX1056" s="13" t="s">
        <v>70</v>
      </c>
      <c r="AY1056" s="151" t="s">
        <v>148</v>
      </c>
    </row>
    <row r="1057" spans="2:51" s="13" customFormat="1" ht="12">
      <c r="B1057" s="150"/>
      <c r="D1057" s="144" t="s">
        <v>157</v>
      </c>
      <c r="E1057" s="151" t="s">
        <v>1</v>
      </c>
      <c r="F1057" s="152" t="s">
        <v>3115</v>
      </c>
      <c r="H1057" s="153">
        <v>1.125</v>
      </c>
      <c r="L1057" s="150"/>
      <c r="M1057" s="154"/>
      <c r="N1057" s="155"/>
      <c r="O1057" s="155"/>
      <c r="P1057" s="155"/>
      <c r="Q1057" s="155"/>
      <c r="R1057" s="155"/>
      <c r="S1057" s="155"/>
      <c r="T1057" s="156"/>
      <c r="AT1057" s="151" t="s">
        <v>157</v>
      </c>
      <c r="AU1057" s="151" t="s">
        <v>79</v>
      </c>
      <c r="AV1057" s="13" t="s">
        <v>79</v>
      </c>
      <c r="AW1057" s="13" t="s">
        <v>27</v>
      </c>
      <c r="AX1057" s="13" t="s">
        <v>70</v>
      </c>
      <c r="AY1057" s="151" t="s">
        <v>148</v>
      </c>
    </row>
    <row r="1058" spans="2:65" s="1" customFormat="1" ht="24" customHeight="1">
      <c r="B1058" s="130"/>
      <c r="C1058" s="131" t="s">
        <v>1671</v>
      </c>
      <c r="D1058" s="131" t="s">
        <v>150</v>
      </c>
      <c r="E1058" s="132" t="s">
        <v>1707</v>
      </c>
      <c r="F1058" s="133" t="s">
        <v>1708</v>
      </c>
      <c r="G1058" s="134" t="s">
        <v>153</v>
      </c>
      <c r="H1058" s="135">
        <v>37.432</v>
      </c>
      <c r="I1058" s="136"/>
      <c r="J1058" s="136">
        <f>ROUND(I1058*H1058,2)</f>
        <v>0</v>
      </c>
      <c r="K1058" s="133" t="s">
        <v>320</v>
      </c>
      <c r="L1058" s="27"/>
      <c r="M1058" s="137" t="s">
        <v>1</v>
      </c>
      <c r="N1058" s="138" t="s">
        <v>35</v>
      </c>
      <c r="O1058" s="139">
        <v>1.585</v>
      </c>
      <c r="P1058" s="139">
        <f>O1058*H1058</f>
        <v>59.32972</v>
      </c>
      <c r="Q1058" s="139">
        <v>0.00025</v>
      </c>
      <c r="R1058" s="139">
        <f>Q1058*H1058</f>
        <v>0.009358</v>
      </c>
      <c r="S1058" s="139">
        <v>0</v>
      </c>
      <c r="T1058" s="140">
        <f>S1058*H1058</f>
        <v>0</v>
      </c>
      <c r="AR1058" s="141" t="s">
        <v>231</v>
      </c>
      <c r="AT1058" s="141" t="s">
        <v>150</v>
      </c>
      <c r="AU1058" s="141" t="s">
        <v>79</v>
      </c>
      <c r="AY1058" s="15" t="s">
        <v>148</v>
      </c>
      <c r="BE1058" s="142">
        <f>IF(N1058="základní",J1058,0)</f>
        <v>0</v>
      </c>
      <c r="BF1058" s="142">
        <f>IF(N1058="snížená",J1058,0)</f>
        <v>0</v>
      </c>
      <c r="BG1058" s="142">
        <f>IF(N1058="zákl. přenesená",J1058,0)</f>
        <v>0</v>
      </c>
      <c r="BH1058" s="142">
        <f>IF(N1058="sníž. přenesená",J1058,0)</f>
        <v>0</v>
      </c>
      <c r="BI1058" s="142">
        <f>IF(N1058="nulová",J1058,0)</f>
        <v>0</v>
      </c>
      <c r="BJ1058" s="15" t="s">
        <v>77</v>
      </c>
      <c r="BK1058" s="142">
        <f>ROUND(I1058*H1058,2)</f>
        <v>0</v>
      </c>
      <c r="BL1058" s="15" t="s">
        <v>231</v>
      </c>
      <c r="BM1058" s="141" t="s">
        <v>3430</v>
      </c>
    </row>
    <row r="1059" spans="2:51" s="12" customFormat="1" ht="12">
      <c r="B1059" s="143"/>
      <c r="D1059" s="144" t="s">
        <v>157</v>
      </c>
      <c r="E1059" s="145" t="s">
        <v>1</v>
      </c>
      <c r="F1059" s="146" t="s">
        <v>2175</v>
      </c>
      <c r="H1059" s="145" t="s">
        <v>1</v>
      </c>
      <c r="L1059" s="143"/>
      <c r="M1059" s="147"/>
      <c r="N1059" s="148"/>
      <c r="O1059" s="148"/>
      <c r="P1059" s="148"/>
      <c r="Q1059" s="148"/>
      <c r="R1059" s="148"/>
      <c r="S1059" s="148"/>
      <c r="T1059" s="149"/>
      <c r="AT1059" s="145" t="s">
        <v>157</v>
      </c>
      <c r="AU1059" s="145" t="s">
        <v>79</v>
      </c>
      <c r="AV1059" s="12" t="s">
        <v>77</v>
      </c>
      <c r="AW1059" s="12" t="s">
        <v>27</v>
      </c>
      <c r="AX1059" s="12" t="s">
        <v>70</v>
      </c>
      <c r="AY1059" s="145" t="s">
        <v>148</v>
      </c>
    </row>
    <row r="1060" spans="2:51" s="13" customFormat="1" ht="12">
      <c r="B1060" s="150"/>
      <c r="D1060" s="144" t="s">
        <v>157</v>
      </c>
      <c r="E1060" s="151" t="s">
        <v>1</v>
      </c>
      <c r="F1060" s="152" t="s">
        <v>3110</v>
      </c>
      <c r="H1060" s="153">
        <v>5.72</v>
      </c>
      <c r="L1060" s="150"/>
      <c r="M1060" s="154"/>
      <c r="N1060" s="155"/>
      <c r="O1060" s="155"/>
      <c r="P1060" s="155"/>
      <c r="Q1060" s="155"/>
      <c r="R1060" s="155"/>
      <c r="S1060" s="155"/>
      <c r="T1060" s="156"/>
      <c r="AT1060" s="151" t="s">
        <v>157</v>
      </c>
      <c r="AU1060" s="151" t="s">
        <v>79</v>
      </c>
      <c r="AV1060" s="13" t="s">
        <v>79</v>
      </c>
      <c r="AW1060" s="13" t="s">
        <v>27</v>
      </c>
      <c r="AX1060" s="13" t="s">
        <v>70</v>
      </c>
      <c r="AY1060" s="151" t="s">
        <v>148</v>
      </c>
    </row>
    <row r="1061" spans="2:51" s="13" customFormat="1" ht="12">
      <c r="B1061" s="150"/>
      <c r="D1061" s="144" t="s">
        <v>157</v>
      </c>
      <c r="E1061" s="151" t="s">
        <v>1</v>
      </c>
      <c r="F1061" s="152" t="s">
        <v>3111</v>
      </c>
      <c r="H1061" s="153">
        <v>1.65</v>
      </c>
      <c r="L1061" s="150"/>
      <c r="M1061" s="154"/>
      <c r="N1061" s="155"/>
      <c r="O1061" s="155"/>
      <c r="P1061" s="155"/>
      <c r="Q1061" s="155"/>
      <c r="R1061" s="155"/>
      <c r="S1061" s="155"/>
      <c r="T1061" s="156"/>
      <c r="AT1061" s="151" t="s">
        <v>157</v>
      </c>
      <c r="AU1061" s="151" t="s">
        <v>79</v>
      </c>
      <c r="AV1061" s="13" t="s">
        <v>79</v>
      </c>
      <c r="AW1061" s="13" t="s">
        <v>27</v>
      </c>
      <c r="AX1061" s="13" t="s">
        <v>70</v>
      </c>
      <c r="AY1061" s="151" t="s">
        <v>148</v>
      </c>
    </row>
    <row r="1062" spans="2:51" s="12" customFormat="1" ht="12">
      <c r="B1062" s="143"/>
      <c r="D1062" s="144" t="s">
        <v>157</v>
      </c>
      <c r="E1062" s="145" t="s">
        <v>1</v>
      </c>
      <c r="F1062" s="146" t="s">
        <v>347</v>
      </c>
      <c r="H1062" s="145" t="s">
        <v>1</v>
      </c>
      <c r="L1062" s="143"/>
      <c r="M1062" s="147"/>
      <c r="N1062" s="148"/>
      <c r="O1062" s="148"/>
      <c r="P1062" s="148"/>
      <c r="Q1062" s="148"/>
      <c r="R1062" s="148"/>
      <c r="S1062" s="148"/>
      <c r="T1062" s="149"/>
      <c r="AT1062" s="145" t="s">
        <v>157</v>
      </c>
      <c r="AU1062" s="145" t="s">
        <v>79</v>
      </c>
      <c r="AV1062" s="12" t="s">
        <v>77</v>
      </c>
      <c r="AW1062" s="12" t="s">
        <v>27</v>
      </c>
      <c r="AX1062" s="12" t="s">
        <v>70</v>
      </c>
      <c r="AY1062" s="145" t="s">
        <v>148</v>
      </c>
    </row>
    <row r="1063" spans="2:51" s="13" customFormat="1" ht="12">
      <c r="B1063" s="150"/>
      <c r="D1063" s="144" t="s">
        <v>157</v>
      </c>
      <c r="E1063" s="151" t="s">
        <v>1</v>
      </c>
      <c r="F1063" s="152" t="s">
        <v>3113</v>
      </c>
      <c r="H1063" s="153">
        <v>7.182</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51" s="13" customFormat="1" ht="12">
      <c r="B1064" s="150"/>
      <c r="D1064" s="144" t="s">
        <v>157</v>
      </c>
      <c r="E1064" s="151" t="s">
        <v>1</v>
      </c>
      <c r="F1064" s="152" t="s">
        <v>3116</v>
      </c>
      <c r="H1064" s="153">
        <v>22.88</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65" s="1" customFormat="1" ht="24" customHeight="1">
      <c r="B1065" s="130"/>
      <c r="C1065" s="131" t="s">
        <v>1675</v>
      </c>
      <c r="D1065" s="131" t="s">
        <v>150</v>
      </c>
      <c r="E1065" s="132" t="s">
        <v>1712</v>
      </c>
      <c r="F1065" s="133" t="s">
        <v>1713</v>
      </c>
      <c r="G1065" s="134" t="s">
        <v>319</v>
      </c>
      <c r="H1065" s="135">
        <v>31</v>
      </c>
      <c r="I1065" s="136"/>
      <c r="J1065" s="136">
        <f>ROUND(I1065*H1065,2)</f>
        <v>0</v>
      </c>
      <c r="K1065" s="133" t="s">
        <v>320</v>
      </c>
      <c r="L1065" s="27"/>
      <c r="M1065" s="137" t="s">
        <v>1</v>
      </c>
      <c r="N1065" s="138" t="s">
        <v>35</v>
      </c>
      <c r="O1065" s="139">
        <v>1.559</v>
      </c>
      <c r="P1065" s="139">
        <f>O1065*H1065</f>
        <v>48.329</v>
      </c>
      <c r="Q1065" s="139">
        <v>0.00025</v>
      </c>
      <c r="R1065" s="139">
        <f>Q1065*H1065</f>
        <v>0.00775</v>
      </c>
      <c r="S1065" s="139">
        <v>0</v>
      </c>
      <c r="T1065" s="140">
        <f>S1065*H1065</f>
        <v>0</v>
      </c>
      <c r="AR1065" s="141" t="s">
        <v>231</v>
      </c>
      <c r="AT1065" s="141" t="s">
        <v>150</v>
      </c>
      <c r="AU1065" s="141" t="s">
        <v>79</v>
      </c>
      <c r="AY1065" s="15" t="s">
        <v>148</v>
      </c>
      <c r="BE1065" s="142">
        <f>IF(N1065="základní",J1065,0)</f>
        <v>0</v>
      </c>
      <c r="BF1065" s="142">
        <f>IF(N1065="snížená",J1065,0)</f>
        <v>0</v>
      </c>
      <c r="BG1065" s="142">
        <f>IF(N1065="zákl. přenesená",J1065,0)</f>
        <v>0</v>
      </c>
      <c r="BH1065" s="142">
        <f>IF(N1065="sníž. přenesená",J1065,0)</f>
        <v>0</v>
      </c>
      <c r="BI1065" s="142">
        <f>IF(N1065="nulová",J1065,0)</f>
        <v>0</v>
      </c>
      <c r="BJ1065" s="15" t="s">
        <v>77</v>
      </c>
      <c r="BK1065" s="142">
        <f>ROUND(I1065*H1065,2)</f>
        <v>0</v>
      </c>
      <c r="BL1065" s="15" t="s">
        <v>231</v>
      </c>
      <c r="BM1065" s="141" t="s">
        <v>3431</v>
      </c>
    </row>
    <row r="1066" spans="2:51" s="12" customFormat="1" ht="12">
      <c r="B1066" s="143"/>
      <c r="D1066" s="144" t="s">
        <v>157</v>
      </c>
      <c r="E1066" s="145" t="s">
        <v>1</v>
      </c>
      <c r="F1066" s="146" t="s">
        <v>2914</v>
      </c>
      <c r="H1066" s="145" t="s">
        <v>1</v>
      </c>
      <c r="L1066" s="143"/>
      <c r="M1066" s="147"/>
      <c r="N1066" s="148"/>
      <c r="O1066" s="148"/>
      <c r="P1066" s="148"/>
      <c r="Q1066" s="148"/>
      <c r="R1066" s="148"/>
      <c r="S1066" s="148"/>
      <c r="T1066" s="149"/>
      <c r="AT1066" s="145" t="s">
        <v>157</v>
      </c>
      <c r="AU1066" s="145" t="s">
        <v>79</v>
      </c>
      <c r="AV1066" s="12" t="s">
        <v>77</v>
      </c>
      <c r="AW1066" s="12" t="s">
        <v>27</v>
      </c>
      <c r="AX1066" s="12" t="s">
        <v>70</v>
      </c>
      <c r="AY1066" s="145" t="s">
        <v>148</v>
      </c>
    </row>
    <row r="1067" spans="2:51" s="13" customFormat="1" ht="12">
      <c r="B1067" s="150"/>
      <c r="D1067" s="144" t="s">
        <v>157</v>
      </c>
      <c r="E1067" s="151" t="s">
        <v>1</v>
      </c>
      <c r="F1067" s="152" t="s">
        <v>3432</v>
      </c>
      <c r="H1067" s="153">
        <v>31</v>
      </c>
      <c r="L1067" s="150"/>
      <c r="M1067" s="154"/>
      <c r="N1067" s="155"/>
      <c r="O1067" s="155"/>
      <c r="P1067" s="155"/>
      <c r="Q1067" s="155"/>
      <c r="R1067" s="155"/>
      <c r="S1067" s="155"/>
      <c r="T1067" s="156"/>
      <c r="AT1067" s="151" t="s">
        <v>157</v>
      </c>
      <c r="AU1067" s="151" t="s">
        <v>79</v>
      </c>
      <c r="AV1067" s="13" t="s">
        <v>79</v>
      </c>
      <c r="AW1067" s="13" t="s">
        <v>27</v>
      </c>
      <c r="AX1067" s="13" t="s">
        <v>70</v>
      </c>
      <c r="AY1067" s="151" t="s">
        <v>148</v>
      </c>
    </row>
    <row r="1068" spans="2:65" s="1" customFormat="1" ht="36" customHeight="1">
      <c r="B1068" s="130"/>
      <c r="C1068" s="157" t="s">
        <v>1679</v>
      </c>
      <c r="D1068" s="157" t="s">
        <v>80</v>
      </c>
      <c r="E1068" s="158" t="s">
        <v>1739</v>
      </c>
      <c r="F1068" s="159" t="s">
        <v>3433</v>
      </c>
      <c r="G1068" s="160" t="s">
        <v>319</v>
      </c>
      <c r="H1068" s="161">
        <v>5</v>
      </c>
      <c r="I1068" s="162"/>
      <c r="J1068" s="162">
        <f>ROUND(I1068*H1068,2)</f>
        <v>0</v>
      </c>
      <c r="K1068" s="159" t="s">
        <v>1</v>
      </c>
      <c r="L1068" s="163"/>
      <c r="M1068" s="164" t="s">
        <v>1</v>
      </c>
      <c r="N1068" s="165" t="s">
        <v>35</v>
      </c>
      <c r="O1068" s="139">
        <v>0</v>
      </c>
      <c r="P1068" s="139">
        <f>O1068*H1068</f>
        <v>0</v>
      </c>
      <c r="Q1068" s="139">
        <v>0.01</v>
      </c>
      <c r="R1068" s="139">
        <f>Q1068*H1068</f>
        <v>0.05</v>
      </c>
      <c r="S1068" s="139">
        <v>0</v>
      </c>
      <c r="T1068" s="140">
        <f>S1068*H1068</f>
        <v>0</v>
      </c>
      <c r="AR1068" s="141" t="s">
        <v>325</v>
      </c>
      <c r="AT1068" s="141" t="s">
        <v>80</v>
      </c>
      <c r="AU1068" s="141" t="s">
        <v>79</v>
      </c>
      <c r="AY1068" s="15" t="s">
        <v>148</v>
      </c>
      <c r="BE1068" s="142">
        <f>IF(N1068="základní",J1068,0)</f>
        <v>0</v>
      </c>
      <c r="BF1068" s="142">
        <f>IF(N1068="snížená",J1068,0)</f>
        <v>0</v>
      </c>
      <c r="BG1068" s="142">
        <f>IF(N1068="zákl. přenesená",J1068,0)</f>
        <v>0</v>
      </c>
      <c r="BH1068" s="142">
        <f>IF(N1068="sníž. přenesená",J1068,0)</f>
        <v>0</v>
      </c>
      <c r="BI1068" s="142">
        <f>IF(N1068="nulová",J1068,0)</f>
        <v>0</v>
      </c>
      <c r="BJ1068" s="15" t="s">
        <v>77</v>
      </c>
      <c r="BK1068" s="142">
        <f>ROUND(I1068*H1068,2)</f>
        <v>0</v>
      </c>
      <c r="BL1068" s="15" t="s">
        <v>231</v>
      </c>
      <c r="BM1068" s="141" t="s">
        <v>3434</v>
      </c>
    </row>
    <row r="1069" spans="2:51" s="13" customFormat="1" ht="12">
      <c r="B1069" s="150"/>
      <c r="D1069" s="144" t="s">
        <v>157</v>
      </c>
      <c r="E1069" s="151" t="s">
        <v>1</v>
      </c>
      <c r="F1069" s="152" t="s">
        <v>855</v>
      </c>
      <c r="H1069" s="153">
        <v>5</v>
      </c>
      <c r="L1069" s="150"/>
      <c r="M1069" s="154"/>
      <c r="N1069" s="155"/>
      <c r="O1069" s="155"/>
      <c r="P1069" s="155"/>
      <c r="Q1069" s="155"/>
      <c r="R1069" s="155"/>
      <c r="S1069" s="155"/>
      <c r="T1069" s="156"/>
      <c r="AT1069" s="151" t="s">
        <v>157</v>
      </c>
      <c r="AU1069" s="151" t="s">
        <v>79</v>
      </c>
      <c r="AV1069" s="13" t="s">
        <v>79</v>
      </c>
      <c r="AW1069" s="13" t="s">
        <v>27</v>
      </c>
      <c r="AX1069" s="13" t="s">
        <v>70</v>
      </c>
      <c r="AY1069" s="151" t="s">
        <v>148</v>
      </c>
    </row>
    <row r="1070" spans="2:65" s="1" customFormat="1" ht="36" customHeight="1">
      <c r="B1070" s="130"/>
      <c r="C1070" s="157" t="s">
        <v>1662</v>
      </c>
      <c r="D1070" s="157" t="s">
        <v>80</v>
      </c>
      <c r="E1070" s="158" t="s">
        <v>1744</v>
      </c>
      <c r="F1070" s="159" t="s">
        <v>3435</v>
      </c>
      <c r="G1070" s="160" t="s">
        <v>319</v>
      </c>
      <c r="H1070" s="161">
        <v>2</v>
      </c>
      <c r="I1070" s="162"/>
      <c r="J1070" s="162">
        <f>ROUND(I1070*H1070,2)</f>
        <v>0</v>
      </c>
      <c r="K1070" s="159" t="s">
        <v>1</v>
      </c>
      <c r="L1070" s="163"/>
      <c r="M1070" s="164" t="s">
        <v>1</v>
      </c>
      <c r="N1070" s="165" t="s">
        <v>35</v>
      </c>
      <c r="O1070" s="139">
        <v>0</v>
      </c>
      <c r="P1070" s="139">
        <f>O1070*H1070</f>
        <v>0</v>
      </c>
      <c r="Q1070" s="139">
        <v>0.01</v>
      </c>
      <c r="R1070" s="139">
        <f>Q1070*H1070</f>
        <v>0.02</v>
      </c>
      <c r="S1070" s="139">
        <v>0</v>
      </c>
      <c r="T1070" s="140">
        <f>S1070*H1070</f>
        <v>0</v>
      </c>
      <c r="AR1070" s="141" t="s">
        <v>325</v>
      </c>
      <c r="AT1070" s="141" t="s">
        <v>80</v>
      </c>
      <c r="AU1070" s="141" t="s">
        <v>79</v>
      </c>
      <c r="AY1070" s="15" t="s">
        <v>148</v>
      </c>
      <c r="BE1070" s="142">
        <f>IF(N1070="základní",J1070,0)</f>
        <v>0</v>
      </c>
      <c r="BF1070" s="142">
        <f>IF(N1070="snížená",J1070,0)</f>
        <v>0</v>
      </c>
      <c r="BG1070" s="142">
        <f>IF(N1070="zákl. přenesená",J1070,0)</f>
        <v>0</v>
      </c>
      <c r="BH1070" s="142">
        <f>IF(N1070="sníž. přenesená",J1070,0)</f>
        <v>0</v>
      </c>
      <c r="BI1070" s="142">
        <f>IF(N1070="nulová",J1070,0)</f>
        <v>0</v>
      </c>
      <c r="BJ1070" s="15" t="s">
        <v>77</v>
      </c>
      <c r="BK1070" s="142">
        <f>ROUND(I1070*H1070,2)</f>
        <v>0</v>
      </c>
      <c r="BL1070" s="15" t="s">
        <v>231</v>
      </c>
      <c r="BM1070" s="141" t="s">
        <v>3436</v>
      </c>
    </row>
    <row r="1071" spans="2:51" s="13" customFormat="1" ht="12">
      <c r="B1071" s="150"/>
      <c r="D1071" s="144" t="s">
        <v>157</v>
      </c>
      <c r="E1071" s="151" t="s">
        <v>1</v>
      </c>
      <c r="F1071" s="152" t="s">
        <v>2733</v>
      </c>
      <c r="H1071" s="153">
        <v>2</v>
      </c>
      <c r="L1071" s="150"/>
      <c r="M1071" s="154"/>
      <c r="N1071" s="155"/>
      <c r="O1071" s="155"/>
      <c r="P1071" s="155"/>
      <c r="Q1071" s="155"/>
      <c r="R1071" s="155"/>
      <c r="S1071" s="155"/>
      <c r="T1071" s="156"/>
      <c r="AT1071" s="151" t="s">
        <v>157</v>
      </c>
      <c r="AU1071" s="151" t="s">
        <v>79</v>
      </c>
      <c r="AV1071" s="13" t="s">
        <v>79</v>
      </c>
      <c r="AW1071" s="13" t="s">
        <v>27</v>
      </c>
      <c r="AX1071" s="13" t="s">
        <v>70</v>
      </c>
      <c r="AY1071" s="151" t="s">
        <v>148</v>
      </c>
    </row>
    <row r="1072" spans="2:65" s="1" customFormat="1" ht="36" customHeight="1">
      <c r="B1072" s="130"/>
      <c r="C1072" s="157" t="s">
        <v>1683</v>
      </c>
      <c r="D1072" s="157" t="s">
        <v>80</v>
      </c>
      <c r="E1072" s="158" t="s">
        <v>1757</v>
      </c>
      <c r="F1072" s="159" t="s">
        <v>3437</v>
      </c>
      <c r="G1072" s="160" t="s">
        <v>319</v>
      </c>
      <c r="H1072" s="161">
        <v>11</v>
      </c>
      <c r="I1072" s="162"/>
      <c r="J1072" s="162">
        <f>ROUND(I1072*H1072,2)</f>
        <v>0</v>
      </c>
      <c r="K1072" s="159" t="s">
        <v>1</v>
      </c>
      <c r="L1072" s="163"/>
      <c r="M1072" s="164" t="s">
        <v>1</v>
      </c>
      <c r="N1072" s="165" t="s">
        <v>35</v>
      </c>
      <c r="O1072" s="139">
        <v>0</v>
      </c>
      <c r="P1072" s="139">
        <f>O1072*H1072</f>
        <v>0</v>
      </c>
      <c r="Q1072" s="139">
        <v>0.01</v>
      </c>
      <c r="R1072" s="139">
        <f>Q1072*H1072</f>
        <v>0.11</v>
      </c>
      <c r="S1072" s="139">
        <v>0</v>
      </c>
      <c r="T1072" s="140">
        <f>S1072*H1072</f>
        <v>0</v>
      </c>
      <c r="AR1072" s="141" t="s">
        <v>325</v>
      </c>
      <c r="AT1072" s="141" t="s">
        <v>80</v>
      </c>
      <c r="AU1072" s="141" t="s">
        <v>79</v>
      </c>
      <c r="AY1072" s="15" t="s">
        <v>148</v>
      </c>
      <c r="BE1072" s="142">
        <f>IF(N1072="základní",J1072,0)</f>
        <v>0</v>
      </c>
      <c r="BF1072" s="142">
        <f>IF(N1072="snížená",J1072,0)</f>
        <v>0</v>
      </c>
      <c r="BG1072" s="142">
        <f>IF(N1072="zákl. přenesená",J1072,0)</f>
        <v>0</v>
      </c>
      <c r="BH1072" s="142">
        <f>IF(N1072="sníž. přenesená",J1072,0)</f>
        <v>0</v>
      </c>
      <c r="BI1072" s="142">
        <f>IF(N1072="nulová",J1072,0)</f>
        <v>0</v>
      </c>
      <c r="BJ1072" s="15" t="s">
        <v>77</v>
      </c>
      <c r="BK1072" s="142">
        <f>ROUND(I1072*H1072,2)</f>
        <v>0</v>
      </c>
      <c r="BL1072" s="15" t="s">
        <v>231</v>
      </c>
      <c r="BM1072" s="141" t="s">
        <v>3438</v>
      </c>
    </row>
    <row r="1073" spans="2:51" s="13" customFormat="1" ht="12">
      <c r="B1073" s="150"/>
      <c r="D1073" s="144" t="s">
        <v>157</v>
      </c>
      <c r="E1073" s="151" t="s">
        <v>1</v>
      </c>
      <c r="F1073" s="152" t="s">
        <v>3439</v>
      </c>
      <c r="H1073" s="153">
        <v>11</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65" s="1" customFormat="1" ht="36" customHeight="1">
      <c r="B1074" s="130"/>
      <c r="C1074" s="157" t="s">
        <v>1687</v>
      </c>
      <c r="D1074" s="157" t="s">
        <v>80</v>
      </c>
      <c r="E1074" s="158" t="s">
        <v>2736</v>
      </c>
      <c r="F1074" s="159" t="s">
        <v>3440</v>
      </c>
      <c r="G1074" s="160" t="s">
        <v>319</v>
      </c>
      <c r="H1074" s="161">
        <v>13</v>
      </c>
      <c r="I1074" s="162"/>
      <c r="J1074" s="162">
        <f>ROUND(I1074*H1074,2)</f>
        <v>0</v>
      </c>
      <c r="K1074" s="159" t="s">
        <v>1</v>
      </c>
      <c r="L1074" s="163"/>
      <c r="M1074" s="164" t="s">
        <v>1</v>
      </c>
      <c r="N1074" s="165" t="s">
        <v>35</v>
      </c>
      <c r="O1074" s="139">
        <v>0</v>
      </c>
      <c r="P1074" s="139">
        <f>O1074*H1074</f>
        <v>0</v>
      </c>
      <c r="Q1074" s="139">
        <v>0.01</v>
      </c>
      <c r="R1074" s="139">
        <f>Q1074*H1074</f>
        <v>0.13</v>
      </c>
      <c r="S1074" s="139">
        <v>0</v>
      </c>
      <c r="T1074" s="140">
        <f>S1074*H1074</f>
        <v>0</v>
      </c>
      <c r="AR1074" s="141" t="s">
        <v>325</v>
      </c>
      <c r="AT1074" s="141" t="s">
        <v>80</v>
      </c>
      <c r="AU1074" s="141" t="s">
        <v>79</v>
      </c>
      <c r="AY1074" s="15" t="s">
        <v>148</v>
      </c>
      <c r="BE1074" s="142">
        <f>IF(N1074="základní",J1074,0)</f>
        <v>0</v>
      </c>
      <c r="BF1074" s="142">
        <f>IF(N1074="snížená",J1074,0)</f>
        <v>0</v>
      </c>
      <c r="BG1074" s="142">
        <f>IF(N1074="zákl. přenesená",J1074,0)</f>
        <v>0</v>
      </c>
      <c r="BH1074" s="142">
        <f>IF(N1074="sníž. přenesená",J1074,0)</f>
        <v>0</v>
      </c>
      <c r="BI1074" s="142">
        <f>IF(N1074="nulová",J1074,0)</f>
        <v>0</v>
      </c>
      <c r="BJ1074" s="15" t="s">
        <v>77</v>
      </c>
      <c r="BK1074" s="142">
        <f>ROUND(I1074*H1074,2)</f>
        <v>0</v>
      </c>
      <c r="BL1074" s="15" t="s">
        <v>231</v>
      </c>
      <c r="BM1074" s="141" t="s">
        <v>3441</v>
      </c>
    </row>
    <row r="1075" spans="2:51" s="13" customFormat="1" ht="12">
      <c r="B1075" s="150"/>
      <c r="D1075" s="144" t="s">
        <v>157</v>
      </c>
      <c r="E1075" s="151" t="s">
        <v>1</v>
      </c>
      <c r="F1075" s="152" t="s">
        <v>3442</v>
      </c>
      <c r="H1075" s="153">
        <v>13</v>
      </c>
      <c r="L1075" s="150"/>
      <c r="M1075" s="154"/>
      <c r="N1075" s="155"/>
      <c r="O1075" s="155"/>
      <c r="P1075" s="155"/>
      <c r="Q1075" s="155"/>
      <c r="R1075" s="155"/>
      <c r="S1075" s="155"/>
      <c r="T1075" s="156"/>
      <c r="AT1075" s="151" t="s">
        <v>157</v>
      </c>
      <c r="AU1075" s="151" t="s">
        <v>79</v>
      </c>
      <c r="AV1075" s="13" t="s">
        <v>79</v>
      </c>
      <c r="AW1075" s="13" t="s">
        <v>27</v>
      </c>
      <c r="AX1075" s="13" t="s">
        <v>70</v>
      </c>
      <c r="AY1075" s="151" t="s">
        <v>148</v>
      </c>
    </row>
    <row r="1076" spans="2:65" s="1" customFormat="1" ht="36" customHeight="1">
      <c r="B1076" s="130"/>
      <c r="C1076" s="157" t="s">
        <v>1691</v>
      </c>
      <c r="D1076" s="157" t="s">
        <v>80</v>
      </c>
      <c r="E1076" s="158" t="s">
        <v>2750</v>
      </c>
      <c r="F1076" s="159" t="s">
        <v>3443</v>
      </c>
      <c r="G1076" s="160" t="s">
        <v>319</v>
      </c>
      <c r="H1076" s="161">
        <v>2</v>
      </c>
      <c r="I1076" s="162"/>
      <c r="J1076" s="162">
        <f>ROUND(I1076*H1076,2)</f>
        <v>0</v>
      </c>
      <c r="K1076" s="159" t="s">
        <v>1</v>
      </c>
      <c r="L1076" s="163"/>
      <c r="M1076" s="164" t="s">
        <v>1</v>
      </c>
      <c r="N1076" s="165" t="s">
        <v>35</v>
      </c>
      <c r="O1076" s="139">
        <v>0</v>
      </c>
      <c r="P1076" s="139">
        <f>O1076*H1076</f>
        <v>0</v>
      </c>
      <c r="Q1076" s="139">
        <v>0.0073</v>
      </c>
      <c r="R1076" s="139">
        <f>Q1076*H1076</f>
        <v>0.0146</v>
      </c>
      <c r="S1076" s="139">
        <v>0</v>
      </c>
      <c r="T1076" s="140">
        <f>S1076*H1076</f>
        <v>0</v>
      </c>
      <c r="AR1076" s="141" t="s">
        <v>325</v>
      </c>
      <c r="AT1076" s="141" t="s">
        <v>80</v>
      </c>
      <c r="AU1076" s="141" t="s">
        <v>79</v>
      </c>
      <c r="AY1076" s="15" t="s">
        <v>148</v>
      </c>
      <c r="BE1076" s="142">
        <f>IF(N1076="základní",J1076,0)</f>
        <v>0</v>
      </c>
      <c r="BF1076" s="142">
        <f>IF(N1076="snížená",J1076,0)</f>
        <v>0</v>
      </c>
      <c r="BG1076" s="142">
        <f>IF(N1076="zákl. přenesená",J1076,0)</f>
        <v>0</v>
      </c>
      <c r="BH1076" s="142">
        <f>IF(N1076="sníž. přenesená",J1076,0)</f>
        <v>0</v>
      </c>
      <c r="BI1076" s="142">
        <f>IF(N1076="nulová",J1076,0)</f>
        <v>0</v>
      </c>
      <c r="BJ1076" s="15" t="s">
        <v>77</v>
      </c>
      <c r="BK1076" s="142">
        <f>ROUND(I1076*H1076,2)</f>
        <v>0</v>
      </c>
      <c r="BL1076" s="15" t="s">
        <v>231</v>
      </c>
      <c r="BM1076" s="141" t="s">
        <v>3444</v>
      </c>
    </row>
    <row r="1077" spans="2:51" s="12" customFormat="1" ht="20.4">
      <c r="B1077" s="143"/>
      <c r="D1077" s="144" t="s">
        <v>157</v>
      </c>
      <c r="E1077" s="145" t="s">
        <v>1</v>
      </c>
      <c r="F1077" s="146" t="s">
        <v>1747</v>
      </c>
      <c r="H1077" s="145" t="s">
        <v>1</v>
      </c>
      <c r="L1077" s="143"/>
      <c r="M1077" s="147"/>
      <c r="N1077" s="148"/>
      <c r="O1077" s="148"/>
      <c r="P1077" s="148"/>
      <c r="Q1077" s="148"/>
      <c r="R1077" s="148"/>
      <c r="S1077" s="148"/>
      <c r="T1077" s="149"/>
      <c r="AT1077" s="145" t="s">
        <v>157</v>
      </c>
      <c r="AU1077" s="145" t="s">
        <v>79</v>
      </c>
      <c r="AV1077" s="12" t="s">
        <v>77</v>
      </c>
      <c r="AW1077" s="12" t="s">
        <v>27</v>
      </c>
      <c r="AX1077" s="12" t="s">
        <v>70</v>
      </c>
      <c r="AY1077" s="145" t="s">
        <v>148</v>
      </c>
    </row>
    <row r="1078" spans="2:51" s="13" customFormat="1" ht="12">
      <c r="B1078" s="150"/>
      <c r="D1078" s="144" t="s">
        <v>157</v>
      </c>
      <c r="E1078" s="151" t="s">
        <v>1</v>
      </c>
      <c r="F1078" s="152" t="s">
        <v>3445</v>
      </c>
      <c r="H1078" s="153">
        <v>1</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51" s="13" customFormat="1" ht="12">
      <c r="B1079" s="150"/>
      <c r="D1079" s="144" t="s">
        <v>157</v>
      </c>
      <c r="E1079" s="151" t="s">
        <v>1</v>
      </c>
      <c r="F1079" s="152" t="s">
        <v>3446</v>
      </c>
      <c r="H1079" s="153">
        <v>1</v>
      </c>
      <c r="L1079" s="150"/>
      <c r="M1079" s="154"/>
      <c r="N1079" s="155"/>
      <c r="O1079" s="155"/>
      <c r="P1079" s="155"/>
      <c r="Q1079" s="155"/>
      <c r="R1079" s="155"/>
      <c r="S1079" s="155"/>
      <c r="T1079" s="156"/>
      <c r="AT1079" s="151" t="s">
        <v>157</v>
      </c>
      <c r="AU1079" s="151" t="s">
        <v>79</v>
      </c>
      <c r="AV1079" s="13" t="s">
        <v>79</v>
      </c>
      <c r="AW1079" s="13" t="s">
        <v>27</v>
      </c>
      <c r="AX1079" s="13" t="s">
        <v>70</v>
      </c>
      <c r="AY1079" s="151" t="s">
        <v>148</v>
      </c>
    </row>
    <row r="1080" spans="2:65" s="1" customFormat="1" ht="36" customHeight="1">
      <c r="B1080" s="130"/>
      <c r="C1080" s="157" t="s">
        <v>1696</v>
      </c>
      <c r="D1080" s="157" t="s">
        <v>80</v>
      </c>
      <c r="E1080" s="158" t="s">
        <v>2753</v>
      </c>
      <c r="F1080" s="159" t="s">
        <v>3447</v>
      </c>
      <c r="G1080" s="160" t="s">
        <v>319</v>
      </c>
      <c r="H1080" s="161">
        <v>2</v>
      </c>
      <c r="I1080" s="162"/>
      <c r="J1080" s="162">
        <f>ROUND(I1080*H1080,2)</f>
        <v>0</v>
      </c>
      <c r="K1080" s="159" t="s">
        <v>1</v>
      </c>
      <c r="L1080" s="163"/>
      <c r="M1080" s="164" t="s">
        <v>1</v>
      </c>
      <c r="N1080" s="165" t="s">
        <v>35</v>
      </c>
      <c r="O1080" s="139">
        <v>0</v>
      </c>
      <c r="P1080" s="139">
        <f>O1080*H1080</f>
        <v>0</v>
      </c>
      <c r="Q1080" s="139">
        <v>0.0073</v>
      </c>
      <c r="R1080" s="139">
        <f>Q1080*H1080</f>
        <v>0.0146</v>
      </c>
      <c r="S1080" s="139">
        <v>0</v>
      </c>
      <c r="T1080" s="140">
        <f>S1080*H1080</f>
        <v>0</v>
      </c>
      <c r="AR1080" s="141" t="s">
        <v>325</v>
      </c>
      <c r="AT1080" s="141" t="s">
        <v>80</v>
      </c>
      <c r="AU1080" s="141" t="s">
        <v>79</v>
      </c>
      <c r="AY1080" s="15" t="s">
        <v>148</v>
      </c>
      <c r="BE1080" s="142">
        <f>IF(N1080="základní",J1080,0)</f>
        <v>0</v>
      </c>
      <c r="BF1080" s="142">
        <f>IF(N1080="snížená",J1080,0)</f>
        <v>0</v>
      </c>
      <c r="BG1080" s="142">
        <f>IF(N1080="zákl. přenesená",J1080,0)</f>
        <v>0</v>
      </c>
      <c r="BH1080" s="142">
        <f>IF(N1080="sníž. přenesená",J1080,0)</f>
        <v>0</v>
      </c>
      <c r="BI1080" s="142">
        <f>IF(N1080="nulová",J1080,0)</f>
        <v>0</v>
      </c>
      <c r="BJ1080" s="15" t="s">
        <v>77</v>
      </c>
      <c r="BK1080" s="142">
        <f>ROUND(I1080*H1080,2)</f>
        <v>0</v>
      </c>
      <c r="BL1080" s="15" t="s">
        <v>231</v>
      </c>
      <c r="BM1080" s="141" t="s">
        <v>3448</v>
      </c>
    </row>
    <row r="1081" spans="2:51" s="12" customFormat="1" ht="20.4">
      <c r="B1081" s="143"/>
      <c r="D1081" s="144" t="s">
        <v>157</v>
      </c>
      <c r="E1081" s="145" t="s">
        <v>1</v>
      </c>
      <c r="F1081" s="146" t="s">
        <v>1747</v>
      </c>
      <c r="H1081" s="145" t="s">
        <v>1</v>
      </c>
      <c r="L1081" s="143"/>
      <c r="M1081" s="147"/>
      <c r="N1081" s="148"/>
      <c r="O1081" s="148"/>
      <c r="P1081" s="148"/>
      <c r="Q1081" s="148"/>
      <c r="R1081" s="148"/>
      <c r="S1081" s="148"/>
      <c r="T1081" s="149"/>
      <c r="AT1081" s="145" t="s">
        <v>157</v>
      </c>
      <c r="AU1081" s="145" t="s">
        <v>79</v>
      </c>
      <c r="AV1081" s="12" t="s">
        <v>77</v>
      </c>
      <c r="AW1081" s="12" t="s">
        <v>27</v>
      </c>
      <c r="AX1081" s="12" t="s">
        <v>70</v>
      </c>
      <c r="AY1081" s="145" t="s">
        <v>148</v>
      </c>
    </row>
    <row r="1082" spans="2:51" s="13" customFormat="1" ht="12">
      <c r="B1082" s="150"/>
      <c r="D1082" s="144" t="s">
        <v>157</v>
      </c>
      <c r="E1082" s="151" t="s">
        <v>1</v>
      </c>
      <c r="F1082" s="152" t="s">
        <v>3449</v>
      </c>
      <c r="H1082" s="153">
        <v>1</v>
      </c>
      <c r="L1082" s="150"/>
      <c r="M1082" s="154"/>
      <c r="N1082" s="155"/>
      <c r="O1082" s="155"/>
      <c r="P1082" s="155"/>
      <c r="Q1082" s="155"/>
      <c r="R1082" s="155"/>
      <c r="S1082" s="155"/>
      <c r="T1082" s="156"/>
      <c r="AT1082" s="151" t="s">
        <v>157</v>
      </c>
      <c r="AU1082" s="151" t="s">
        <v>79</v>
      </c>
      <c r="AV1082" s="13" t="s">
        <v>79</v>
      </c>
      <c r="AW1082" s="13" t="s">
        <v>27</v>
      </c>
      <c r="AX1082" s="13" t="s">
        <v>70</v>
      </c>
      <c r="AY1082" s="151" t="s">
        <v>148</v>
      </c>
    </row>
    <row r="1083" spans="2:51" s="13" customFormat="1" ht="12">
      <c r="B1083" s="150"/>
      <c r="D1083" s="144" t="s">
        <v>157</v>
      </c>
      <c r="E1083" s="151" t="s">
        <v>1</v>
      </c>
      <c r="F1083" s="152" t="s">
        <v>3446</v>
      </c>
      <c r="H1083" s="153">
        <v>1</v>
      </c>
      <c r="L1083" s="150"/>
      <c r="M1083" s="154"/>
      <c r="N1083" s="155"/>
      <c r="O1083" s="155"/>
      <c r="P1083" s="155"/>
      <c r="Q1083" s="155"/>
      <c r="R1083" s="155"/>
      <c r="S1083" s="155"/>
      <c r="T1083" s="156"/>
      <c r="AT1083" s="151" t="s">
        <v>157</v>
      </c>
      <c r="AU1083" s="151" t="s">
        <v>79</v>
      </c>
      <c r="AV1083" s="13" t="s">
        <v>79</v>
      </c>
      <c r="AW1083" s="13" t="s">
        <v>27</v>
      </c>
      <c r="AX1083" s="13" t="s">
        <v>70</v>
      </c>
      <c r="AY1083" s="151" t="s">
        <v>148</v>
      </c>
    </row>
    <row r="1084" spans="2:65" s="1" customFormat="1" ht="36" customHeight="1">
      <c r="B1084" s="130"/>
      <c r="C1084" s="157" t="s">
        <v>1702</v>
      </c>
      <c r="D1084" s="157" t="s">
        <v>80</v>
      </c>
      <c r="E1084" s="158" t="s">
        <v>3450</v>
      </c>
      <c r="F1084" s="159" t="s">
        <v>3451</v>
      </c>
      <c r="G1084" s="160" t="s">
        <v>319</v>
      </c>
      <c r="H1084" s="161">
        <v>1</v>
      </c>
      <c r="I1084" s="162"/>
      <c r="J1084" s="162">
        <f>ROUND(I1084*H1084,2)</f>
        <v>0</v>
      </c>
      <c r="K1084" s="159" t="s">
        <v>1</v>
      </c>
      <c r="L1084" s="163"/>
      <c r="M1084" s="164" t="s">
        <v>1</v>
      </c>
      <c r="N1084" s="165" t="s">
        <v>35</v>
      </c>
      <c r="O1084" s="139">
        <v>0</v>
      </c>
      <c r="P1084" s="139">
        <f>O1084*H1084</f>
        <v>0</v>
      </c>
      <c r="Q1084" s="139">
        <v>0.0073</v>
      </c>
      <c r="R1084" s="139">
        <f>Q1084*H1084</f>
        <v>0.0073</v>
      </c>
      <c r="S1084" s="139">
        <v>0</v>
      </c>
      <c r="T1084" s="140">
        <f>S1084*H1084</f>
        <v>0</v>
      </c>
      <c r="AR1084" s="141" t="s">
        <v>325</v>
      </c>
      <c r="AT1084" s="141" t="s">
        <v>80</v>
      </c>
      <c r="AU1084" s="141" t="s">
        <v>79</v>
      </c>
      <c r="AY1084" s="15" t="s">
        <v>148</v>
      </c>
      <c r="BE1084" s="142">
        <f>IF(N1084="základní",J1084,0)</f>
        <v>0</v>
      </c>
      <c r="BF1084" s="142">
        <f>IF(N1084="snížená",J1084,0)</f>
        <v>0</v>
      </c>
      <c r="BG1084" s="142">
        <f>IF(N1084="zákl. přenesená",J1084,0)</f>
        <v>0</v>
      </c>
      <c r="BH1084" s="142">
        <f>IF(N1084="sníž. přenesená",J1084,0)</f>
        <v>0</v>
      </c>
      <c r="BI1084" s="142">
        <f>IF(N1084="nulová",J1084,0)</f>
        <v>0</v>
      </c>
      <c r="BJ1084" s="15" t="s">
        <v>77</v>
      </c>
      <c r="BK1084" s="142">
        <f>ROUND(I1084*H1084,2)</f>
        <v>0</v>
      </c>
      <c r="BL1084" s="15" t="s">
        <v>231</v>
      </c>
      <c r="BM1084" s="141" t="s">
        <v>3452</v>
      </c>
    </row>
    <row r="1085" spans="2:51" s="12" customFormat="1" ht="20.4">
      <c r="B1085" s="143"/>
      <c r="D1085" s="144" t="s">
        <v>157</v>
      </c>
      <c r="E1085" s="145" t="s">
        <v>1</v>
      </c>
      <c r="F1085" s="146" t="s">
        <v>1747</v>
      </c>
      <c r="H1085" s="145" t="s">
        <v>1</v>
      </c>
      <c r="L1085" s="143"/>
      <c r="M1085" s="147"/>
      <c r="N1085" s="148"/>
      <c r="O1085" s="148"/>
      <c r="P1085" s="148"/>
      <c r="Q1085" s="148"/>
      <c r="R1085" s="148"/>
      <c r="S1085" s="148"/>
      <c r="T1085" s="149"/>
      <c r="AT1085" s="145" t="s">
        <v>157</v>
      </c>
      <c r="AU1085" s="145" t="s">
        <v>79</v>
      </c>
      <c r="AV1085" s="12" t="s">
        <v>77</v>
      </c>
      <c r="AW1085" s="12" t="s">
        <v>27</v>
      </c>
      <c r="AX1085" s="12" t="s">
        <v>70</v>
      </c>
      <c r="AY1085" s="145" t="s">
        <v>148</v>
      </c>
    </row>
    <row r="1086" spans="2:51" s="13" customFormat="1" ht="12">
      <c r="B1086" s="150"/>
      <c r="D1086" s="144" t="s">
        <v>157</v>
      </c>
      <c r="E1086" s="151" t="s">
        <v>1</v>
      </c>
      <c r="F1086" s="152" t="s">
        <v>3449</v>
      </c>
      <c r="H1086" s="153">
        <v>1</v>
      </c>
      <c r="L1086" s="150"/>
      <c r="M1086" s="154"/>
      <c r="N1086" s="155"/>
      <c r="O1086" s="155"/>
      <c r="P1086" s="155"/>
      <c r="Q1086" s="155"/>
      <c r="R1086" s="155"/>
      <c r="S1086" s="155"/>
      <c r="T1086" s="156"/>
      <c r="AT1086" s="151" t="s">
        <v>157</v>
      </c>
      <c r="AU1086" s="151" t="s">
        <v>79</v>
      </c>
      <c r="AV1086" s="13" t="s">
        <v>79</v>
      </c>
      <c r="AW1086" s="13" t="s">
        <v>27</v>
      </c>
      <c r="AX1086" s="13" t="s">
        <v>70</v>
      </c>
      <c r="AY1086" s="151" t="s">
        <v>148</v>
      </c>
    </row>
    <row r="1087" spans="2:65" s="1" customFormat="1" ht="36" customHeight="1">
      <c r="B1087" s="130"/>
      <c r="C1087" s="157" t="s">
        <v>1706</v>
      </c>
      <c r="D1087" s="157" t="s">
        <v>80</v>
      </c>
      <c r="E1087" s="158" t="s">
        <v>3453</v>
      </c>
      <c r="F1087" s="159" t="s">
        <v>3454</v>
      </c>
      <c r="G1087" s="160" t="s">
        <v>319</v>
      </c>
      <c r="H1087" s="161">
        <v>3</v>
      </c>
      <c r="I1087" s="162"/>
      <c r="J1087" s="162">
        <f>ROUND(I1087*H1087,2)</f>
        <v>0</v>
      </c>
      <c r="K1087" s="159" t="s">
        <v>1</v>
      </c>
      <c r="L1087" s="163"/>
      <c r="M1087" s="164" t="s">
        <v>1</v>
      </c>
      <c r="N1087" s="165" t="s">
        <v>35</v>
      </c>
      <c r="O1087" s="139">
        <v>0</v>
      </c>
      <c r="P1087" s="139">
        <f>O1087*H1087</f>
        <v>0</v>
      </c>
      <c r="Q1087" s="139">
        <v>0.0073</v>
      </c>
      <c r="R1087" s="139">
        <f>Q1087*H1087</f>
        <v>0.0219</v>
      </c>
      <c r="S1087" s="139">
        <v>0</v>
      </c>
      <c r="T1087" s="140">
        <f>S1087*H1087</f>
        <v>0</v>
      </c>
      <c r="AR1087" s="141" t="s">
        <v>325</v>
      </c>
      <c r="AT1087" s="141" t="s">
        <v>80</v>
      </c>
      <c r="AU1087" s="141" t="s">
        <v>79</v>
      </c>
      <c r="AY1087" s="15" t="s">
        <v>148</v>
      </c>
      <c r="BE1087" s="142">
        <f>IF(N1087="základní",J1087,0)</f>
        <v>0</v>
      </c>
      <c r="BF1087" s="142">
        <f>IF(N1087="snížená",J1087,0)</f>
        <v>0</v>
      </c>
      <c r="BG1087" s="142">
        <f>IF(N1087="zákl. přenesená",J1087,0)</f>
        <v>0</v>
      </c>
      <c r="BH1087" s="142">
        <f>IF(N1087="sníž. přenesená",J1087,0)</f>
        <v>0</v>
      </c>
      <c r="BI1087" s="142">
        <f>IF(N1087="nulová",J1087,0)</f>
        <v>0</v>
      </c>
      <c r="BJ1087" s="15" t="s">
        <v>77</v>
      </c>
      <c r="BK1087" s="142">
        <f>ROUND(I1087*H1087,2)</f>
        <v>0</v>
      </c>
      <c r="BL1087" s="15" t="s">
        <v>231</v>
      </c>
      <c r="BM1087" s="141" t="s">
        <v>3455</v>
      </c>
    </row>
    <row r="1088" spans="2:51" s="12" customFormat="1" ht="20.4">
      <c r="B1088" s="143"/>
      <c r="D1088" s="144" t="s">
        <v>157</v>
      </c>
      <c r="E1088" s="145" t="s">
        <v>1</v>
      </c>
      <c r="F1088" s="146" t="s">
        <v>1747</v>
      </c>
      <c r="H1088" s="145" t="s">
        <v>1</v>
      </c>
      <c r="L1088" s="143"/>
      <c r="M1088" s="147"/>
      <c r="N1088" s="148"/>
      <c r="O1088" s="148"/>
      <c r="P1088" s="148"/>
      <c r="Q1088" s="148"/>
      <c r="R1088" s="148"/>
      <c r="S1088" s="148"/>
      <c r="T1088" s="149"/>
      <c r="AT1088" s="145" t="s">
        <v>157</v>
      </c>
      <c r="AU1088" s="145" t="s">
        <v>79</v>
      </c>
      <c r="AV1088" s="12" t="s">
        <v>77</v>
      </c>
      <c r="AW1088" s="12" t="s">
        <v>27</v>
      </c>
      <c r="AX1088" s="12" t="s">
        <v>70</v>
      </c>
      <c r="AY1088" s="145" t="s">
        <v>148</v>
      </c>
    </row>
    <row r="1089" spans="2:51" s="13" customFormat="1" ht="12">
      <c r="B1089" s="150"/>
      <c r="D1089" s="144" t="s">
        <v>157</v>
      </c>
      <c r="E1089" s="151" t="s">
        <v>1</v>
      </c>
      <c r="F1089" s="152" t="s">
        <v>3456</v>
      </c>
      <c r="H1089" s="153">
        <v>3</v>
      </c>
      <c r="L1089" s="150"/>
      <c r="M1089" s="154"/>
      <c r="N1089" s="155"/>
      <c r="O1089" s="155"/>
      <c r="P1089" s="155"/>
      <c r="Q1089" s="155"/>
      <c r="R1089" s="155"/>
      <c r="S1089" s="155"/>
      <c r="T1089" s="156"/>
      <c r="AT1089" s="151" t="s">
        <v>157</v>
      </c>
      <c r="AU1089" s="151" t="s">
        <v>79</v>
      </c>
      <c r="AV1089" s="13" t="s">
        <v>79</v>
      </c>
      <c r="AW1089" s="13" t="s">
        <v>27</v>
      </c>
      <c r="AX1089" s="13" t="s">
        <v>70</v>
      </c>
      <c r="AY1089" s="151" t="s">
        <v>148</v>
      </c>
    </row>
    <row r="1090" spans="2:65" s="1" customFormat="1" ht="36" customHeight="1">
      <c r="B1090" s="130"/>
      <c r="C1090" s="157" t="s">
        <v>1711</v>
      </c>
      <c r="D1090" s="157" t="s">
        <v>80</v>
      </c>
      <c r="E1090" s="158" t="s">
        <v>3457</v>
      </c>
      <c r="F1090" s="159" t="s">
        <v>3458</v>
      </c>
      <c r="G1090" s="160" t="s">
        <v>319</v>
      </c>
      <c r="H1090" s="161">
        <v>4</v>
      </c>
      <c r="I1090" s="162"/>
      <c r="J1090" s="162">
        <f>ROUND(I1090*H1090,2)</f>
        <v>0</v>
      </c>
      <c r="K1090" s="159" t="s">
        <v>1</v>
      </c>
      <c r="L1090" s="163"/>
      <c r="M1090" s="164" t="s">
        <v>1</v>
      </c>
      <c r="N1090" s="165" t="s">
        <v>35</v>
      </c>
      <c r="O1090" s="139">
        <v>0</v>
      </c>
      <c r="P1090" s="139">
        <f>O1090*H1090</f>
        <v>0</v>
      </c>
      <c r="Q1090" s="139">
        <v>0.0073</v>
      </c>
      <c r="R1090" s="139">
        <f>Q1090*H1090</f>
        <v>0.0292</v>
      </c>
      <c r="S1090" s="139">
        <v>0</v>
      </c>
      <c r="T1090" s="140">
        <f>S1090*H1090</f>
        <v>0</v>
      </c>
      <c r="AR1090" s="141" t="s">
        <v>325</v>
      </c>
      <c r="AT1090" s="141" t="s">
        <v>80</v>
      </c>
      <c r="AU1090" s="141" t="s">
        <v>79</v>
      </c>
      <c r="AY1090" s="15" t="s">
        <v>148</v>
      </c>
      <c r="BE1090" s="142">
        <f>IF(N1090="základní",J1090,0)</f>
        <v>0</v>
      </c>
      <c r="BF1090" s="142">
        <f>IF(N1090="snížená",J1090,0)</f>
        <v>0</v>
      </c>
      <c r="BG1090" s="142">
        <f>IF(N1090="zákl. přenesená",J1090,0)</f>
        <v>0</v>
      </c>
      <c r="BH1090" s="142">
        <f>IF(N1090="sníž. přenesená",J1090,0)</f>
        <v>0</v>
      </c>
      <c r="BI1090" s="142">
        <f>IF(N1090="nulová",J1090,0)</f>
        <v>0</v>
      </c>
      <c r="BJ1090" s="15" t="s">
        <v>77</v>
      </c>
      <c r="BK1090" s="142">
        <f>ROUND(I1090*H1090,2)</f>
        <v>0</v>
      </c>
      <c r="BL1090" s="15" t="s">
        <v>231</v>
      </c>
      <c r="BM1090" s="141" t="s">
        <v>3459</v>
      </c>
    </row>
    <row r="1091" spans="2:51" s="12" customFormat="1" ht="20.4">
      <c r="B1091" s="143"/>
      <c r="D1091" s="144" t="s">
        <v>157</v>
      </c>
      <c r="E1091" s="145" t="s">
        <v>1</v>
      </c>
      <c r="F1091" s="146" t="s">
        <v>1747</v>
      </c>
      <c r="H1091" s="145" t="s">
        <v>1</v>
      </c>
      <c r="L1091" s="143"/>
      <c r="M1091" s="147"/>
      <c r="N1091" s="148"/>
      <c r="O1091" s="148"/>
      <c r="P1091" s="148"/>
      <c r="Q1091" s="148"/>
      <c r="R1091" s="148"/>
      <c r="S1091" s="148"/>
      <c r="T1091" s="149"/>
      <c r="AT1091" s="145" t="s">
        <v>157</v>
      </c>
      <c r="AU1091" s="145" t="s">
        <v>79</v>
      </c>
      <c r="AV1091" s="12" t="s">
        <v>77</v>
      </c>
      <c r="AW1091" s="12" t="s">
        <v>27</v>
      </c>
      <c r="AX1091" s="12" t="s">
        <v>70</v>
      </c>
      <c r="AY1091" s="145" t="s">
        <v>148</v>
      </c>
    </row>
    <row r="1092" spans="2:51" s="13" customFormat="1" ht="12">
      <c r="B1092" s="150"/>
      <c r="D1092" s="144" t="s">
        <v>157</v>
      </c>
      <c r="E1092" s="151" t="s">
        <v>1</v>
      </c>
      <c r="F1092" s="152" t="s">
        <v>3456</v>
      </c>
      <c r="H1092" s="153">
        <v>3</v>
      </c>
      <c r="L1092" s="150"/>
      <c r="M1092" s="154"/>
      <c r="N1092" s="155"/>
      <c r="O1092" s="155"/>
      <c r="P1092" s="155"/>
      <c r="Q1092" s="155"/>
      <c r="R1092" s="155"/>
      <c r="S1092" s="155"/>
      <c r="T1092" s="156"/>
      <c r="AT1092" s="151" t="s">
        <v>157</v>
      </c>
      <c r="AU1092" s="151" t="s">
        <v>79</v>
      </c>
      <c r="AV1092" s="13" t="s">
        <v>79</v>
      </c>
      <c r="AW1092" s="13" t="s">
        <v>27</v>
      </c>
      <c r="AX1092" s="13" t="s">
        <v>70</v>
      </c>
      <c r="AY1092" s="151" t="s">
        <v>148</v>
      </c>
    </row>
    <row r="1093" spans="2:51" s="13" customFormat="1" ht="12">
      <c r="B1093" s="150"/>
      <c r="D1093" s="144" t="s">
        <v>157</v>
      </c>
      <c r="E1093" s="151" t="s">
        <v>1</v>
      </c>
      <c r="F1093" s="152" t="s">
        <v>3446</v>
      </c>
      <c r="H1093" s="153">
        <v>1</v>
      </c>
      <c r="L1093" s="150"/>
      <c r="M1093" s="154"/>
      <c r="N1093" s="155"/>
      <c r="O1093" s="155"/>
      <c r="P1093" s="155"/>
      <c r="Q1093" s="155"/>
      <c r="R1093" s="155"/>
      <c r="S1093" s="155"/>
      <c r="T1093" s="156"/>
      <c r="AT1093" s="151" t="s">
        <v>157</v>
      </c>
      <c r="AU1093" s="151" t="s">
        <v>79</v>
      </c>
      <c r="AV1093" s="13" t="s">
        <v>79</v>
      </c>
      <c r="AW1093" s="13" t="s">
        <v>27</v>
      </c>
      <c r="AX1093" s="13" t="s">
        <v>70</v>
      </c>
      <c r="AY1093" s="151" t="s">
        <v>148</v>
      </c>
    </row>
    <row r="1094" spans="2:65" s="1" customFormat="1" ht="48" customHeight="1">
      <c r="B1094" s="130"/>
      <c r="C1094" s="157" t="s">
        <v>1718</v>
      </c>
      <c r="D1094" s="157" t="s">
        <v>80</v>
      </c>
      <c r="E1094" s="158" t="s">
        <v>3460</v>
      </c>
      <c r="F1094" s="159" t="s">
        <v>3461</v>
      </c>
      <c r="G1094" s="160" t="s">
        <v>319</v>
      </c>
      <c r="H1094" s="161">
        <v>3</v>
      </c>
      <c r="I1094" s="162"/>
      <c r="J1094" s="162">
        <f>ROUND(I1094*H1094,2)</f>
        <v>0</v>
      </c>
      <c r="K1094" s="159" t="s">
        <v>1</v>
      </c>
      <c r="L1094" s="163"/>
      <c r="M1094" s="164" t="s">
        <v>1</v>
      </c>
      <c r="N1094" s="165" t="s">
        <v>35</v>
      </c>
      <c r="O1094" s="139">
        <v>0</v>
      </c>
      <c r="P1094" s="139">
        <f>O1094*H1094</f>
        <v>0</v>
      </c>
      <c r="Q1094" s="139">
        <v>0.0073</v>
      </c>
      <c r="R1094" s="139">
        <f>Q1094*H1094</f>
        <v>0.0219</v>
      </c>
      <c r="S1094" s="139">
        <v>0</v>
      </c>
      <c r="T1094" s="140">
        <f>S1094*H1094</f>
        <v>0</v>
      </c>
      <c r="AR1094" s="141" t="s">
        <v>325</v>
      </c>
      <c r="AT1094" s="141" t="s">
        <v>80</v>
      </c>
      <c r="AU1094" s="141" t="s">
        <v>79</v>
      </c>
      <c r="AY1094" s="15" t="s">
        <v>148</v>
      </c>
      <c r="BE1094" s="142">
        <f>IF(N1094="základní",J1094,0)</f>
        <v>0</v>
      </c>
      <c r="BF1094" s="142">
        <f>IF(N1094="snížená",J1094,0)</f>
        <v>0</v>
      </c>
      <c r="BG1094" s="142">
        <f>IF(N1094="zákl. přenesená",J1094,0)</f>
        <v>0</v>
      </c>
      <c r="BH1094" s="142">
        <f>IF(N1094="sníž. přenesená",J1094,0)</f>
        <v>0</v>
      </c>
      <c r="BI1094" s="142">
        <f>IF(N1094="nulová",J1094,0)</f>
        <v>0</v>
      </c>
      <c r="BJ1094" s="15" t="s">
        <v>77</v>
      </c>
      <c r="BK1094" s="142">
        <f>ROUND(I1094*H1094,2)</f>
        <v>0</v>
      </c>
      <c r="BL1094" s="15" t="s">
        <v>231</v>
      </c>
      <c r="BM1094" s="141" t="s">
        <v>3462</v>
      </c>
    </row>
    <row r="1095" spans="2:51" s="12" customFormat="1" ht="20.4">
      <c r="B1095" s="143"/>
      <c r="D1095" s="144" t="s">
        <v>157</v>
      </c>
      <c r="E1095" s="145" t="s">
        <v>1</v>
      </c>
      <c r="F1095" s="146" t="s">
        <v>1747</v>
      </c>
      <c r="H1095" s="145" t="s">
        <v>1</v>
      </c>
      <c r="L1095" s="143"/>
      <c r="M1095" s="147"/>
      <c r="N1095" s="148"/>
      <c r="O1095" s="148"/>
      <c r="P1095" s="148"/>
      <c r="Q1095" s="148"/>
      <c r="R1095" s="148"/>
      <c r="S1095" s="148"/>
      <c r="T1095" s="149"/>
      <c r="AT1095" s="145" t="s">
        <v>157</v>
      </c>
      <c r="AU1095" s="145" t="s">
        <v>79</v>
      </c>
      <c r="AV1095" s="12" t="s">
        <v>77</v>
      </c>
      <c r="AW1095" s="12" t="s">
        <v>27</v>
      </c>
      <c r="AX1095" s="12" t="s">
        <v>70</v>
      </c>
      <c r="AY1095" s="145" t="s">
        <v>148</v>
      </c>
    </row>
    <row r="1096" spans="2:51" s="13" customFormat="1" ht="12">
      <c r="B1096" s="150"/>
      <c r="D1096" s="144" t="s">
        <v>157</v>
      </c>
      <c r="E1096" s="151" t="s">
        <v>1</v>
      </c>
      <c r="F1096" s="152" t="s">
        <v>3445</v>
      </c>
      <c r="H1096" s="153">
        <v>1</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51" s="13" customFormat="1" ht="12">
      <c r="B1097" s="150"/>
      <c r="D1097" s="144" t="s">
        <v>157</v>
      </c>
      <c r="E1097" s="151" t="s">
        <v>1</v>
      </c>
      <c r="F1097" s="152" t="s">
        <v>3463</v>
      </c>
      <c r="H1097" s="153">
        <v>2</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65" s="1" customFormat="1" ht="24" customHeight="1">
      <c r="B1098" s="130"/>
      <c r="C1098" s="131" t="s">
        <v>1723</v>
      </c>
      <c r="D1098" s="131" t="s">
        <v>150</v>
      </c>
      <c r="E1098" s="132" t="s">
        <v>1765</v>
      </c>
      <c r="F1098" s="133" t="s">
        <v>1766</v>
      </c>
      <c r="G1098" s="134" t="s">
        <v>153</v>
      </c>
      <c r="H1098" s="135">
        <v>81.567</v>
      </c>
      <c r="I1098" s="136"/>
      <c r="J1098" s="136">
        <f>ROUND(I1098*H1098,2)</f>
        <v>0</v>
      </c>
      <c r="K1098" s="133" t="s">
        <v>320</v>
      </c>
      <c r="L1098" s="27"/>
      <c r="M1098" s="137" t="s">
        <v>1</v>
      </c>
      <c r="N1098" s="138" t="s">
        <v>35</v>
      </c>
      <c r="O1098" s="139">
        <v>0.949</v>
      </c>
      <c r="P1098" s="139">
        <f>O1098*H1098</f>
        <v>77.40708299999999</v>
      </c>
      <c r="Q1098" s="139">
        <v>0</v>
      </c>
      <c r="R1098" s="139">
        <f>Q1098*H1098</f>
        <v>0</v>
      </c>
      <c r="S1098" s="139">
        <v>0</v>
      </c>
      <c r="T1098" s="140">
        <f>S1098*H1098</f>
        <v>0</v>
      </c>
      <c r="AR1098" s="141" t="s">
        <v>231</v>
      </c>
      <c r="AT1098" s="141" t="s">
        <v>150</v>
      </c>
      <c r="AU1098" s="141" t="s">
        <v>79</v>
      </c>
      <c r="AY1098" s="15" t="s">
        <v>148</v>
      </c>
      <c r="BE1098" s="142">
        <f>IF(N1098="základní",J1098,0)</f>
        <v>0</v>
      </c>
      <c r="BF1098" s="142">
        <f>IF(N1098="snížená",J1098,0)</f>
        <v>0</v>
      </c>
      <c r="BG1098" s="142">
        <f>IF(N1098="zákl. přenesená",J1098,0)</f>
        <v>0</v>
      </c>
      <c r="BH1098" s="142">
        <f>IF(N1098="sníž. přenesená",J1098,0)</f>
        <v>0</v>
      </c>
      <c r="BI1098" s="142">
        <f>IF(N1098="nulová",J1098,0)</f>
        <v>0</v>
      </c>
      <c r="BJ1098" s="15" t="s">
        <v>77</v>
      </c>
      <c r="BK1098" s="142">
        <f>ROUND(I1098*H1098,2)</f>
        <v>0</v>
      </c>
      <c r="BL1098" s="15" t="s">
        <v>231</v>
      </c>
      <c r="BM1098" s="141" t="s">
        <v>3464</v>
      </c>
    </row>
    <row r="1099" spans="2:51" s="12" customFormat="1" ht="12">
      <c r="B1099" s="143"/>
      <c r="D1099" s="144" t="s">
        <v>157</v>
      </c>
      <c r="E1099" s="145" t="s">
        <v>1</v>
      </c>
      <c r="F1099" s="146" t="s">
        <v>2914</v>
      </c>
      <c r="H1099" s="145" t="s">
        <v>1</v>
      </c>
      <c r="L1099" s="143"/>
      <c r="M1099" s="147"/>
      <c r="N1099" s="148"/>
      <c r="O1099" s="148"/>
      <c r="P1099" s="148"/>
      <c r="Q1099" s="148"/>
      <c r="R1099" s="148"/>
      <c r="S1099" s="148"/>
      <c r="T1099" s="149"/>
      <c r="AT1099" s="145" t="s">
        <v>157</v>
      </c>
      <c r="AU1099" s="145" t="s">
        <v>79</v>
      </c>
      <c r="AV1099" s="12" t="s">
        <v>77</v>
      </c>
      <c r="AW1099" s="12" t="s">
        <v>27</v>
      </c>
      <c r="AX1099" s="12" t="s">
        <v>70</v>
      </c>
      <c r="AY1099" s="145" t="s">
        <v>148</v>
      </c>
    </row>
    <row r="1100" spans="2:51" s="13" customFormat="1" ht="12">
      <c r="B1100" s="150"/>
      <c r="D1100" s="144" t="s">
        <v>157</v>
      </c>
      <c r="E1100" s="151" t="s">
        <v>1</v>
      </c>
      <c r="F1100" s="152" t="s">
        <v>3105</v>
      </c>
      <c r="H1100" s="153">
        <v>3.99</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51" s="12" customFormat="1" ht="12">
      <c r="B1101" s="143"/>
      <c r="D1101" s="144" t="s">
        <v>157</v>
      </c>
      <c r="E1101" s="145" t="s">
        <v>1</v>
      </c>
      <c r="F1101" s="146" t="s">
        <v>2175</v>
      </c>
      <c r="H1101" s="145" t="s">
        <v>1</v>
      </c>
      <c r="L1101" s="143"/>
      <c r="M1101" s="147"/>
      <c r="N1101" s="148"/>
      <c r="O1101" s="148"/>
      <c r="P1101" s="148"/>
      <c r="Q1101" s="148"/>
      <c r="R1101" s="148"/>
      <c r="S1101" s="148"/>
      <c r="T1101" s="149"/>
      <c r="AT1101" s="145" t="s">
        <v>157</v>
      </c>
      <c r="AU1101" s="145" t="s">
        <v>79</v>
      </c>
      <c r="AV1101" s="12" t="s">
        <v>77</v>
      </c>
      <c r="AW1101" s="12" t="s">
        <v>27</v>
      </c>
      <c r="AX1101" s="12" t="s">
        <v>70</v>
      </c>
      <c r="AY1101" s="145" t="s">
        <v>148</v>
      </c>
    </row>
    <row r="1102" spans="2:51" s="13" customFormat="1" ht="12">
      <c r="B1102" s="150"/>
      <c r="D1102" s="144" t="s">
        <v>157</v>
      </c>
      <c r="E1102" s="151" t="s">
        <v>1</v>
      </c>
      <c r="F1102" s="152" t="s">
        <v>3106</v>
      </c>
      <c r="H1102" s="153">
        <v>17.556</v>
      </c>
      <c r="L1102" s="150"/>
      <c r="M1102" s="154"/>
      <c r="N1102" s="155"/>
      <c r="O1102" s="155"/>
      <c r="P1102" s="155"/>
      <c r="Q1102" s="155"/>
      <c r="R1102" s="155"/>
      <c r="S1102" s="155"/>
      <c r="T1102" s="156"/>
      <c r="AT1102" s="151" t="s">
        <v>157</v>
      </c>
      <c r="AU1102" s="151" t="s">
        <v>79</v>
      </c>
      <c r="AV1102" s="13" t="s">
        <v>79</v>
      </c>
      <c r="AW1102" s="13" t="s">
        <v>27</v>
      </c>
      <c r="AX1102" s="13" t="s">
        <v>70</v>
      </c>
      <c r="AY1102" s="151" t="s">
        <v>148</v>
      </c>
    </row>
    <row r="1103" spans="2:51" s="13" customFormat="1" ht="12">
      <c r="B1103" s="150"/>
      <c r="D1103" s="144" t="s">
        <v>157</v>
      </c>
      <c r="E1103" s="151" t="s">
        <v>1</v>
      </c>
      <c r="F1103" s="152" t="s">
        <v>3107</v>
      </c>
      <c r="H1103" s="153">
        <v>14.406</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51" s="13" customFormat="1" ht="12">
      <c r="B1104" s="150"/>
      <c r="D1104" s="144" t="s">
        <v>157</v>
      </c>
      <c r="E1104" s="151" t="s">
        <v>1</v>
      </c>
      <c r="F1104" s="152" t="s">
        <v>3109</v>
      </c>
      <c r="H1104" s="153">
        <v>11.97</v>
      </c>
      <c r="L1104" s="150"/>
      <c r="M1104" s="154"/>
      <c r="N1104" s="155"/>
      <c r="O1104" s="155"/>
      <c r="P1104" s="155"/>
      <c r="Q1104" s="155"/>
      <c r="R1104" s="155"/>
      <c r="S1104" s="155"/>
      <c r="T1104" s="156"/>
      <c r="AT1104" s="151" t="s">
        <v>157</v>
      </c>
      <c r="AU1104" s="151" t="s">
        <v>79</v>
      </c>
      <c r="AV1104" s="13" t="s">
        <v>79</v>
      </c>
      <c r="AW1104" s="13" t="s">
        <v>27</v>
      </c>
      <c r="AX1104" s="13" t="s">
        <v>70</v>
      </c>
      <c r="AY1104" s="151" t="s">
        <v>148</v>
      </c>
    </row>
    <row r="1105" spans="2:51" s="12" customFormat="1" ht="12">
      <c r="B1105" s="143"/>
      <c r="D1105" s="144" t="s">
        <v>157</v>
      </c>
      <c r="E1105" s="145" t="s">
        <v>1</v>
      </c>
      <c r="F1105" s="146" t="s">
        <v>347</v>
      </c>
      <c r="H1105" s="145" t="s">
        <v>1</v>
      </c>
      <c r="L1105" s="143"/>
      <c r="M1105" s="147"/>
      <c r="N1105" s="148"/>
      <c r="O1105" s="148"/>
      <c r="P1105" s="148"/>
      <c r="Q1105" s="148"/>
      <c r="R1105" s="148"/>
      <c r="S1105" s="148"/>
      <c r="T1105" s="149"/>
      <c r="AT1105" s="145" t="s">
        <v>157</v>
      </c>
      <c r="AU1105" s="145" t="s">
        <v>79</v>
      </c>
      <c r="AV1105" s="12" t="s">
        <v>77</v>
      </c>
      <c r="AW1105" s="12" t="s">
        <v>27</v>
      </c>
      <c r="AX1105" s="12" t="s">
        <v>70</v>
      </c>
      <c r="AY1105" s="145" t="s">
        <v>148</v>
      </c>
    </row>
    <row r="1106" spans="2:51" s="13" customFormat="1" ht="12">
      <c r="B1106" s="150"/>
      <c r="D1106" s="144" t="s">
        <v>157</v>
      </c>
      <c r="E1106" s="151" t="s">
        <v>1</v>
      </c>
      <c r="F1106" s="152" t="s">
        <v>3112</v>
      </c>
      <c r="H1106" s="153">
        <v>17.82</v>
      </c>
      <c r="L1106" s="150"/>
      <c r="M1106" s="154"/>
      <c r="N1106" s="155"/>
      <c r="O1106" s="155"/>
      <c r="P1106" s="155"/>
      <c r="Q1106" s="155"/>
      <c r="R1106" s="155"/>
      <c r="S1106" s="155"/>
      <c r="T1106" s="156"/>
      <c r="AT1106" s="151" t="s">
        <v>157</v>
      </c>
      <c r="AU1106" s="151" t="s">
        <v>79</v>
      </c>
      <c r="AV1106" s="13" t="s">
        <v>79</v>
      </c>
      <c r="AW1106" s="13" t="s">
        <v>27</v>
      </c>
      <c r="AX1106" s="13" t="s">
        <v>70</v>
      </c>
      <c r="AY1106" s="151" t="s">
        <v>148</v>
      </c>
    </row>
    <row r="1107" spans="2:51" s="13" customFormat="1" ht="12">
      <c r="B1107" s="150"/>
      <c r="D1107" s="144" t="s">
        <v>157</v>
      </c>
      <c r="E1107" s="151" t="s">
        <v>1</v>
      </c>
      <c r="F1107" s="152" t="s">
        <v>3114</v>
      </c>
      <c r="H1107" s="153">
        <v>14.7</v>
      </c>
      <c r="L1107" s="150"/>
      <c r="M1107" s="154"/>
      <c r="N1107" s="155"/>
      <c r="O1107" s="155"/>
      <c r="P1107" s="155"/>
      <c r="Q1107" s="155"/>
      <c r="R1107" s="155"/>
      <c r="S1107" s="155"/>
      <c r="T1107" s="156"/>
      <c r="AT1107" s="151" t="s">
        <v>157</v>
      </c>
      <c r="AU1107" s="151" t="s">
        <v>79</v>
      </c>
      <c r="AV1107" s="13" t="s">
        <v>79</v>
      </c>
      <c r="AW1107" s="13" t="s">
        <v>27</v>
      </c>
      <c r="AX1107" s="13" t="s">
        <v>70</v>
      </c>
      <c r="AY1107" s="151" t="s">
        <v>148</v>
      </c>
    </row>
    <row r="1108" spans="2:51" s="13" customFormat="1" ht="12">
      <c r="B1108" s="150"/>
      <c r="D1108" s="144" t="s">
        <v>157</v>
      </c>
      <c r="E1108" s="151" t="s">
        <v>1</v>
      </c>
      <c r="F1108" s="152" t="s">
        <v>3115</v>
      </c>
      <c r="H1108" s="153">
        <v>1.125</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 customFormat="1" ht="24" customHeight="1">
      <c r="B1109" s="130"/>
      <c r="C1109" s="131" t="s">
        <v>1728</v>
      </c>
      <c r="D1109" s="131" t="s">
        <v>150</v>
      </c>
      <c r="E1109" s="132" t="s">
        <v>1769</v>
      </c>
      <c r="F1109" s="133" t="s">
        <v>1770</v>
      </c>
      <c r="G1109" s="134" t="s">
        <v>153</v>
      </c>
      <c r="H1109" s="135">
        <v>106.732</v>
      </c>
      <c r="I1109" s="136"/>
      <c r="J1109" s="136">
        <f>ROUND(I1109*H1109,2)</f>
        <v>0</v>
      </c>
      <c r="K1109" s="133" t="s">
        <v>320</v>
      </c>
      <c r="L1109" s="27"/>
      <c r="M1109" s="137" t="s">
        <v>1</v>
      </c>
      <c r="N1109" s="138" t="s">
        <v>35</v>
      </c>
      <c r="O1109" s="139">
        <v>0.776</v>
      </c>
      <c r="P1109" s="139">
        <f>O1109*H1109</f>
        <v>82.824032</v>
      </c>
      <c r="Q1109" s="139">
        <v>0</v>
      </c>
      <c r="R1109" s="139">
        <f>Q1109*H1109</f>
        <v>0</v>
      </c>
      <c r="S1109" s="139">
        <v>0</v>
      </c>
      <c r="T1109" s="140">
        <f>S1109*H1109</f>
        <v>0</v>
      </c>
      <c r="AR1109" s="141" t="s">
        <v>231</v>
      </c>
      <c r="AT1109" s="141" t="s">
        <v>150</v>
      </c>
      <c r="AU1109" s="141" t="s">
        <v>79</v>
      </c>
      <c r="AY1109" s="15" t="s">
        <v>148</v>
      </c>
      <c r="BE1109" s="142">
        <f>IF(N1109="základní",J1109,0)</f>
        <v>0</v>
      </c>
      <c r="BF1109" s="142">
        <f>IF(N1109="snížená",J1109,0)</f>
        <v>0</v>
      </c>
      <c r="BG1109" s="142">
        <f>IF(N1109="zákl. přenesená",J1109,0)</f>
        <v>0</v>
      </c>
      <c r="BH1109" s="142">
        <f>IF(N1109="sníž. přenesená",J1109,0)</f>
        <v>0</v>
      </c>
      <c r="BI1109" s="142">
        <f>IF(N1109="nulová",J1109,0)</f>
        <v>0</v>
      </c>
      <c r="BJ1109" s="15" t="s">
        <v>77</v>
      </c>
      <c r="BK1109" s="142">
        <f>ROUND(I1109*H1109,2)</f>
        <v>0</v>
      </c>
      <c r="BL1109" s="15" t="s">
        <v>231</v>
      </c>
      <c r="BM1109" s="141" t="s">
        <v>3465</v>
      </c>
    </row>
    <row r="1110" spans="2:51" s="12" customFormat="1" ht="12">
      <c r="B1110" s="143"/>
      <c r="D1110" s="144" t="s">
        <v>157</v>
      </c>
      <c r="E1110" s="145" t="s">
        <v>1</v>
      </c>
      <c r="F1110" s="146" t="s">
        <v>3466</v>
      </c>
      <c r="H1110" s="145" t="s">
        <v>1</v>
      </c>
      <c r="L1110" s="143"/>
      <c r="M1110" s="147"/>
      <c r="N1110" s="148"/>
      <c r="O1110" s="148"/>
      <c r="P1110" s="148"/>
      <c r="Q1110" s="148"/>
      <c r="R1110" s="148"/>
      <c r="S1110" s="148"/>
      <c r="T1110" s="149"/>
      <c r="AT1110" s="145" t="s">
        <v>157</v>
      </c>
      <c r="AU1110" s="145" t="s">
        <v>79</v>
      </c>
      <c r="AV1110" s="12" t="s">
        <v>77</v>
      </c>
      <c r="AW1110" s="12" t="s">
        <v>27</v>
      </c>
      <c r="AX1110" s="12" t="s">
        <v>70</v>
      </c>
      <c r="AY1110" s="145" t="s">
        <v>148</v>
      </c>
    </row>
    <row r="1111" spans="2:51" s="13" customFormat="1" ht="12">
      <c r="B1111" s="150"/>
      <c r="D1111" s="144" t="s">
        <v>157</v>
      </c>
      <c r="E1111" s="151" t="s">
        <v>1</v>
      </c>
      <c r="F1111" s="152" t="s">
        <v>3104</v>
      </c>
      <c r="H1111" s="153">
        <v>6.3</v>
      </c>
      <c r="L1111" s="150"/>
      <c r="M1111" s="154"/>
      <c r="N1111" s="155"/>
      <c r="O1111" s="155"/>
      <c r="P1111" s="155"/>
      <c r="Q1111" s="155"/>
      <c r="R1111" s="155"/>
      <c r="S1111" s="155"/>
      <c r="T1111" s="156"/>
      <c r="AT1111" s="151" t="s">
        <v>157</v>
      </c>
      <c r="AU1111" s="151" t="s">
        <v>79</v>
      </c>
      <c r="AV1111" s="13" t="s">
        <v>79</v>
      </c>
      <c r="AW1111" s="13" t="s">
        <v>27</v>
      </c>
      <c r="AX1111" s="13" t="s">
        <v>70</v>
      </c>
      <c r="AY1111" s="151" t="s">
        <v>148</v>
      </c>
    </row>
    <row r="1112" spans="2:51" s="12" customFormat="1" ht="12">
      <c r="B1112" s="143"/>
      <c r="D1112" s="144" t="s">
        <v>157</v>
      </c>
      <c r="E1112" s="145" t="s">
        <v>1</v>
      </c>
      <c r="F1112" s="146" t="s">
        <v>2175</v>
      </c>
      <c r="H1112" s="145" t="s">
        <v>1</v>
      </c>
      <c r="L1112" s="143"/>
      <c r="M1112" s="147"/>
      <c r="N1112" s="148"/>
      <c r="O1112" s="148"/>
      <c r="P1112" s="148"/>
      <c r="Q1112" s="148"/>
      <c r="R1112" s="148"/>
      <c r="S1112" s="148"/>
      <c r="T1112" s="149"/>
      <c r="AT1112" s="145" t="s">
        <v>157</v>
      </c>
      <c r="AU1112" s="145" t="s">
        <v>79</v>
      </c>
      <c r="AV1112" s="12" t="s">
        <v>77</v>
      </c>
      <c r="AW1112" s="12" t="s">
        <v>27</v>
      </c>
      <c r="AX1112" s="12" t="s">
        <v>70</v>
      </c>
      <c r="AY1112" s="145" t="s">
        <v>148</v>
      </c>
    </row>
    <row r="1113" spans="2:51" s="13" customFormat="1" ht="12">
      <c r="B1113" s="150"/>
      <c r="D1113" s="144" t="s">
        <v>157</v>
      </c>
      <c r="E1113" s="151" t="s">
        <v>1</v>
      </c>
      <c r="F1113" s="152" t="s">
        <v>3108</v>
      </c>
      <c r="H1113" s="153">
        <v>31.5</v>
      </c>
      <c r="L1113" s="150"/>
      <c r="M1113" s="154"/>
      <c r="N1113" s="155"/>
      <c r="O1113" s="155"/>
      <c r="P1113" s="155"/>
      <c r="Q1113" s="155"/>
      <c r="R1113" s="155"/>
      <c r="S1113" s="155"/>
      <c r="T1113" s="156"/>
      <c r="AT1113" s="151" t="s">
        <v>157</v>
      </c>
      <c r="AU1113" s="151" t="s">
        <v>79</v>
      </c>
      <c r="AV1113" s="13" t="s">
        <v>79</v>
      </c>
      <c r="AW1113" s="13" t="s">
        <v>27</v>
      </c>
      <c r="AX1113" s="13" t="s">
        <v>70</v>
      </c>
      <c r="AY1113" s="151" t="s">
        <v>148</v>
      </c>
    </row>
    <row r="1114" spans="2:51" s="13" customFormat="1" ht="12">
      <c r="B1114" s="150"/>
      <c r="D1114" s="144" t="s">
        <v>157</v>
      </c>
      <c r="E1114" s="151" t="s">
        <v>1</v>
      </c>
      <c r="F1114" s="152" t="s">
        <v>3110</v>
      </c>
      <c r="H1114" s="153">
        <v>5.72</v>
      </c>
      <c r="L1114" s="150"/>
      <c r="M1114" s="154"/>
      <c r="N1114" s="155"/>
      <c r="O1114" s="155"/>
      <c r="P1114" s="155"/>
      <c r="Q1114" s="155"/>
      <c r="R1114" s="155"/>
      <c r="S1114" s="155"/>
      <c r="T1114" s="156"/>
      <c r="AT1114" s="151" t="s">
        <v>157</v>
      </c>
      <c r="AU1114" s="151" t="s">
        <v>79</v>
      </c>
      <c r="AV1114" s="13" t="s">
        <v>79</v>
      </c>
      <c r="AW1114" s="13" t="s">
        <v>27</v>
      </c>
      <c r="AX1114" s="13" t="s">
        <v>70</v>
      </c>
      <c r="AY1114" s="151" t="s">
        <v>148</v>
      </c>
    </row>
    <row r="1115" spans="2:51" s="13" customFormat="1" ht="12">
      <c r="B1115" s="150"/>
      <c r="D1115" s="144" t="s">
        <v>157</v>
      </c>
      <c r="E1115" s="151" t="s">
        <v>1</v>
      </c>
      <c r="F1115" s="152" t="s">
        <v>3111</v>
      </c>
      <c r="H1115" s="153">
        <v>1.65</v>
      </c>
      <c r="L1115" s="150"/>
      <c r="M1115" s="154"/>
      <c r="N1115" s="155"/>
      <c r="O1115" s="155"/>
      <c r="P1115" s="155"/>
      <c r="Q1115" s="155"/>
      <c r="R1115" s="155"/>
      <c r="S1115" s="155"/>
      <c r="T1115" s="156"/>
      <c r="AT1115" s="151" t="s">
        <v>157</v>
      </c>
      <c r="AU1115" s="151" t="s">
        <v>79</v>
      </c>
      <c r="AV1115" s="13" t="s">
        <v>79</v>
      </c>
      <c r="AW1115" s="13" t="s">
        <v>27</v>
      </c>
      <c r="AX1115" s="13" t="s">
        <v>70</v>
      </c>
      <c r="AY1115" s="151" t="s">
        <v>148</v>
      </c>
    </row>
    <row r="1116" spans="2:51" s="12" customFormat="1" ht="12">
      <c r="B1116" s="143"/>
      <c r="D1116" s="144" t="s">
        <v>157</v>
      </c>
      <c r="E1116" s="145" t="s">
        <v>1</v>
      </c>
      <c r="F1116" s="146" t="s">
        <v>347</v>
      </c>
      <c r="H1116" s="145" t="s">
        <v>1</v>
      </c>
      <c r="L1116" s="143"/>
      <c r="M1116" s="147"/>
      <c r="N1116" s="148"/>
      <c r="O1116" s="148"/>
      <c r="P1116" s="148"/>
      <c r="Q1116" s="148"/>
      <c r="R1116" s="148"/>
      <c r="S1116" s="148"/>
      <c r="T1116" s="149"/>
      <c r="AT1116" s="145" t="s">
        <v>157</v>
      </c>
      <c r="AU1116" s="145" t="s">
        <v>79</v>
      </c>
      <c r="AV1116" s="12" t="s">
        <v>77</v>
      </c>
      <c r="AW1116" s="12" t="s">
        <v>27</v>
      </c>
      <c r="AX1116" s="12" t="s">
        <v>70</v>
      </c>
      <c r="AY1116" s="145" t="s">
        <v>148</v>
      </c>
    </row>
    <row r="1117" spans="2:51" s="13" customFormat="1" ht="12">
      <c r="B1117" s="150"/>
      <c r="D1117" s="144" t="s">
        <v>157</v>
      </c>
      <c r="E1117" s="151" t="s">
        <v>1</v>
      </c>
      <c r="F1117" s="152" t="s">
        <v>3108</v>
      </c>
      <c r="H1117" s="153">
        <v>31.5</v>
      </c>
      <c r="L1117" s="150"/>
      <c r="M1117" s="154"/>
      <c r="N1117" s="155"/>
      <c r="O1117" s="155"/>
      <c r="P1117" s="155"/>
      <c r="Q1117" s="155"/>
      <c r="R1117" s="155"/>
      <c r="S1117" s="155"/>
      <c r="T1117" s="156"/>
      <c r="AT1117" s="151" t="s">
        <v>157</v>
      </c>
      <c r="AU1117" s="151" t="s">
        <v>79</v>
      </c>
      <c r="AV1117" s="13" t="s">
        <v>79</v>
      </c>
      <c r="AW1117" s="13" t="s">
        <v>27</v>
      </c>
      <c r="AX1117" s="13" t="s">
        <v>70</v>
      </c>
      <c r="AY1117" s="151" t="s">
        <v>148</v>
      </c>
    </row>
    <row r="1118" spans="2:51" s="13" customFormat="1" ht="12">
      <c r="B1118" s="150"/>
      <c r="D1118" s="144" t="s">
        <v>157</v>
      </c>
      <c r="E1118" s="151" t="s">
        <v>1</v>
      </c>
      <c r="F1118" s="152" t="s">
        <v>3113</v>
      </c>
      <c r="H1118" s="153">
        <v>7.182</v>
      </c>
      <c r="L1118" s="150"/>
      <c r="M1118" s="154"/>
      <c r="N1118" s="155"/>
      <c r="O1118" s="155"/>
      <c r="P1118" s="155"/>
      <c r="Q1118" s="155"/>
      <c r="R1118" s="155"/>
      <c r="S1118" s="155"/>
      <c r="T1118" s="156"/>
      <c r="AT1118" s="151" t="s">
        <v>157</v>
      </c>
      <c r="AU1118" s="151" t="s">
        <v>79</v>
      </c>
      <c r="AV1118" s="13" t="s">
        <v>79</v>
      </c>
      <c r="AW1118" s="13" t="s">
        <v>27</v>
      </c>
      <c r="AX1118" s="13" t="s">
        <v>70</v>
      </c>
      <c r="AY1118" s="151" t="s">
        <v>148</v>
      </c>
    </row>
    <row r="1119" spans="2:51" s="13" customFormat="1" ht="12">
      <c r="B1119" s="150"/>
      <c r="D1119" s="144" t="s">
        <v>157</v>
      </c>
      <c r="E1119" s="151" t="s">
        <v>1</v>
      </c>
      <c r="F1119" s="152" t="s">
        <v>3116</v>
      </c>
      <c r="H1119" s="153">
        <v>22.88</v>
      </c>
      <c r="L1119" s="150"/>
      <c r="M1119" s="154"/>
      <c r="N1119" s="155"/>
      <c r="O1119" s="155"/>
      <c r="P1119" s="155"/>
      <c r="Q1119" s="155"/>
      <c r="R1119" s="155"/>
      <c r="S1119" s="155"/>
      <c r="T1119" s="156"/>
      <c r="AT1119" s="151" t="s">
        <v>157</v>
      </c>
      <c r="AU1119" s="151" t="s">
        <v>79</v>
      </c>
      <c r="AV1119" s="13" t="s">
        <v>79</v>
      </c>
      <c r="AW1119" s="13" t="s">
        <v>27</v>
      </c>
      <c r="AX1119" s="13" t="s">
        <v>70</v>
      </c>
      <c r="AY1119" s="151" t="s">
        <v>148</v>
      </c>
    </row>
    <row r="1120" spans="2:65" s="1" customFormat="1" ht="24" customHeight="1">
      <c r="B1120" s="130"/>
      <c r="C1120" s="131" t="s">
        <v>1733</v>
      </c>
      <c r="D1120" s="131" t="s">
        <v>150</v>
      </c>
      <c r="E1120" s="132" t="s">
        <v>1773</v>
      </c>
      <c r="F1120" s="133" t="s">
        <v>1774</v>
      </c>
      <c r="G1120" s="134" t="s">
        <v>319</v>
      </c>
      <c r="H1120" s="135">
        <v>178</v>
      </c>
      <c r="I1120" s="136"/>
      <c r="J1120" s="136">
        <f>ROUND(I1120*H1120,2)</f>
        <v>0</v>
      </c>
      <c r="K1120" s="133" t="s">
        <v>320</v>
      </c>
      <c r="L1120" s="27"/>
      <c r="M1120" s="137" t="s">
        <v>1</v>
      </c>
      <c r="N1120" s="138" t="s">
        <v>35</v>
      </c>
      <c r="O1120" s="139">
        <v>0.034</v>
      </c>
      <c r="P1120" s="139">
        <f>O1120*H1120</f>
        <v>6.0520000000000005</v>
      </c>
      <c r="Q1120" s="139">
        <v>0</v>
      </c>
      <c r="R1120" s="139">
        <f>Q1120*H1120</f>
        <v>0</v>
      </c>
      <c r="S1120" s="139">
        <v>0</v>
      </c>
      <c r="T1120" s="140">
        <f>S1120*H1120</f>
        <v>0</v>
      </c>
      <c r="AR1120" s="141" t="s">
        <v>231</v>
      </c>
      <c r="AT1120" s="141" t="s">
        <v>150</v>
      </c>
      <c r="AU1120" s="141" t="s">
        <v>79</v>
      </c>
      <c r="AY1120" s="15" t="s">
        <v>148</v>
      </c>
      <c r="BE1120" s="142">
        <f>IF(N1120="základní",J1120,0)</f>
        <v>0</v>
      </c>
      <c r="BF1120" s="142">
        <f>IF(N1120="snížená",J1120,0)</f>
        <v>0</v>
      </c>
      <c r="BG1120" s="142">
        <f>IF(N1120="zákl. přenesená",J1120,0)</f>
        <v>0</v>
      </c>
      <c r="BH1120" s="142">
        <f>IF(N1120="sníž. přenesená",J1120,0)</f>
        <v>0</v>
      </c>
      <c r="BI1120" s="142">
        <f>IF(N1120="nulová",J1120,0)</f>
        <v>0</v>
      </c>
      <c r="BJ1120" s="15" t="s">
        <v>77</v>
      </c>
      <c r="BK1120" s="142">
        <f>ROUND(I1120*H1120,2)</f>
        <v>0</v>
      </c>
      <c r="BL1120" s="15" t="s">
        <v>231</v>
      </c>
      <c r="BM1120" s="141" t="s">
        <v>3467</v>
      </c>
    </row>
    <row r="1121" spans="2:51" s="13" customFormat="1" ht="12">
      <c r="B1121" s="150"/>
      <c r="D1121" s="144" t="s">
        <v>157</v>
      </c>
      <c r="E1121" s="151" t="s">
        <v>1</v>
      </c>
      <c r="F1121" s="152" t="s">
        <v>3468</v>
      </c>
      <c r="H1121" s="153">
        <v>64</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51" s="13" customFormat="1" ht="12">
      <c r="B1122" s="150"/>
      <c r="D1122" s="144" t="s">
        <v>157</v>
      </c>
      <c r="E1122" s="151" t="s">
        <v>1</v>
      </c>
      <c r="F1122" s="152" t="s">
        <v>3469</v>
      </c>
      <c r="H1122" s="153">
        <v>22</v>
      </c>
      <c r="L1122" s="150"/>
      <c r="M1122" s="154"/>
      <c r="N1122" s="155"/>
      <c r="O1122" s="155"/>
      <c r="P1122" s="155"/>
      <c r="Q1122" s="155"/>
      <c r="R1122" s="155"/>
      <c r="S1122" s="155"/>
      <c r="T1122" s="156"/>
      <c r="AT1122" s="151" t="s">
        <v>157</v>
      </c>
      <c r="AU1122" s="151" t="s">
        <v>79</v>
      </c>
      <c r="AV1122" s="13" t="s">
        <v>79</v>
      </c>
      <c r="AW1122" s="13" t="s">
        <v>27</v>
      </c>
      <c r="AX1122" s="13" t="s">
        <v>70</v>
      </c>
      <c r="AY1122" s="151" t="s">
        <v>148</v>
      </c>
    </row>
    <row r="1123" spans="2:51" s="13" customFormat="1" ht="12">
      <c r="B1123" s="150"/>
      <c r="D1123" s="144" t="s">
        <v>157</v>
      </c>
      <c r="E1123" s="151" t="s">
        <v>1</v>
      </c>
      <c r="F1123" s="152" t="s">
        <v>3470</v>
      </c>
      <c r="H1123" s="153">
        <v>52</v>
      </c>
      <c r="L1123" s="150"/>
      <c r="M1123" s="154"/>
      <c r="N1123" s="155"/>
      <c r="O1123" s="155"/>
      <c r="P1123" s="155"/>
      <c r="Q1123" s="155"/>
      <c r="R1123" s="155"/>
      <c r="S1123" s="155"/>
      <c r="T1123" s="156"/>
      <c r="AT1123" s="151" t="s">
        <v>157</v>
      </c>
      <c r="AU1123" s="151" t="s">
        <v>79</v>
      </c>
      <c r="AV1123" s="13" t="s">
        <v>79</v>
      </c>
      <c r="AW1123" s="13" t="s">
        <v>27</v>
      </c>
      <c r="AX1123" s="13" t="s">
        <v>70</v>
      </c>
      <c r="AY1123" s="151" t="s">
        <v>148</v>
      </c>
    </row>
    <row r="1124" spans="2:51" s="13" customFormat="1" ht="12">
      <c r="B1124" s="150"/>
      <c r="D1124" s="144" t="s">
        <v>157</v>
      </c>
      <c r="E1124" s="151" t="s">
        <v>1</v>
      </c>
      <c r="F1124" s="152" t="s">
        <v>3471</v>
      </c>
      <c r="H1124" s="153">
        <v>40</v>
      </c>
      <c r="L1124" s="150"/>
      <c r="M1124" s="154"/>
      <c r="N1124" s="155"/>
      <c r="O1124" s="155"/>
      <c r="P1124" s="155"/>
      <c r="Q1124" s="155"/>
      <c r="R1124" s="155"/>
      <c r="S1124" s="155"/>
      <c r="T1124" s="156"/>
      <c r="AT1124" s="151" t="s">
        <v>157</v>
      </c>
      <c r="AU1124" s="151" t="s">
        <v>79</v>
      </c>
      <c r="AV1124" s="13" t="s">
        <v>79</v>
      </c>
      <c r="AW1124" s="13" t="s">
        <v>27</v>
      </c>
      <c r="AX1124" s="13" t="s">
        <v>70</v>
      </c>
      <c r="AY1124" s="151" t="s">
        <v>148</v>
      </c>
    </row>
    <row r="1125" spans="2:65" s="1" customFormat="1" ht="24" customHeight="1">
      <c r="B1125" s="130"/>
      <c r="C1125" s="131" t="s">
        <v>1738</v>
      </c>
      <c r="D1125" s="131" t="s">
        <v>150</v>
      </c>
      <c r="E1125" s="132" t="s">
        <v>1781</v>
      </c>
      <c r="F1125" s="133" t="s">
        <v>1782</v>
      </c>
      <c r="G1125" s="134" t="s">
        <v>458</v>
      </c>
      <c r="H1125" s="135">
        <v>555.98</v>
      </c>
      <c r="I1125" s="136"/>
      <c r="J1125" s="136">
        <f>ROUND(I1125*H1125,2)</f>
        <v>0</v>
      </c>
      <c r="K1125" s="133" t="s">
        <v>1</v>
      </c>
      <c r="L1125" s="27"/>
      <c r="M1125" s="137" t="s">
        <v>1</v>
      </c>
      <c r="N1125" s="138" t="s">
        <v>35</v>
      </c>
      <c r="O1125" s="139">
        <v>0.223</v>
      </c>
      <c r="P1125" s="139">
        <f>O1125*H1125</f>
        <v>123.98354</v>
      </c>
      <c r="Q1125" s="139">
        <v>0.00015</v>
      </c>
      <c r="R1125" s="139">
        <f>Q1125*H1125</f>
        <v>0.083397</v>
      </c>
      <c r="S1125" s="139">
        <v>0</v>
      </c>
      <c r="T1125" s="140">
        <f>S1125*H1125</f>
        <v>0</v>
      </c>
      <c r="AR1125" s="141" t="s">
        <v>155</v>
      </c>
      <c r="AT1125" s="141" t="s">
        <v>150</v>
      </c>
      <c r="AU1125" s="141" t="s">
        <v>79</v>
      </c>
      <c r="AY1125" s="15" t="s">
        <v>148</v>
      </c>
      <c r="BE1125" s="142">
        <f>IF(N1125="základní",J1125,0)</f>
        <v>0</v>
      </c>
      <c r="BF1125" s="142">
        <f>IF(N1125="snížená",J1125,0)</f>
        <v>0</v>
      </c>
      <c r="BG1125" s="142">
        <f>IF(N1125="zákl. přenesená",J1125,0)</f>
        <v>0</v>
      </c>
      <c r="BH1125" s="142">
        <f>IF(N1125="sníž. přenesená",J1125,0)</f>
        <v>0</v>
      </c>
      <c r="BI1125" s="142">
        <f>IF(N1125="nulová",J1125,0)</f>
        <v>0</v>
      </c>
      <c r="BJ1125" s="15" t="s">
        <v>77</v>
      </c>
      <c r="BK1125" s="142">
        <f>ROUND(I1125*H1125,2)</f>
        <v>0</v>
      </c>
      <c r="BL1125" s="15" t="s">
        <v>155</v>
      </c>
      <c r="BM1125" s="141" t="s">
        <v>3472</v>
      </c>
    </row>
    <row r="1126" spans="2:51" s="12" customFormat="1" ht="12">
      <c r="B1126" s="143"/>
      <c r="D1126" s="144" t="s">
        <v>157</v>
      </c>
      <c r="E1126" s="145" t="s">
        <v>1</v>
      </c>
      <c r="F1126" s="146" t="s">
        <v>2914</v>
      </c>
      <c r="H1126" s="145" t="s">
        <v>1</v>
      </c>
      <c r="L1126" s="143"/>
      <c r="M1126" s="147"/>
      <c r="N1126" s="148"/>
      <c r="O1126" s="148"/>
      <c r="P1126" s="148"/>
      <c r="Q1126" s="148"/>
      <c r="R1126" s="148"/>
      <c r="S1126" s="148"/>
      <c r="T1126" s="149"/>
      <c r="AT1126" s="145" t="s">
        <v>157</v>
      </c>
      <c r="AU1126" s="145" t="s">
        <v>79</v>
      </c>
      <c r="AV1126" s="12" t="s">
        <v>77</v>
      </c>
      <c r="AW1126" s="12" t="s">
        <v>27</v>
      </c>
      <c r="AX1126" s="12" t="s">
        <v>70</v>
      </c>
      <c r="AY1126" s="145" t="s">
        <v>148</v>
      </c>
    </row>
    <row r="1127" spans="2:51" s="13" customFormat="1" ht="12">
      <c r="B1127" s="150"/>
      <c r="D1127" s="144" t="s">
        <v>157</v>
      </c>
      <c r="E1127" s="151" t="s">
        <v>1</v>
      </c>
      <c r="F1127" s="152" t="s">
        <v>3473</v>
      </c>
      <c r="H1127" s="153">
        <v>14.8</v>
      </c>
      <c r="L1127" s="150"/>
      <c r="M1127" s="154"/>
      <c r="N1127" s="155"/>
      <c r="O1127" s="155"/>
      <c r="P1127" s="155"/>
      <c r="Q1127" s="155"/>
      <c r="R1127" s="155"/>
      <c r="S1127" s="155"/>
      <c r="T1127" s="156"/>
      <c r="AT1127" s="151" t="s">
        <v>157</v>
      </c>
      <c r="AU1127" s="151" t="s">
        <v>79</v>
      </c>
      <c r="AV1127" s="13" t="s">
        <v>79</v>
      </c>
      <c r="AW1127" s="13" t="s">
        <v>27</v>
      </c>
      <c r="AX1127" s="13" t="s">
        <v>70</v>
      </c>
      <c r="AY1127" s="151" t="s">
        <v>148</v>
      </c>
    </row>
    <row r="1128" spans="2:51" s="13" customFormat="1" ht="12">
      <c r="B1128" s="150"/>
      <c r="D1128" s="144" t="s">
        <v>157</v>
      </c>
      <c r="E1128" s="151" t="s">
        <v>1</v>
      </c>
      <c r="F1128" s="152" t="s">
        <v>3474</v>
      </c>
      <c r="H1128" s="153">
        <v>11.72</v>
      </c>
      <c r="L1128" s="150"/>
      <c r="M1128" s="154"/>
      <c r="N1128" s="155"/>
      <c r="O1128" s="155"/>
      <c r="P1128" s="155"/>
      <c r="Q1128" s="155"/>
      <c r="R1128" s="155"/>
      <c r="S1128" s="155"/>
      <c r="T1128" s="156"/>
      <c r="AT1128" s="151" t="s">
        <v>157</v>
      </c>
      <c r="AU1128" s="151" t="s">
        <v>79</v>
      </c>
      <c r="AV1128" s="13" t="s">
        <v>79</v>
      </c>
      <c r="AW1128" s="13" t="s">
        <v>27</v>
      </c>
      <c r="AX1128" s="13" t="s">
        <v>70</v>
      </c>
      <c r="AY1128" s="151" t="s">
        <v>148</v>
      </c>
    </row>
    <row r="1129" spans="2:51" s="12" customFormat="1" ht="12">
      <c r="B1129" s="143"/>
      <c r="D1129" s="144" t="s">
        <v>157</v>
      </c>
      <c r="E1129" s="145" t="s">
        <v>1</v>
      </c>
      <c r="F1129" s="146" t="s">
        <v>2175</v>
      </c>
      <c r="H1129" s="145" t="s">
        <v>1</v>
      </c>
      <c r="L1129" s="143"/>
      <c r="M1129" s="147"/>
      <c r="N1129" s="148"/>
      <c r="O1129" s="148"/>
      <c r="P1129" s="148"/>
      <c r="Q1129" s="148"/>
      <c r="R1129" s="148"/>
      <c r="S1129" s="148"/>
      <c r="T1129" s="149"/>
      <c r="AT1129" s="145" t="s">
        <v>157</v>
      </c>
      <c r="AU1129" s="145" t="s">
        <v>79</v>
      </c>
      <c r="AV1129" s="12" t="s">
        <v>77</v>
      </c>
      <c r="AW1129" s="12" t="s">
        <v>27</v>
      </c>
      <c r="AX1129" s="12" t="s">
        <v>70</v>
      </c>
      <c r="AY1129" s="145" t="s">
        <v>148</v>
      </c>
    </row>
    <row r="1130" spans="2:51" s="13" customFormat="1" ht="12">
      <c r="B1130" s="150"/>
      <c r="D1130" s="144" t="s">
        <v>157</v>
      </c>
      <c r="E1130" s="151" t="s">
        <v>1</v>
      </c>
      <c r="F1130" s="152" t="s">
        <v>3475</v>
      </c>
      <c r="H1130" s="153">
        <v>57.86</v>
      </c>
      <c r="L1130" s="150"/>
      <c r="M1130" s="154"/>
      <c r="N1130" s="155"/>
      <c r="O1130" s="155"/>
      <c r="P1130" s="155"/>
      <c r="Q1130" s="155"/>
      <c r="R1130" s="155"/>
      <c r="S1130" s="155"/>
      <c r="T1130" s="156"/>
      <c r="AT1130" s="151" t="s">
        <v>157</v>
      </c>
      <c r="AU1130" s="151" t="s">
        <v>79</v>
      </c>
      <c r="AV1130" s="13" t="s">
        <v>79</v>
      </c>
      <c r="AW1130" s="13" t="s">
        <v>27</v>
      </c>
      <c r="AX1130" s="13" t="s">
        <v>70</v>
      </c>
      <c r="AY1130" s="151" t="s">
        <v>148</v>
      </c>
    </row>
    <row r="1131" spans="2:51" s="13" customFormat="1" ht="12">
      <c r="B1131" s="150"/>
      <c r="D1131" s="144" t="s">
        <v>157</v>
      </c>
      <c r="E1131" s="151" t="s">
        <v>1</v>
      </c>
      <c r="F1131" s="152" t="s">
        <v>3476</v>
      </c>
      <c r="H1131" s="153">
        <v>63.56</v>
      </c>
      <c r="L1131" s="150"/>
      <c r="M1131" s="154"/>
      <c r="N1131" s="155"/>
      <c r="O1131" s="155"/>
      <c r="P1131" s="155"/>
      <c r="Q1131" s="155"/>
      <c r="R1131" s="155"/>
      <c r="S1131" s="155"/>
      <c r="T1131" s="156"/>
      <c r="AT1131" s="151" t="s">
        <v>157</v>
      </c>
      <c r="AU1131" s="151" t="s">
        <v>79</v>
      </c>
      <c r="AV1131" s="13" t="s">
        <v>79</v>
      </c>
      <c r="AW1131" s="13" t="s">
        <v>27</v>
      </c>
      <c r="AX1131" s="13" t="s">
        <v>70</v>
      </c>
      <c r="AY1131" s="151" t="s">
        <v>148</v>
      </c>
    </row>
    <row r="1132" spans="2:51" s="13" customFormat="1" ht="12">
      <c r="B1132" s="150"/>
      <c r="D1132" s="144" t="s">
        <v>157</v>
      </c>
      <c r="E1132" s="151" t="s">
        <v>1</v>
      </c>
      <c r="F1132" s="152" t="s">
        <v>3477</v>
      </c>
      <c r="H1132" s="153">
        <v>74</v>
      </c>
      <c r="L1132" s="150"/>
      <c r="M1132" s="154"/>
      <c r="N1132" s="155"/>
      <c r="O1132" s="155"/>
      <c r="P1132" s="155"/>
      <c r="Q1132" s="155"/>
      <c r="R1132" s="155"/>
      <c r="S1132" s="155"/>
      <c r="T1132" s="156"/>
      <c r="AT1132" s="151" t="s">
        <v>157</v>
      </c>
      <c r="AU1132" s="151" t="s">
        <v>79</v>
      </c>
      <c r="AV1132" s="13" t="s">
        <v>79</v>
      </c>
      <c r="AW1132" s="13" t="s">
        <v>27</v>
      </c>
      <c r="AX1132" s="13" t="s">
        <v>70</v>
      </c>
      <c r="AY1132" s="151" t="s">
        <v>148</v>
      </c>
    </row>
    <row r="1133" spans="2:51" s="13" customFormat="1" ht="12">
      <c r="B1133" s="150"/>
      <c r="D1133" s="144" t="s">
        <v>157</v>
      </c>
      <c r="E1133" s="151" t="s">
        <v>1</v>
      </c>
      <c r="F1133" s="152" t="s">
        <v>3478</v>
      </c>
      <c r="H1133" s="153">
        <v>35.16</v>
      </c>
      <c r="L1133" s="150"/>
      <c r="M1133" s="154"/>
      <c r="N1133" s="155"/>
      <c r="O1133" s="155"/>
      <c r="P1133" s="155"/>
      <c r="Q1133" s="155"/>
      <c r="R1133" s="155"/>
      <c r="S1133" s="155"/>
      <c r="T1133" s="156"/>
      <c r="AT1133" s="151" t="s">
        <v>157</v>
      </c>
      <c r="AU1133" s="151" t="s">
        <v>79</v>
      </c>
      <c r="AV1133" s="13" t="s">
        <v>79</v>
      </c>
      <c r="AW1133" s="13" t="s">
        <v>27</v>
      </c>
      <c r="AX1133" s="13" t="s">
        <v>70</v>
      </c>
      <c r="AY1133" s="151" t="s">
        <v>148</v>
      </c>
    </row>
    <row r="1134" spans="2:51" s="13" customFormat="1" ht="12">
      <c r="B1134" s="150"/>
      <c r="D1134" s="144" t="s">
        <v>157</v>
      </c>
      <c r="E1134" s="151" t="s">
        <v>1</v>
      </c>
      <c r="F1134" s="152" t="s">
        <v>3479</v>
      </c>
      <c r="H1134" s="153">
        <v>14.4</v>
      </c>
      <c r="L1134" s="150"/>
      <c r="M1134" s="154"/>
      <c r="N1134" s="155"/>
      <c r="O1134" s="155"/>
      <c r="P1134" s="155"/>
      <c r="Q1134" s="155"/>
      <c r="R1134" s="155"/>
      <c r="S1134" s="155"/>
      <c r="T1134" s="156"/>
      <c r="AT1134" s="151" t="s">
        <v>157</v>
      </c>
      <c r="AU1134" s="151" t="s">
        <v>79</v>
      </c>
      <c r="AV1134" s="13" t="s">
        <v>79</v>
      </c>
      <c r="AW1134" s="13" t="s">
        <v>27</v>
      </c>
      <c r="AX1134" s="13" t="s">
        <v>70</v>
      </c>
      <c r="AY1134" s="151" t="s">
        <v>148</v>
      </c>
    </row>
    <row r="1135" spans="2:51" s="13" customFormat="1" ht="12">
      <c r="B1135" s="150"/>
      <c r="D1135" s="144" t="s">
        <v>157</v>
      </c>
      <c r="E1135" s="151" t="s">
        <v>1</v>
      </c>
      <c r="F1135" s="152" t="s">
        <v>3480</v>
      </c>
      <c r="H1135" s="153">
        <v>6.1</v>
      </c>
      <c r="L1135" s="150"/>
      <c r="M1135" s="154"/>
      <c r="N1135" s="155"/>
      <c r="O1135" s="155"/>
      <c r="P1135" s="155"/>
      <c r="Q1135" s="155"/>
      <c r="R1135" s="155"/>
      <c r="S1135" s="155"/>
      <c r="T1135" s="156"/>
      <c r="AT1135" s="151" t="s">
        <v>157</v>
      </c>
      <c r="AU1135" s="151" t="s">
        <v>79</v>
      </c>
      <c r="AV1135" s="13" t="s">
        <v>79</v>
      </c>
      <c r="AW1135" s="13" t="s">
        <v>27</v>
      </c>
      <c r="AX1135" s="13" t="s">
        <v>70</v>
      </c>
      <c r="AY1135" s="151" t="s">
        <v>148</v>
      </c>
    </row>
    <row r="1136" spans="2:51" s="12" customFormat="1" ht="12">
      <c r="B1136" s="143"/>
      <c r="D1136" s="144" t="s">
        <v>157</v>
      </c>
      <c r="E1136" s="145" t="s">
        <v>1</v>
      </c>
      <c r="F1136" s="146" t="s">
        <v>347</v>
      </c>
      <c r="H1136" s="145" t="s">
        <v>1</v>
      </c>
      <c r="L1136" s="143"/>
      <c r="M1136" s="147"/>
      <c r="N1136" s="148"/>
      <c r="O1136" s="148"/>
      <c r="P1136" s="148"/>
      <c r="Q1136" s="148"/>
      <c r="R1136" s="148"/>
      <c r="S1136" s="148"/>
      <c r="T1136" s="149"/>
      <c r="AT1136" s="145" t="s">
        <v>157</v>
      </c>
      <c r="AU1136" s="145" t="s">
        <v>79</v>
      </c>
      <c r="AV1136" s="12" t="s">
        <v>77</v>
      </c>
      <c r="AW1136" s="12" t="s">
        <v>27</v>
      </c>
      <c r="AX1136" s="12" t="s">
        <v>70</v>
      </c>
      <c r="AY1136" s="145" t="s">
        <v>148</v>
      </c>
    </row>
    <row r="1137" spans="2:51" s="13" customFormat="1" ht="12">
      <c r="B1137" s="150"/>
      <c r="D1137" s="144" t="s">
        <v>157</v>
      </c>
      <c r="E1137" s="151" t="s">
        <v>1</v>
      </c>
      <c r="F1137" s="152" t="s">
        <v>3481</v>
      </c>
      <c r="H1137" s="153">
        <v>58.3</v>
      </c>
      <c r="L1137" s="150"/>
      <c r="M1137" s="154"/>
      <c r="N1137" s="155"/>
      <c r="O1137" s="155"/>
      <c r="P1137" s="155"/>
      <c r="Q1137" s="155"/>
      <c r="R1137" s="155"/>
      <c r="S1137" s="155"/>
      <c r="T1137" s="156"/>
      <c r="AT1137" s="151" t="s">
        <v>157</v>
      </c>
      <c r="AU1137" s="151" t="s">
        <v>79</v>
      </c>
      <c r="AV1137" s="13" t="s">
        <v>79</v>
      </c>
      <c r="AW1137" s="13" t="s">
        <v>27</v>
      </c>
      <c r="AX1137" s="13" t="s">
        <v>70</v>
      </c>
      <c r="AY1137" s="151" t="s">
        <v>148</v>
      </c>
    </row>
    <row r="1138" spans="2:51" s="13" customFormat="1" ht="12">
      <c r="B1138" s="150"/>
      <c r="D1138" s="144" t="s">
        <v>157</v>
      </c>
      <c r="E1138" s="151" t="s">
        <v>1</v>
      </c>
      <c r="F1138" s="152" t="s">
        <v>3482</v>
      </c>
      <c r="H1138" s="153">
        <v>19.38</v>
      </c>
      <c r="L1138" s="150"/>
      <c r="M1138" s="154"/>
      <c r="N1138" s="155"/>
      <c r="O1138" s="155"/>
      <c r="P1138" s="155"/>
      <c r="Q1138" s="155"/>
      <c r="R1138" s="155"/>
      <c r="S1138" s="155"/>
      <c r="T1138" s="156"/>
      <c r="AT1138" s="151" t="s">
        <v>157</v>
      </c>
      <c r="AU1138" s="151" t="s">
        <v>79</v>
      </c>
      <c r="AV1138" s="13" t="s">
        <v>79</v>
      </c>
      <c r="AW1138" s="13" t="s">
        <v>27</v>
      </c>
      <c r="AX1138" s="13" t="s">
        <v>70</v>
      </c>
      <c r="AY1138" s="151" t="s">
        <v>148</v>
      </c>
    </row>
    <row r="1139" spans="2:51" s="13" customFormat="1" ht="12">
      <c r="B1139" s="150"/>
      <c r="D1139" s="144" t="s">
        <v>157</v>
      </c>
      <c r="E1139" s="151" t="s">
        <v>1</v>
      </c>
      <c r="F1139" s="152" t="s">
        <v>3483</v>
      </c>
      <c r="H1139" s="153">
        <v>64.4</v>
      </c>
      <c r="L1139" s="150"/>
      <c r="M1139" s="154"/>
      <c r="N1139" s="155"/>
      <c r="O1139" s="155"/>
      <c r="P1139" s="155"/>
      <c r="Q1139" s="155"/>
      <c r="R1139" s="155"/>
      <c r="S1139" s="155"/>
      <c r="T1139" s="156"/>
      <c r="AT1139" s="151" t="s">
        <v>157</v>
      </c>
      <c r="AU1139" s="151" t="s">
        <v>79</v>
      </c>
      <c r="AV1139" s="13" t="s">
        <v>79</v>
      </c>
      <c r="AW1139" s="13" t="s">
        <v>27</v>
      </c>
      <c r="AX1139" s="13" t="s">
        <v>70</v>
      </c>
      <c r="AY1139" s="151" t="s">
        <v>148</v>
      </c>
    </row>
    <row r="1140" spans="2:51" s="13" customFormat="1" ht="12">
      <c r="B1140" s="150"/>
      <c r="D1140" s="144" t="s">
        <v>157</v>
      </c>
      <c r="E1140" s="151" t="s">
        <v>1</v>
      </c>
      <c r="F1140" s="152" t="s">
        <v>3477</v>
      </c>
      <c r="H1140" s="153">
        <v>74</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51" s="13" customFormat="1" ht="12">
      <c r="B1141" s="150"/>
      <c r="D1141" s="144" t="s">
        <v>157</v>
      </c>
      <c r="E1141" s="151" t="s">
        <v>1</v>
      </c>
      <c r="F1141" s="152" t="s">
        <v>3484</v>
      </c>
      <c r="H1141" s="153">
        <v>4.7</v>
      </c>
      <c r="L1141" s="150"/>
      <c r="M1141" s="154"/>
      <c r="N1141" s="155"/>
      <c r="O1141" s="155"/>
      <c r="P1141" s="155"/>
      <c r="Q1141" s="155"/>
      <c r="R1141" s="155"/>
      <c r="S1141" s="155"/>
      <c r="T1141" s="156"/>
      <c r="AT1141" s="151" t="s">
        <v>157</v>
      </c>
      <c r="AU1141" s="151" t="s">
        <v>79</v>
      </c>
      <c r="AV1141" s="13" t="s">
        <v>79</v>
      </c>
      <c r="AW1141" s="13" t="s">
        <v>27</v>
      </c>
      <c r="AX1141" s="13" t="s">
        <v>70</v>
      </c>
      <c r="AY1141" s="151" t="s">
        <v>148</v>
      </c>
    </row>
    <row r="1142" spans="2:51" s="13" customFormat="1" ht="12">
      <c r="B1142" s="150"/>
      <c r="D1142" s="144" t="s">
        <v>157</v>
      </c>
      <c r="E1142" s="151" t="s">
        <v>1</v>
      </c>
      <c r="F1142" s="152" t="s">
        <v>3485</v>
      </c>
      <c r="H1142" s="153">
        <v>57.6</v>
      </c>
      <c r="L1142" s="150"/>
      <c r="M1142" s="154"/>
      <c r="N1142" s="155"/>
      <c r="O1142" s="155"/>
      <c r="P1142" s="155"/>
      <c r="Q1142" s="155"/>
      <c r="R1142" s="155"/>
      <c r="S1142" s="155"/>
      <c r="T1142" s="156"/>
      <c r="AT1142" s="151" t="s">
        <v>157</v>
      </c>
      <c r="AU1142" s="151" t="s">
        <v>79</v>
      </c>
      <c r="AV1142" s="13" t="s">
        <v>79</v>
      </c>
      <c r="AW1142" s="13" t="s">
        <v>27</v>
      </c>
      <c r="AX1142" s="13" t="s">
        <v>70</v>
      </c>
      <c r="AY1142" s="151" t="s">
        <v>148</v>
      </c>
    </row>
    <row r="1143" spans="2:65" s="1" customFormat="1" ht="24" customHeight="1">
      <c r="B1143" s="130"/>
      <c r="C1143" s="131" t="s">
        <v>1743</v>
      </c>
      <c r="D1143" s="131" t="s">
        <v>150</v>
      </c>
      <c r="E1143" s="132" t="s">
        <v>1796</v>
      </c>
      <c r="F1143" s="133" t="s">
        <v>1797</v>
      </c>
      <c r="G1143" s="134" t="s">
        <v>458</v>
      </c>
      <c r="H1143" s="135">
        <v>665.64</v>
      </c>
      <c r="I1143" s="136"/>
      <c r="J1143" s="136">
        <f>ROUND(I1143*H1143,2)</f>
        <v>0</v>
      </c>
      <c r="K1143" s="133" t="s">
        <v>320</v>
      </c>
      <c r="L1143" s="27"/>
      <c r="M1143" s="137" t="s">
        <v>1</v>
      </c>
      <c r="N1143" s="138" t="s">
        <v>35</v>
      </c>
      <c r="O1143" s="139">
        <v>0.223</v>
      </c>
      <c r="P1143" s="139">
        <f>O1143*H1143</f>
        <v>148.43772</v>
      </c>
      <c r="Q1143" s="139">
        <v>0.00015</v>
      </c>
      <c r="R1143" s="139">
        <f>Q1143*H1143</f>
        <v>0.09984599999999999</v>
      </c>
      <c r="S1143" s="139">
        <v>0</v>
      </c>
      <c r="T1143" s="140">
        <f>S1143*H1143</f>
        <v>0</v>
      </c>
      <c r="AR1143" s="141" t="s">
        <v>155</v>
      </c>
      <c r="AT1143" s="141" t="s">
        <v>150</v>
      </c>
      <c r="AU1143" s="141" t="s">
        <v>79</v>
      </c>
      <c r="AY1143" s="15" t="s">
        <v>148</v>
      </c>
      <c r="BE1143" s="142">
        <f>IF(N1143="základní",J1143,0)</f>
        <v>0</v>
      </c>
      <c r="BF1143" s="142">
        <f>IF(N1143="snížená",J1143,0)</f>
        <v>0</v>
      </c>
      <c r="BG1143" s="142">
        <f>IF(N1143="zákl. přenesená",J1143,0)</f>
        <v>0</v>
      </c>
      <c r="BH1143" s="142">
        <f>IF(N1143="sníž. přenesená",J1143,0)</f>
        <v>0</v>
      </c>
      <c r="BI1143" s="142">
        <f>IF(N1143="nulová",J1143,0)</f>
        <v>0</v>
      </c>
      <c r="BJ1143" s="15" t="s">
        <v>77</v>
      </c>
      <c r="BK1143" s="142">
        <f>ROUND(I1143*H1143,2)</f>
        <v>0</v>
      </c>
      <c r="BL1143" s="15" t="s">
        <v>155</v>
      </c>
      <c r="BM1143" s="141" t="s">
        <v>3486</v>
      </c>
    </row>
    <row r="1144" spans="2:51" s="12" customFormat="1" ht="12">
      <c r="B1144" s="143"/>
      <c r="D1144" s="144" t="s">
        <v>157</v>
      </c>
      <c r="E1144" s="145" t="s">
        <v>1</v>
      </c>
      <c r="F1144" s="146" t="s">
        <v>2914</v>
      </c>
      <c r="H1144" s="145" t="s">
        <v>1</v>
      </c>
      <c r="L1144" s="143"/>
      <c r="M1144" s="147"/>
      <c r="N1144" s="148"/>
      <c r="O1144" s="148"/>
      <c r="P1144" s="148"/>
      <c r="Q1144" s="148"/>
      <c r="R1144" s="148"/>
      <c r="S1144" s="148"/>
      <c r="T1144" s="149"/>
      <c r="AT1144" s="145" t="s">
        <v>157</v>
      </c>
      <c r="AU1144" s="145" t="s">
        <v>79</v>
      </c>
      <c r="AV1144" s="12" t="s">
        <v>77</v>
      </c>
      <c r="AW1144" s="12" t="s">
        <v>27</v>
      </c>
      <c r="AX1144" s="12" t="s">
        <v>70</v>
      </c>
      <c r="AY1144" s="145" t="s">
        <v>148</v>
      </c>
    </row>
    <row r="1145" spans="2:51" s="13" customFormat="1" ht="12">
      <c r="B1145" s="150"/>
      <c r="D1145" s="144" t="s">
        <v>157</v>
      </c>
      <c r="E1145" s="151" t="s">
        <v>1</v>
      </c>
      <c r="F1145" s="152" t="s">
        <v>2965</v>
      </c>
      <c r="H1145" s="153">
        <v>18.2</v>
      </c>
      <c r="L1145" s="150"/>
      <c r="M1145" s="154"/>
      <c r="N1145" s="155"/>
      <c r="O1145" s="155"/>
      <c r="P1145" s="155"/>
      <c r="Q1145" s="155"/>
      <c r="R1145" s="155"/>
      <c r="S1145" s="155"/>
      <c r="T1145" s="156"/>
      <c r="AT1145" s="151" t="s">
        <v>157</v>
      </c>
      <c r="AU1145" s="151" t="s">
        <v>79</v>
      </c>
      <c r="AV1145" s="13" t="s">
        <v>79</v>
      </c>
      <c r="AW1145" s="13" t="s">
        <v>27</v>
      </c>
      <c r="AX1145" s="13" t="s">
        <v>70</v>
      </c>
      <c r="AY1145" s="151" t="s">
        <v>148</v>
      </c>
    </row>
    <row r="1146" spans="2:51" s="13" customFormat="1" ht="12">
      <c r="B1146" s="150"/>
      <c r="D1146" s="144" t="s">
        <v>157</v>
      </c>
      <c r="E1146" s="151" t="s">
        <v>1</v>
      </c>
      <c r="F1146" s="152" t="s">
        <v>2966</v>
      </c>
      <c r="H1146" s="153">
        <v>33</v>
      </c>
      <c r="L1146" s="150"/>
      <c r="M1146" s="154"/>
      <c r="N1146" s="155"/>
      <c r="O1146" s="155"/>
      <c r="P1146" s="155"/>
      <c r="Q1146" s="155"/>
      <c r="R1146" s="155"/>
      <c r="S1146" s="155"/>
      <c r="T1146" s="156"/>
      <c r="AT1146" s="151" t="s">
        <v>157</v>
      </c>
      <c r="AU1146" s="151" t="s">
        <v>79</v>
      </c>
      <c r="AV1146" s="13" t="s">
        <v>79</v>
      </c>
      <c r="AW1146" s="13" t="s">
        <v>27</v>
      </c>
      <c r="AX1146" s="13" t="s">
        <v>70</v>
      </c>
      <c r="AY1146" s="151" t="s">
        <v>148</v>
      </c>
    </row>
    <row r="1147" spans="2:51" s="13" customFormat="1" ht="12">
      <c r="B1147" s="150"/>
      <c r="D1147" s="144" t="s">
        <v>157</v>
      </c>
      <c r="E1147" s="151" t="s">
        <v>1</v>
      </c>
      <c r="F1147" s="152" t="s">
        <v>2967</v>
      </c>
      <c r="H1147" s="153">
        <v>31.2</v>
      </c>
      <c r="L1147" s="150"/>
      <c r="M1147" s="154"/>
      <c r="N1147" s="155"/>
      <c r="O1147" s="155"/>
      <c r="P1147" s="155"/>
      <c r="Q1147" s="155"/>
      <c r="R1147" s="155"/>
      <c r="S1147" s="155"/>
      <c r="T1147" s="156"/>
      <c r="AT1147" s="151" t="s">
        <v>157</v>
      </c>
      <c r="AU1147" s="151" t="s">
        <v>79</v>
      </c>
      <c r="AV1147" s="13" t="s">
        <v>79</v>
      </c>
      <c r="AW1147" s="13" t="s">
        <v>27</v>
      </c>
      <c r="AX1147" s="13" t="s">
        <v>70</v>
      </c>
      <c r="AY1147" s="151" t="s">
        <v>148</v>
      </c>
    </row>
    <row r="1148" spans="2:51" s="13" customFormat="1" ht="12">
      <c r="B1148" s="150"/>
      <c r="D1148" s="144" t="s">
        <v>157</v>
      </c>
      <c r="E1148" s="151" t="s">
        <v>1</v>
      </c>
      <c r="F1148" s="152" t="s">
        <v>2968</v>
      </c>
      <c r="H1148" s="153">
        <v>7.76</v>
      </c>
      <c r="L1148" s="150"/>
      <c r="M1148" s="154"/>
      <c r="N1148" s="155"/>
      <c r="O1148" s="155"/>
      <c r="P1148" s="155"/>
      <c r="Q1148" s="155"/>
      <c r="R1148" s="155"/>
      <c r="S1148" s="155"/>
      <c r="T1148" s="156"/>
      <c r="AT1148" s="151" t="s">
        <v>157</v>
      </c>
      <c r="AU1148" s="151" t="s">
        <v>79</v>
      </c>
      <c r="AV1148" s="13" t="s">
        <v>79</v>
      </c>
      <c r="AW1148" s="13" t="s">
        <v>27</v>
      </c>
      <c r="AX1148" s="13" t="s">
        <v>70</v>
      </c>
      <c r="AY1148" s="151" t="s">
        <v>148</v>
      </c>
    </row>
    <row r="1149" spans="2:51" s="13" customFormat="1" ht="12">
      <c r="B1149" s="150"/>
      <c r="D1149" s="144" t="s">
        <v>157</v>
      </c>
      <c r="E1149" s="151" t="s">
        <v>1</v>
      </c>
      <c r="F1149" s="152" t="s">
        <v>2969</v>
      </c>
      <c r="H1149" s="153">
        <v>14.4</v>
      </c>
      <c r="L1149" s="150"/>
      <c r="M1149" s="154"/>
      <c r="N1149" s="155"/>
      <c r="O1149" s="155"/>
      <c r="P1149" s="155"/>
      <c r="Q1149" s="155"/>
      <c r="R1149" s="155"/>
      <c r="S1149" s="155"/>
      <c r="T1149" s="156"/>
      <c r="AT1149" s="151" t="s">
        <v>157</v>
      </c>
      <c r="AU1149" s="151" t="s">
        <v>79</v>
      </c>
      <c r="AV1149" s="13" t="s">
        <v>79</v>
      </c>
      <c r="AW1149" s="13" t="s">
        <v>27</v>
      </c>
      <c r="AX1149" s="13" t="s">
        <v>70</v>
      </c>
      <c r="AY1149" s="151" t="s">
        <v>148</v>
      </c>
    </row>
    <row r="1150" spans="2:51" s="13" customFormat="1" ht="12">
      <c r="B1150" s="150"/>
      <c r="D1150" s="144" t="s">
        <v>157</v>
      </c>
      <c r="E1150" s="151" t="s">
        <v>1</v>
      </c>
      <c r="F1150" s="152" t="s">
        <v>2970</v>
      </c>
      <c r="H1150" s="153">
        <v>11.32</v>
      </c>
      <c r="L1150" s="150"/>
      <c r="M1150" s="154"/>
      <c r="N1150" s="155"/>
      <c r="O1150" s="155"/>
      <c r="P1150" s="155"/>
      <c r="Q1150" s="155"/>
      <c r="R1150" s="155"/>
      <c r="S1150" s="155"/>
      <c r="T1150" s="156"/>
      <c r="AT1150" s="151" t="s">
        <v>157</v>
      </c>
      <c r="AU1150" s="151" t="s">
        <v>79</v>
      </c>
      <c r="AV1150" s="13" t="s">
        <v>79</v>
      </c>
      <c r="AW1150" s="13" t="s">
        <v>27</v>
      </c>
      <c r="AX1150" s="13" t="s">
        <v>70</v>
      </c>
      <c r="AY1150" s="151" t="s">
        <v>148</v>
      </c>
    </row>
    <row r="1151" spans="2:51" s="12" customFormat="1" ht="12">
      <c r="B1151" s="143"/>
      <c r="D1151" s="144" t="s">
        <v>157</v>
      </c>
      <c r="E1151" s="145" t="s">
        <v>1</v>
      </c>
      <c r="F1151" s="146" t="s">
        <v>2175</v>
      </c>
      <c r="H1151" s="145" t="s">
        <v>1</v>
      </c>
      <c r="L1151" s="143"/>
      <c r="M1151" s="147"/>
      <c r="N1151" s="148"/>
      <c r="O1151" s="148"/>
      <c r="P1151" s="148"/>
      <c r="Q1151" s="148"/>
      <c r="R1151" s="148"/>
      <c r="S1151" s="148"/>
      <c r="T1151" s="149"/>
      <c r="AT1151" s="145" t="s">
        <v>157</v>
      </c>
      <c r="AU1151" s="145" t="s">
        <v>79</v>
      </c>
      <c r="AV1151" s="12" t="s">
        <v>77</v>
      </c>
      <c r="AW1151" s="12" t="s">
        <v>27</v>
      </c>
      <c r="AX1151" s="12" t="s">
        <v>70</v>
      </c>
      <c r="AY1151" s="145" t="s">
        <v>148</v>
      </c>
    </row>
    <row r="1152" spans="2:51" s="13" customFormat="1" ht="12">
      <c r="B1152" s="150"/>
      <c r="D1152" s="144" t="s">
        <v>157</v>
      </c>
      <c r="E1152" s="151" t="s">
        <v>1</v>
      </c>
      <c r="F1152" s="152" t="s">
        <v>2971</v>
      </c>
      <c r="H1152" s="153">
        <v>55.66</v>
      </c>
      <c r="L1152" s="150"/>
      <c r="M1152" s="154"/>
      <c r="N1152" s="155"/>
      <c r="O1152" s="155"/>
      <c r="P1152" s="155"/>
      <c r="Q1152" s="155"/>
      <c r="R1152" s="155"/>
      <c r="S1152" s="155"/>
      <c r="T1152" s="156"/>
      <c r="AT1152" s="151" t="s">
        <v>157</v>
      </c>
      <c r="AU1152" s="151" t="s">
        <v>79</v>
      </c>
      <c r="AV1152" s="13" t="s">
        <v>79</v>
      </c>
      <c r="AW1152" s="13" t="s">
        <v>27</v>
      </c>
      <c r="AX1152" s="13" t="s">
        <v>70</v>
      </c>
      <c r="AY1152" s="151" t="s">
        <v>148</v>
      </c>
    </row>
    <row r="1153" spans="2:51" s="13" customFormat="1" ht="12">
      <c r="B1153" s="150"/>
      <c r="D1153" s="144" t="s">
        <v>157</v>
      </c>
      <c r="E1153" s="151" t="s">
        <v>1</v>
      </c>
      <c r="F1153" s="152" t="s">
        <v>2972</v>
      </c>
      <c r="H1153" s="153">
        <v>60.76</v>
      </c>
      <c r="L1153" s="150"/>
      <c r="M1153" s="154"/>
      <c r="N1153" s="155"/>
      <c r="O1153" s="155"/>
      <c r="P1153" s="155"/>
      <c r="Q1153" s="155"/>
      <c r="R1153" s="155"/>
      <c r="S1153" s="155"/>
      <c r="T1153" s="156"/>
      <c r="AT1153" s="151" t="s">
        <v>157</v>
      </c>
      <c r="AU1153" s="151" t="s">
        <v>79</v>
      </c>
      <c r="AV1153" s="13" t="s">
        <v>79</v>
      </c>
      <c r="AW1153" s="13" t="s">
        <v>27</v>
      </c>
      <c r="AX1153" s="13" t="s">
        <v>70</v>
      </c>
      <c r="AY1153" s="151" t="s">
        <v>148</v>
      </c>
    </row>
    <row r="1154" spans="2:51" s="13" customFormat="1" ht="12">
      <c r="B1154" s="150"/>
      <c r="D1154" s="144" t="s">
        <v>157</v>
      </c>
      <c r="E1154" s="151" t="s">
        <v>1</v>
      </c>
      <c r="F1154" s="152" t="s">
        <v>2973</v>
      </c>
      <c r="H1154" s="153">
        <v>72</v>
      </c>
      <c r="L1154" s="150"/>
      <c r="M1154" s="154"/>
      <c r="N1154" s="155"/>
      <c r="O1154" s="155"/>
      <c r="P1154" s="155"/>
      <c r="Q1154" s="155"/>
      <c r="R1154" s="155"/>
      <c r="S1154" s="155"/>
      <c r="T1154" s="156"/>
      <c r="AT1154" s="151" t="s">
        <v>157</v>
      </c>
      <c r="AU1154" s="151" t="s">
        <v>79</v>
      </c>
      <c r="AV1154" s="13" t="s">
        <v>79</v>
      </c>
      <c r="AW1154" s="13" t="s">
        <v>27</v>
      </c>
      <c r="AX1154" s="13" t="s">
        <v>70</v>
      </c>
      <c r="AY1154" s="151" t="s">
        <v>148</v>
      </c>
    </row>
    <row r="1155" spans="2:51" s="13" customFormat="1" ht="12">
      <c r="B1155" s="150"/>
      <c r="D1155" s="144" t="s">
        <v>157</v>
      </c>
      <c r="E1155" s="151" t="s">
        <v>1</v>
      </c>
      <c r="F1155" s="152" t="s">
        <v>2974</v>
      </c>
      <c r="H1155" s="153">
        <v>33.96</v>
      </c>
      <c r="L1155" s="150"/>
      <c r="M1155" s="154"/>
      <c r="N1155" s="155"/>
      <c r="O1155" s="155"/>
      <c r="P1155" s="155"/>
      <c r="Q1155" s="155"/>
      <c r="R1155" s="155"/>
      <c r="S1155" s="155"/>
      <c r="T1155" s="156"/>
      <c r="AT1155" s="151" t="s">
        <v>157</v>
      </c>
      <c r="AU1155" s="151" t="s">
        <v>79</v>
      </c>
      <c r="AV1155" s="13" t="s">
        <v>79</v>
      </c>
      <c r="AW1155" s="13" t="s">
        <v>27</v>
      </c>
      <c r="AX1155" s="13" t="s">
        <v>70</v>
      </c>
      <c r="AY1155" s="151" t="s">
        <v>148</v>
      </c>
    </row>
    <row r="1156" spans="2:51" s="13" customFormat="1" ht="12">
      <c r="B1156" s="150"/>
      <c r="D1156" s="144" t="s">
        <v>157</v>
      </c>
      <c r="E1156" s="151" t="s">
        <v>1</v>
      </c>
      <c r="F1156" s="152" t="s">
        <v>3487</v>
      </c>
      <c r="H1156" s="153">
        <v>14</v>
      </c>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51" s="13" customFormat="1" ht="12">
      <c r="B1157" s="150"/>
      <c r="D1157" s="144" t="s">
        <v>157</v>
      </c>
      <c r="E1157" s="151" t="s">
        <v>1</v>
      </c>
      <c r="F1157" s="152" t="s">
        <v>3488</v>
      </c>
      <c r="H1157" s="153">
        <v>5.9</v>
      </c>
      <c r="L1157" s="150"/>
      <c r="M1157" s="154"/>
      <c r="N1157" s="155"/>
      <c r="O1157" s="155"/>
      <c r="P1157" s="155"/>
      <c r="Q1157" s="155"/>
      <c r="R1157" s="155"/>
      <c r="S1157" s="155"/>
      <c r="T1157" s="156"/>
      <c r="AT1157" s="151" t="s">
        <v>157</v>
      </c>
      <c r="AU1157" s="151" t="s">
        <v>79</v>
      </c>
      <c r="AV1157" s="13" t="s">
        <v>79</v>
      </c>
      <c r="AW1157" s="13" t="s">
        <v>27</v>
      </c>
      <c r="AX1157" s="13" t="s">
        <v>70</v>
      </c>
      <c r="AY1157" s="151" t="s">
        <v>148</v>
      </c>
    </row>
    <row r="1158" spans="2:51" s="12" customFormat="1" ht="12">
      <c r="B1158" s="143"/>
      <c r="D1158" s="144" t="s">
        <v>157</v>
      </c>
      <c r="E1158" s="145" t="s">
        <v>1</v>
      </c>
      <c r="F1158" s="146" t="s">
        <v>347</v>
      </c>
      <c r="H1158" s="145" t="s">
        <v>1</v>
      </c>
      <c r="L1158" s="143"/>
      <c r="M1158" s="147"/>
      <c r="N1158" s="148"/>
      <c r="O1158" s="148"/>
      <c r="P1158" s="148"/>
      <c r="Q1158" s="148"/>
      <c r="R1158" s="148"/>
      <c r="S1158" s="148"/>
      <c r="T1158" s="149"/>
      <c r="AT1158" s="145" t="s">
        <v>157</v>
      </c>
      <c r="AU1158" s="145" t="s">
        <v>79</v>
      </c>
      <c r="AV1158" s="12" t="s">
        <v>77</v>
      </c>
      <c r="AW1158" s="12" t="s">
        <v>27</v>
      </c>
      <c r="AX1158" s="12" t="s">
        <v>70</v>
      </c>
      <c r="AY1158" s="145" t="s">
        <v>148</v>
      </c>
    </row>
    <row r="1159" spans="2:51" s="13" customFormat="1" ht="12">
      <c r="B1159" s="150"/>
      <c r="D1159" s="144" t="s">
        <v>157</v>
      </c>
      <c r="E1159" s="151" t="s">
        <v>1</v>
      </c>
      <c r="F1159" s="152" t="s">
        <v>2977</v>
      </c>
      <c r="H1159" s="153">
        <v>56.1</v>
      </c>
      <c r="L1159" s="150"/>
      <c r="M1159" s="154"/>
      <c r="N1159" s="155"/>
      <c r="O1159" s="155"/>
      <c r="P1159" s="155"/>
      <c r="Q1159" s="155"/>
      <c r="R1159" s="155"/>
      <c r="S1159" s="155"/>
      <c r="T1159" s="156"/>
      <c r="AT1159" s="151" t="s">
        <v>157</v>
      </c>
      <c r="AU1159" s="151" t="s">
        <v>79</v>
      </c>
      <c r="AV1159" s="13" t="s">
        <v>79</v>
      </c>
      <c r="AW1159" s="13" t="s">
        <v>27</v>
      </c>
      <c r="AX1159" s="13" t="s">
        <v>70</v>
      </c>
      <c r="AY1159" s="151" t="s">
        <v>148</v>
      </c>
    </row>
    <row r="1160" spans="2:51" s="13" customFormat="1" ht="12">
      <c r="B1160" s="150"/>
      <c r="D1160" s="144" t="s">
        <v>157</v>
      </c>
      <c r="E1160" s="151" t="s">
        <v>1</v>
      </c>
      <c r="F1160" s="152" t="s">
        <v>2978</v>
      </c>
      <c r="H1160" s="153">
        <v>18.78</v>
      </c>
      <c r="L1160" s="150"/>
      <c r="M1160" s="154"/>
      <c r="N1160" s="155"/>
      <c r="O1160" s="155"/>
      <c r="P1160" s="155"/>
      <c r="Q1160" s="155"/>
      <c r="R1160" s="155"/>
      <c r="S1160" s="155"/>
      <c r="T1160" s="156"/>
      <c r="AT1160" s="151" t="s">
        <v>157</v>
      </c>
      <c r="AU1160" s="151" t="s">
        <v>79</v>
      </c>
      <c r="AV1160" s="13" t="s">
        <v>79</v>
      </c>
      <c r="AW1160" s="13" t="s">
        <v>27</v>
      </c>
      <c r="AX1160" s="13" t="s">
        <v>70</v>
      </c>
      <c r="AY1160" s="151" t="s">
        <v>148</v>
      </c>
    </row>
    <row r="1161" spans="2:51" s="13" customFormat="1" ht="12">
      <c r="B1161" s="150"/>
      <c r="D1161" s="144" t="s">
        <v>157</v>
      </c>
      <c r="E1161" s="151" t="s">
        <v>1</v>
      </c>
      <c r="F1161" s="152" t="s">
        <v>2979</v>
      </c>
      <c r="H1161" s="153">
        <v>61.6</v>
      </c>
      <c r="L1161" s="150"/>
      <c r="M1161" s="154"/>
      <c r="N1161" s="155"/>
      <c r="O1161" s="155"/>
      <c r="P1161" s="155"/>
      <c r="Q1161" s="155"/>
      <c r="R1161" s="155"/>
      <c r="S1161" s="155"/>
      <c r="T1161" s="156"/>
      <c r="AT1161" s="151" t="s">
        <v>157</v>
      </c>
      <c r="AU1161" s="151" t="s">
        <v>79</v>
      </c>
      <c r="AV1161" s="13" t="s">
        <v>79</v>
      </c>
      <c r="AW1161" s="13" t="s">
        <v>27</v>
      </c>
      <c r="AX1161" s="13" t="s">
        <v>70</v>
      </c>
      <c r="AY1161" s="151" t="s">
        <v>148</v>
      </c>
    </row>
    <row r="1162" spans="2:51" s="13" customFormat="1" ht="12">
      <c r="B1162" s="150"/>
      <c r="D1162" s="144" t="s">
        <v>157</v>
      </c>
      <c r="E1162" s="151" t="s">
        <v>1</v>
      </c>
      <c r="F1162" s="152" t="s">
        <v>2973</v>
      </c>
      <c r="H1162" s="153">
        <v>72</v>
      </c>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51" s="13" customFormat="1" ht="12">
      <c r="B1163" s="150"/>
      <c r="D1163" s="144" t="s">
        <v>157</v>
      </c>
      <c r="E1163" s="151" t="s">
        <v>1</v>
      </c>
      <c r="F1163" s="152" t="s">
        <v>2980</v>
      </c>
      <c r="H1163" s="153">
        <v>4.5</v>
      </c>
      <c r="L1163" s="150"/>
      <c r="M1163" s="154"/>
      <c r="N1163" s="155"/>
      <c r="O1163" s="155"/>
      <c r="P1163" s="155"/>
      <c r="Q1163" s="155"/>
      <c r="R1163" s="155"/>
      <c r="S1163" s="155"/>
      <c r="T1163" s="156"/>
      <c r="AT1163" s="151" t="s">
        <v>157</v>
      </c>
      <c r="AU1163" s="151" t="s">
        <v>79</v>
      </c>
      <c r="AV1163" s="13" t="s">
        <v>79</v>
      </c>
      <c r="AW1163" s="13" t="s">
        <v>27</v>
      </c>
      <c r="AX1163" s="13" t="s">
        <v>70</v>
      </c>
      <c r="AY1163" s="151" t="s">
        <v>148</v>
      </c>
    </row>
    <row r="1164" spans="2:51" s="13" customFormat="1" ht="12">
      <c r="B1164" s="150"/>
      <c r="D1164" s="144" t="s">
        <v>157</v>
      </c>
      <c r="E1164" s="151" t="s">
        <v>1</v>
      </c>
      <c r="F1164" s="152" t="s">
        <v>3489</v>
      </c>
      <c r="H1164" s="153">
        <v>56</v>
      </c>
      <c r="L1164" s="150"/>
      <c r="M1164" s="154"/>
      <c r="N1164" s="155"/>
      <c r="O1164" s="155"/>
      <c r="P1164" s="155"/>
      <c r="Q1164" s="155"/>
      <c r="R1164" s="155"/>
      <c r="S1164" s="155"/>
      <c r="T1164" s="156"/>
      <c r="AT1164" s="151" t="s">
        <v>157</v>
      </c>
      <c r="AU1164" s="151" t="s">
        <v>79</v>
      </c>
      <c r="AV1164" s="13" t="s">
        <v>79</v>
      </c>
      <c r="AW1164" s="13" t="s">
        <v>27</v>
      </c>
      <c r="AX1164" s="13" t="s">
        <v>70</v>
      </c>
      <c r="AY1164" s="151" t="s">
        <v>148</v>
      </c>
    </row>
    <row r="1165" spans="2:51" s="13" customFormat="1" ht="20.4">
      <c r="B1165" s="150"/>
      <c r="D1165" s="144" t="s">
        <v>157</v>
      </c>
      <c r="E1165" s="151" t="s">
        <v>1</v>
      </c>
      <c r="F1165" s="152" t="s">
        <v>3490</v>
      </c>
      <c r="H1165" s="153">
        <v>38.5</v>
      </c>
      <c r="L1165" s="150"/>
      <c r="M1165" s="154"/>
      <c r="N1165" s="155"/>
      <c r="O1165" s="155"/>
      <c r="P1165" s="155"/>
      <c r="Q1165" s="155"/>
      <c r="R1165" s="155"/>
      <c r="S1165" s="155"/>
      <c r="T1165" s="156"/>
      <c r="AT1165" s="151" t="s">
        <v>157</v>
      </c>
      <c r="AU1165" s="151" t="s">
        <v>79</v>
      </c>
      <c r="AV1165" s="13" t="s">
        <v>79</v>
      </c>
      <c r="AW1165" s="13" t="s">
        <v>27</v>
      </c>
      <c r="AX1165" s="13" t="s">
        <v>70</v>
      </c>
      <c r="AY1165" s="151" t="s">
        <v>148</v>
      </c>
    </row>
    <row r="1166" spans="2:65" s="1" customFormat="1" ht="36" customHeight="1">
      <c r="B1166" s="130"/>
      <c r="C1166" s="131" t="s">
        <v>1750</v>
      </c>
      <c r="D1166" s="131" t="s">
        <v>150</v>
      </c>
      <c r="E1166" s="132" t="s">
        <v>1808</v>
      </c>
      <c r="F1166" s="133" t="s">
        <v>1809</v>
      </c>
      <c r="G1166" s="134" t="s">
        <v>319</v>
      </c>
      <c r="H1166" s="135">
        <v>15</v>
      </c>
      <c r="I1166" s="136"/>
      <c r="J1166" s="136">
        <f>ROUND(I1166*H1166,2)</f>
        <v>0</v>
      </c>
      <c r="K1166" s="133" t="s">
        <v>1</v>
      </c>
      <c r="L1166" s="27"/>
      <c r="M1166" s="137" t="s">
        <v>1</v>
      </c>
      <c r="N1166" s="138" t="s">
        <v>35</v>
      </c>
      <c r="O1166" s="139">
        <v>3.304</v>
      </c>
      <c r="P1166" s="139">
        <f>O1166*H1166</f>
        <v>49.559999999999995</v>
      </c>
      <c r="Q1166" s="139">
        <v>0</v>
      </c>
      <c r="R1166" s="139">
        <f>Q1166*H1166</f>
        <v>0</v>
      </c>
      <c r="S1166" s="139">
        <v>0</v>
      </c>
      <c r="T1166" s="140">
        <f>S1166*H1166</f>
        <v>0</v>
      </c>
      <c r="AR1166" s="141" t="s">
        <v>231</v>
      </c>
      <c r="AT1166" s="141" t="s">
        <v>150</v>
      </c>
      <c r="AU1166" s="141" t="s">
        <v>79</v>
      </c>
      <c r="AY1166" s="15" t="s">
        <v>148</v>
      </c>
      <c r="BE1166" s="142">
        <f>IF(N1166="základní",J1166,0)</f>
        <v>0</v>
      </c>
      <c r="BF1166" s="142">
        <f>IF(N1166="snížená",J1166,0)</f>
        <v>0</v>
      </c>
      <c r="BG1166" s="142">
        <f>IF(N1166="zákl. přenesená",J1166,0)</f>
        <v>0</v>
      </c>
      <c r="BH1166" s="142">
        <f>IF(N1166="sníž. přenesená",J1166,0)</f>
        <v>0</v>
      </c>
      <c r="BI1166" s="142">
        <f>IF(N1166="nulová",J1166,0)</f>
        <v>0</v>
      </c>
      <c r="BJ1166" s="15" t="s">
        <v>77</v>
      </c>
      <c r="BK1166" s="142">
        <f>ROUND(I1166*H1166,2)</f>
        <v>0</v>
      </c>
      <c r="BL1166" s="15" t="s">
        <v>231</v>
      </c>
      <c r="BM1166" s="141" t="s">
        <v>3491</v>
      </c>
    </row>
    <row r="1167" spans="2:51" s="13" customFormat="1" ht="12">
      <c r="B1167" s="150"/>
      <c r="D1167" s="144" t="s">
        <v>157</v>
      </c>
      <c r="E1167" s="151" t="s">
        <v>1</v>
      </c>
      <c r="F1167" s="152" t="s">
        <v>260</v>
      </c>
      <c r="H1167" s="153">
        <v>9</v>
      </c>
      <c r="L1167" s="150"/>
      <c r="M1167" s="154"/>
      <c r="N1167" s="155"/>
      <c r="O1167" s="155"/>
      <c r="P1167" s="155"/>
      <c r="Q1167" s="155"/>
      <c r="R1167" s="155"/>
      <c r="S1167" s="155"/>
      <c r="T1167" s="156"/>
      <c r="AT1167" s="151" t="s">
        <v>157</v>
      </c>
      <c r="AU1167" s="151" t="s">
        <v>79</v>
      </c>
      <c r="AV1167" s="13" t="s">
        <v>79</v>
      </c>
      <c r="AW1167" s="13" t="s">
        <v>27</v>
      </c>
      <c r="AX1167" s="13" t="s">
        <v>70</v>
      </c>
      <c r="AY1167" s="151" t="s">
        <v>148</v>
      </c>
    </row>
    <row r="1168" spans="2:51" s="13" customFormat="1" ht="12">
      <c r="B1168" s="150"/>
      <c r="D1168" s="144" t="s">
        <v>157</v>
      </c>
      <c r="E1168" s="151" t="s">
        <v>1</v>
      </c>
      <c r="F1168" s="152" t="s">
        <v>846</v>
      </c>
      <c r="H1168" s="153">
        <v>6</v>
      </c>
      <c r="L1168" s="150"/>
      <c r="M1168" s="154"/>
      <c r="N1168" s="155"/>
      <c r="O1168" s="155"/>
      <c r="P1168" s="155"/>
      <c r="Q1168" s="155"/>
      <c r="R1168" s="155"/>
      <c r="S1168" s="155"/>
      <c r="T1168" s="156"/>
      <c r="AT1168" s="151" t="s">
        <v>157</v>
      </c>
      <c r="AU1168" s="151" t="s">
        <v>79</v>
      </c>
      <c r="AV1168" s="13" t="s">
        <v>79</v>
      </c>
      <c r="AW1168" s="13" t="s">
        <v>27</v>
      </c>
      <c r="AX1168" s="13" t="s">
        <v>70</v>
      </c>
      <c r="AY1168" s="151" t="s">
        <v>148</v>
      </c>
    </row>
    <row r="1169" spans="2:65" s="1" customFormat="1" ht="24" customHeight="1">
      <c r="B1169" s="130"/>
      <c r="C1169" s="131" t="s">
        <v>1756</v>
      </c>
      <c r="D1169" s="131" t="s">
        <v>150</v>
      </c>
      <c r="E1169" s="132" t="s">
        <v>1813</v>
      </c>
      <c r="F1169" s="133" t="s">
        <v>1814</v>
      </c>
      <c r="G1169" s="134" t="s">
        <v>319</v>
      </c>
      <c r="H1169" s="135">
        <v>10</v>
      </c>
      <c r="I1169" s="136"/>
      <c r="J1169" s="136">
        <f>ROUND(I1169*H1169,2)</f>
        <v>0</v>
      </c>
      <c r="K1169" s="133" t="s">
        <v>320</v>
      </c>
      <c r="L1169" s="27"/>
      <c r="M1169" s="137" t="s">
        <v>1</v>
      </c>
      <c r="N1169" s="138" t="s">
        <v>35</v>
      </c>
      <c r="O1169" s="139">
        <v>2.859</v>
      </c>
      <c r="P1169" s="139">
        <f>O1169*H1169</f>
        <v>28.59</v>
      </c>
      <c r="Q1169" s="139">
        <v>0</v>
      </c>
      <c r="R1169" s="139">
        <f>Q1169*H1169</f>
        <v>0</v>
      </c>
      <c r="S1169" s="139">
        <v>0</v>
      </c>
      <c r="T1169" s="140">
        <f>S1169*H1169</f>
        <v>0</v>
      </c>
      <c r="AR1169" s="141" t="s">
        <v>231</v>
      </c>
      <c r="AT1169" s="141" t="s">
        <v>150</v>
      </c>
      <c r="AU1169" s="141" t="s">
        <v>79</v>
      </c>
      <c r="AY1169" s="15" t="s">
        <v>148</v>
      </c>
      <c r="BE1169" s="142">
        <f>IF(N1169="základní",J1169,0)</f>
        <v>0</v>
      </c>
      <c r="BF1169" s="142">
        <f>IF(N1169="snížená",J1169,0)</f>
        <v>0</v>
      </c>
      <c r="BG1169" s="142">
        <f>IF(N1169="zákl. přenesená",J1169,0)</f>
        <v>0</v>
      </c>
      <c r="BH1169" s="142">
        <f>IF(N1169="sníž. přenesená",J1169,0)</f>
        <v>0</v>
      </c>
      <c r="BI1169" s="142">
        <f>IF(N1169="nulová",J1169,0)</f>
        <v>0</v>
      </c>
      <c r="BJ1169" s="15" t="s">
        <v>77</v>
      </c>
      <c r="BK1169" s="142">
        <f>ROUND(I1169*H1169,2)</f>
        <v>0</v>
      </c>
      <c r="BL1169" s="15" t="s">
        <v>231</v>
      </c>
      <c r="BM1169" s="141" t="s">
        <v>3492</v>
      </c>
    </row>
    <row r="1170" spans="2:51" s="13" customFormat="1" ht="12">
      <c r="B1170" s="150"/>
      <c r="D1170" s="144" t="s">
        <v>157</v>
      </c>
      <c r="E1170" s="151" t="s">
        <v>1</v>
      </c>
      <c r="F1170" s="152" t="s">
        <v>260</v>
      </c>
      <c r="H1170" s="153">
        <v>9</v>
      </c>
      <c r="L1170" s="150"/>
      <c r="M1170" s="154"/>
      <c r="N1170" s="155"/>
      <c r="O1170" s="155"/>
      <c r="P1170" s="155"/>
      <c r="Q1170" s="155"/>
      <c r="R1170" s="155"/>
      <c r="S1170" s="155"/>
      <c r="T1170" s="156"/>
      <c r="AT1170" s="151" t="s">
        <v>157</v>
      </c>
      <c r="AU1170" s="151" t="s">
        <v>79</v>
      </c>
      <c r="AV1170" s="13" t="s">
        <v>79</v>
      </c>
      <c r="AW1170" s="13" t="s">
        <v>27</v>
      </c>
      <c r="AX1170" s="13" t="s">
        <v>70</v>
      </c>
      <c r="AY1170" s="151" t="s">
        <v>148</v>
      </c>
    </row>
    <row r="1171" spans="2:51" s="13" customFormat="1" ht="12">
      <c r="B1171" s="150"/>
      <c r="D1171" s="144" t="s">
        <v>157</v>
      </c>
      <c r="E1171" s="151" t="s">
        <v>1</v>
      </c>
      <c r="F1171" s="152" t="s">
        <v>261</v>
      </c>
      <c r="H1171" s="153">
        <v>1</v>
      </c>
      <c r="L1171" s="150"/>
      <c r="M1171" s="154"/>
      <c r="N1171" s="155"/>
      <c r="O1171" s="155"/>
      <c r="P1171" s="155"/>
      <c r="Q1171" s="155"/>
      <c r="R1171" s="155"/>
      <c r="S1171" s="155"/>
      <c r="T1171" s="156"/>
      <c r="AT1171" s="151" t="s">
        <v>157</v>
      </c>
      <c r="AU1171" s="151" t="s">
        <v>79</v>
      </c>
      <c r="AV1171" s="13" t="s">
        <v>79</v>
      </c>
      <c r="AW1171" s="13" t="s">
        <v>27</v>
      </c>
      <c r="AX1171" s="13" t="s">
        <v>70</v>
      </c>
      <c r="AY1171" s="151" t="s">
        <v>148</v>
      </c>
    </row>
    <row r="1172" spans="2:65" s="1" customFormat="1" ht="24" customHeight="1">
      <c r="B1172" s="130"/>
      <c r="C1172" s="157" t="s">
        <v>1780</v>
      </c>
      <c r="D1172" s="157" t="s">
        <v>80</v>
      </c>
      <c r="E1172" s="158" t="s">
        <v>3493</v>
      </c>
      <c r="F1172" s="159" t="s">
        <v>3494</v>
      </c>
      <c r="G1172" s="160" t="s">
        <v>319</v>
      </c>
      <c r="H1172" s="161">
        <v>1</v>
      </c>
      <c r="I1172" s="162"/>
      <c r="J1172" s="162">
        <f>ROUND(I1172*H1172,2)</f>
        <v>0</v>
      </c>
      <c r="K1172" s="159" t="s">
        <v>154</v>
      </c>
      <c r="L1172" s="163"/>
      <c r="M1172" s="164" t="s">
        <v>1</v>
      </c>
      <c r="N1172" s="165" t="s">
        <v>35</v>
      </c>
      <c r="O1172" s="139">
        <v>0</v>
      </c>
      <c r="P1172" s="139">
        <f>O1172*H1172</f>
        <v>0</v>
      </c>
      <c r="Q1172" s="139">
        <v>0.023</v>
      </c>
      <c r="R1172" s="139">
        <f>Q1172*H1172</f>
        <v>0.023</v>
      </c>
      <c r="S1172" s="139">
        <v>0</v>
      </c>
      <c r="T1172" s="140">
        <f>S1172*H1172</f>
        <v>0</v>
      </c>
      <c r="AR1172" s="141" t="s">
        <v>325</v>
      </c>
      <c r="AT1172" s="141" t="s">
        <v>80</v>
      </c>
      <c r="AU1172" s="141" t="s">
        <v>79</v>
      </c>
      <c r="AY1172" s="15" t="s">
        <v>148</v>
      </c>
      <c r="BE1172" s="142">
        <f>IF(N1172="základní",J1172,0)</f>
        <v>0</v>
      </c>
      <c r="BF1172" s="142">
        <f>IF(N1172="snížená",J1172,0)</f>
        <v>0</v>
      </c>
      <c r="BG1172" s="142">
        <f>IF(N1172="zákl. přenesená",J1172,0)</f>
        <v>0</v>
      </c>
      <c r="BH1172" s="142">
        <f>IF(N1172="sníž. přenesená",J1172,0)</f>
        <v>0</v>
      </c>
      <c r="BI1172" s="142">
        <f>IF(N1172="nulová",J1172,0)</f>
        <v>0</v>
      </c>
      <c r="BJ1172" s="15" t="s">
        <v>77</v>
      </c>
      <c r="BK1172" s="142">
        <f>ROUND(I1172*H1172,2)</f>
        <v>0</v>
      </c>
      <c r="BL1172" s="15" t="s">
        <v>231</v>
      </c>
      <c r="BM1172" s="141" t="s">
        <v>3495</v>
      </c>
    </row>
    <row r="1173" spans="2:51" s="13" customFormat="1" ht="12">
      <c r="B1173" s="150"/>
      <c r="D1173" s="144" t="s">
        <v>157</v>
      </c>
      <c r="E1173" s="151" t="s">
        <v>1</v>
      </c>
      <c r="F1173" s="152" t="s">
        <v>1737</v>
      </c>
      <c r="H1173" s="153">
        <v>1</v>
      </c>
      <c r="L1173" s="150"/>
      <c r="M1173" s="154"/>
      <c r="N1173" s="155"/>
      <c r="O1173" s="155"/>
      <c r="P1173" s="155"/>
      <c r="Q1173" s="155"/>
      <c r="R1173" s="155"/>
      <c r="S1173" s="155"/>
      <c r="T1173" s="156"/>
      <c r="AT1173" s="151" t="s">
        <v>157</v>
      </c>
      <c r="AU1173" s="151" t="s">
        <v>79</v>
      </c>
      <c r="AV1173" s="13" t="s">
        <v>79</v>
      </c>
      <c r="AW1173" s="13" t="s">
        <v>27</v>
      </c>
      <c r="AX1173" s="13" t="s">
        <v>77</v>
      </c>
      <c r="AY1173" s="151" t="s">
        <v>148</v>
      </c>
    </row>
    <row r="1174" spans="2:65" s="1" customFormat="1" ht="24" customHeight="1">
      <c r="B1174" s="130"/>
      <c r="C1174" s="157" t="s">
        <v>1795</v>
      </c>
      <c r="D1174" s="157" t="s">
        <v>80</v>
      </c>
      <c r="E1174" s="158" t="s">
        <v>1817</v>
      </c>
      <c r="F1174" s="159" t="s">
        <v>1818</v>
      </c>
      <c r="G1174" s="160" t="s">
        <v>319</v>
      </c>
      <c r="H1174" s="161">
        <v>8</v>
      </c>
      <c r="I1174" s="162"/>
      <c r="J1174" s="162">
        <f>ROUND(I1174*H1174,2)</f>
        <v>0</v>
      </c>
      <c r="K1174" s="159" t="s">
        <v>320</v>
      </c>
      <c r="L1174" s="163"/>
      <c r="M1174" s="164" t="s">
        <v>1</v>
      </c>
      <c r="N1174" s="165" t="s">
        <v>35</v>
      </c>
      <c r="O1174" s="139">
        <v>0</v>
      </c>
      <c r="P1174" s="139">
        <f>O1174*H1174</f>
        <v>0</v>
      </c>
      <c r="Q1174" s="139">
        <v>0.025</v>
      </c>
      <c r="R1174" s="139">
        <f>Q1174*H1174</f>
        <v>0.2</v>
      </c>
      <c r="S1174" s="139">
        <v>0</v>
      </c>
      <c r="T1174" s="140">
        <f>S1174*H1174</f>
        <v>0</v>
      </c>
      <c r="AR1174" s="141" t="s">
        <v>325</v>
      </c>
      <c r="AT1174" s="141" t="s">
        <v>80</v>
      </c>
      <c r="AU1174" s="141" t="s">
        <v>79</v>
      </c>
      <c r="AY1174" s="15" t="s">
        <v>148</v>
      </c>
      <c r="BE1174" s="142">
        <f>IF(N1174="základní",J1174,0)</f>
        <v>0</v>
      </c>
      <c r="BF1174" s="142">
        <f>IF(N1174="snížená",J1174,0)</f>
        <v>0</v>
      </c>
      <c r="BG1174" s="142">
        <f>IF(N1174="zákl. přenesená",J1174,0)</f>
        <v>0</v>
      </c>
      <c r="BH1174" s="142">
        <f>IF(N1174="sníž. přenesená",J1174,0)</f>
        <v>0</v>
      </c>
      <c r="BI1174" s="142">
        <f>IF(N1174="nulová",J1174,0)</f>
        <v>0</v>
      </c>
      <c r="BJ1174" s="15" t="s">
        <v>77</v>
      </c>
      <c r="BK1174" s="142">
        <f>ROUND(I1174*H1174,2)</f>
        <v>0</v>
      </c>
      <c r="BL1174" s="15" t="s">
        <v>231</v>
      </c>
      <c r="BM1174" s="141" t="s">
        <v>3496</v>
      </c>
    </row>
    <row r="1175" spans="2:51" s="13" customFormat="1" ht="12">
      <c r="B1175" s="150"/>
      <c r="D1175" s="144" t="s">
        <v>157</v>
      </c>
      <c r="E1175" s="151" t="s">
        <v>1</v>
      </c>
      <c r="F1175" s="152" t="s">
        <v>3151</v>
      </c>
      <c r="H1175" s="153">
        <v>8</v>
      </c>
      <c r="L1175" s="150"/>
      <c r="M1175" s="154"/>
      <c r="N1175" s="155"/>
      <c r="O1175" s="155"/>
      <c r="P1175" s="155"/>
      <c r="Q1175" s="155"/>
      <c r="R1175" s="155"/>
      <c r="S1175" s="155"/>
      <c r="T1175" s="156"/>
      <c r="AT1175" s="151" t="s">
        <v>157</v>
      </c>
      <c r="AU1175" s="151" t="s">
        <v>79</v>
      </c>
      <c r="AV1175" s="13" t="s">
        <v>79</v>
      </c>
      <c r="AW1175" s="13" t="s">
        <v>27</v>
      </c>
      <c r="AX1175" s="13" t="s">
        <v>70</v>
      </c>
      <c r="AY1175" s="151" t="s">
        <v>148</v>
      </c>
    </row>
    <row r="1176" spans="2:65" s="1" customFormat="1" ht="24" customHeight="1">
      <c r="B1176" s="130"/>
      <c r="C1176" s="157" t="s">
        <v>1760</v>
      </c>
      <c r="D1176" s="157" t="s">
        <v>80</v>
      </c>
      <c r="E1176" s="158" t="s">
        <v>2773</v>
      </c>
      <c r="F1176" s="159" t="s">
        <v>3497</v>
      </c>
      <c r="G1176" s="160" t="s">
        <v>319</v>
      </c>
      <c r="H1176" s="161">
        <v>1</v>
      </c>
      <c r="I1176" s="162"/>
      <c r="J1176" s="162">
        <f>ROUND(I1176*H1176,2)</f>
        <v>0</v>
      </c>
      <c r="K1176" s="159" t="s">
        <v>1</v>
      </c>
      <c r="L1176" s="163"/>
      <c r="M1176" s="164" t="s">
        <v>1</v>
      </c>
      <c r="N1176" s="165" t="s">
        <v>35</v>
      </c>
      <c r="O1176" s="139">
        <v>0</v>
      </c>
      <c r="P1176" s="139">
        <f>O1176*H1176</f>
        <v>0</v>
      </c>
      <c r="Q1176" s="139">
        <v>0.027</v>
      </c>
      <c r="R1176" s="139">
        <f>Q1176*H1176</f>
        <v>0.027</v>
      </c>
      <c r="S1176" s="139">
        <v>0</v>
      </c>
      <c r="T1176" s="140">
        <f>S1176*H1176</f>
        <v>0</v>
      </c>
      <c r="AR1176" s="141" t="s">
        <v>325</v>
      </c>
      <c r="AT1176" s="141" t="s">
        <v>80</v>
      </c>
      <c r="AU1176" s="141" t="s">
        <v>79</v>
      </c>
      <c r="AY1176" s="15" t="s">
        <v>148</v>
      </c>
      <c r="BE1176" s="142">
        <f>IF(N1176="základní",J1176,0)</f>
        <v>0</v>
      </c>
      <c r="BF1176" s="142">
        <f>IF(N1176="snížená",J1176,0)</f>
        <v>0</v>
      </c>
      <c r="BG1176" s="142">
        <f>IF(N1176="zákl. přenesená",J1176,0)</f>
        <v>0</v>
      </c>
      <c r="BH1176" s="142">
        <f>IF(N1176="sníž. přenesená",J1176,0)</f>
        <v>0</v>
      </c>
      <c r="BI1176" s="142">
        <f>IF(N1176="nulová",J1176,0)</f>
        <v>0</v>
      </c>
      <c r="BJ1176" s="15" t="s">
        <v>77</v>
      </c>
      <c r="BK1176" s="142">
        <f>ROUND(I1176*H1176,2)</f>
        <v>0</v>
      </c>
      <c r="BL1176" s="15" t="s">
        <v>231</v>
      </c>
      <c r="BM1176" s="141" t="s">
        <v>3498</v>
      </c>
    </row>
    <row r="1177" spans="2:51" s="13" customFormat="1" ht="12">
      <c r="B1177" s="150"/>
      <c r="D1177" s="144" t="s">
        <v>157</v>
      </c>
      <c r="E1177" s="151" t="s">
        <v>1</v>
      </c>
      <c r="F1177" s="152" t="s">
        <v>261</v>
      </c>
      <c r="H1177" s="153">
        <v>1</v>
      </c>
      <c r="L1177" s="150"/>
      <c r="M1177" s="154"/>
      <c r="N1177" s="155"/>
      <c r="O1177" s="155"/>
      <c r="P1177" s="155"/>
      <c r="Q1177" s="155"/>
      <c r="R1177" s="155"/>
      <c r="S1177" s="155"/>
      <c r="T1177" s="156"/>
      <c r="AT1177" s="151" t="s">
        <v>157</v>
      </c>
      <c r="AU1177" s="151" t="s">
        <v>79</v>
      </c>
      <c r="AV1177" s="13" t="s">
        <v>79</v>
      </c>
      <c r="AW1177" s="13" t="s">
        <v>27</v>
      </c>
      <c r="AX1177" s="13" t="s">
        <v>70</v>
      </c>
      <c r="AY1177" s="151" t="s">
        <v>148</v>
      </c>
    </row>
    <row r="1178" spans="2:65" s="1" customFormat="1" ht="24" customHeight="1">
      <c r="B1178" s="130"/>
      <c r="C1178" s="131" t="s">
        <v>1764</v>
      </c>
      <c r="D1178" s="131" t="s">
        <v>150</v>
      </c>
      <c r="E1178" s="132" t="s">
        <v>1821</v>
      </c>
      <c r="F1178" s="133" t="s">
        <v>1822</v>
      </c>
      <c r="G1178" s="134" t="s">
        <v>319</v>
      </c>
      <c r="H1178" s="135">
        <v>5</v>
      </c>
      <c r="I1178" s="136"/>
      <c r="J1178" s="136">
        <f>ROUND(I1178*H1178,2)</f>
        <v>0</v>
      </c>
      <c r="K1178" s="133" t="s">
        <v>320</v>
      </c>
      <c r="L1178" s="27"/>
      <c r="M1178" s="137" t="s">
        <v>1</v>
      </c>
      <c r="N1178" s="138" t="s">
        <v>35</v>
      </c>
      <c r="O1178" s="139">
        <v>3.304</v>
      </c>
      <c r="P1178" s="139">
        <f>O1178*H1178</f>
        <v>16.52</v>
      </c>
      <c r="Q1178" s="139">
        <v>0</v>
      </c>
      <c r="R1178" s="139">
        <f>Q1178*H1178</f>
        <v>0</v>
      </c>
      <c r="S1178" s="139">
        <v>0</v>
      </c>
      <c r="T1178" s="140">
        <f>S1178*H1178</f>
        <v>0</v>
      </c>
      <c r="AR1178" s="141" t="s">
        <v>231</v>
      </c>
      <c r="AT1178" s="141" t="s">
        <v>150</v>
      </c>
      <c r="AU1178" s="141" t="s">
        <v>79</v>
      </c>
      <c r="AY1178" s="15" t="s">
        <v>148</v>
      </c>
      <c r="BE1178" s="142">
        <f>IF(N1178="základní",J1178,0)</f>
        <v>0</v>
      </c>
      <c r="BF1178" s="142">
        <f>IF(N1178="snížená",J1178,0)</f>
        <v>0</v>
      </c>
      <c r="BG1178" s="142">
        <f>IF(N1178="zákl. přenesená",J1178,0)</f>
        <v>0</v>
      </c>
      <c r="BH1178" s="142">
        <f>IF(N1178="sníž. přenesená",J1178,0)</f>
        <v>0</v>
      </c>
      <c r="BI1178" s="142">
        <f>IF(N1178="nulová",J1178,0)</f>
        <v>0</v>
      </c>
      <c r="BJ1178" s="15" t="s">
        <v>77</v>
      </c>
      <c r="BK1178" s="142">
        <f>ROUND(I1178*H1178,2)</f>
        <v>0</v>
      </c>
      <c r="BL1178" s="15" t="s">
        <v>231</v>
      </c>
      <c r="BM1178" s="141" t="s">
        <v>3499</v>
      </c>
    </row>
    <row r="1179" spans="2:51" s="13" customFormat="1" ht="12">
      <c r="B1179" s="150"/>
      <c r="D1179" s="144" t="s">
        <v>157</v>
      </c>
      <c r="E1179" s="151" t="s">
        <v>1</v>
      </c>
      <c r="F1179" s="152" t="s">
        <v>1828</v>
      </c>
      <c r="H1179" s="153">
        <v>5</v>
      </c>
      <c r="L1179" s="150"/>
      <c r="M1179" s="154"/>
      <c r="N1179" s="155"/>
      <c r="O1179" s="155"/>
      <c r="P1179" s="155"/>
      <c r="Q1179" s="155"/>
      <c r="R1179" s="155"/>
      <c r="S1179" s="155"/>
      <c r="T1179" s="156"/>
      <c r="AT1179" s="151" t="s">
        <v>157</v>
      </c>
      <c r="AU1179" s="151" t="s">
        <v>79</v>
      </c>
      <c r="AV1179" s="13" t="s">
        <v>79</v>
      </c>
      <c r="AW1179" s="13" t="s">
        <v>27</v>
      </c>
      <c r="AX1179" s="13" t="s">
        <v>70</v>
      </c>
      <c r="AY1179" s="151" t="s">
        <v>148</v>
      </c>
    </row>
    <row r="1180" spans="2:65" s="1" customFormat="1" ht="24" customHeight="1">
      <c r="B1180" s="130"/>
      <c r="C1180" s="157" t="s">
        <v>1768</v>
      </c>
      <c r="D1180" s="157" t="s">
        <v>80</v>
      </c>
      <c r="E1180" s="158" t="s">
        <v>1825</v>
      </c>
      <c r="F1180" s="159" t="s">
        <v>1826</v>
      </c>
      <c r="G1180" s="160" t="s">
        <v>319</v>
      </c>
      <c r="H1180" s="161">
        <v>5</v>
      </c>
      <c r="I1180" s="162"/>
      <c r="J1180" s="162">
        <f>ROUND(I1180*H1180,2)</f>
        <v>0</v>
      </c>
      <c r="K1180" s="159" t="s">
        <v>320</v>
      </c>
      <c r="L1180" s="163"/>
      <c r="M1180" s="164" t="s">
        <v>1</v>
      </c>
      <c r="N1180" s="165" t="s">
        <v>35</v>
      </c>
      <c r="O1180" s="139">
        <v>0</v>
      </c>
      <c r="P1180" s="139">
        <f>O1180*H1180</f>
        <v>0</v>
      </c>
      <c r="Q1180" s="139">
        <v>0.027</v>
      </c>
      <c r="R1180" s="139">
        <f>Q1180*H1180</f>
        <v>0.135</v>
      </c>
      <c r="S1180" s="139">
        <v>0</v>
      </c>
      <c r="T1180" s="140">
        <f>S1180*H1180</f>
        <v>0</v>
      </c>
      <c r="AR1180" s="141" t="s">
        <v>325</v>
      </c>
      <c r="AT1180" s="141" t="s">
        <v>80</v>
      </c>
      <c r="AU1180" s="141" t="s">
        <v>79</v>
      </c>
      <c r="AY1180" s="15" t="s">
        <v>148</v>
      </c>
      <c r="BE1180" s="142">
        <f>IF(N1180="základní",J1180,0)</f>
        <v>0</v>
      </c>
      <c r="BF1180" s="142">
        <f>IF(N1180="snížená",J1180,0)</f>
        <v>0</v>
      </c>
      <c r="BG1180" s="142">
        <f>IF(N1180="zákl. přenesená",J1180,0)</f>
        <v>0</v>
      </c>
      <c r="BH1180" s="142">
        <f>IF(N1180="sníž. přenesená",J1180,0)</f>
        <v>0</v>
      </c>
      <c r="BI1180" s="142">
        <f>IF(N1180="nulová",J1180,0)</f>
        <v>0</v>
      </c>
      <c r="BJ1180" s="15" t="s">
        <v>77</v>
      </c>
      <c r="BK1180" s="142">
        <f>ROUND(I1180*H1180,2)</f>
        <v>0</v>
      </c>
      <c r="BL1180" s="15" t="s">
        <v>231</v>
      </c>
      <c r="BM1180" s="141" t="s">
        <v>3500</v>
      </c>
    </row>
    <row r="1181" spans="2:51" s="13" customFormat="1" ht="12">
      <c r="B1181" s="150"/>
      <c r="D1181" s="144" t="s">
        <v>157</v>
      </c>
      <c r="E1181" s="151" t="s">
        <v>1</v>
      </c>
      <c r="F1181" s="152" t="s">
        <v>1828</v>
      </c>
      <c r="H1181" s="153">
        <v>5</v>
      </c>
      <c r="L1181" s="150"/>
      <c r="M1181" s="154"/>
      <c r="N1181" s="155"/>
      <c r="O1181" s="155"/>
      <c r="P1181" s="155"/>
      <c r="Q1181" s="155"/>
      <c r="R1181" s="155"/>
      <c r="S1181" s="155"/>
      <c r="T1181" s="156"/>
      <c r="AT1181" s="151" t="s">
        <v>157</v>
      </c>
      <c r="AU1181" s="151" t="s">
        <v>79</v>
      </c>
      <c r="AV1181" s="13" t="s">
        <v>79</v>
      </c>
      <c r="AW1181" s="13" t="s">
        <v>27</v>
      </c>
      <c r="AX1181" s="13" t="s">
        <v>70</v>
      </c>
      <c r="AY1181" s="151" t="s">
        <v>148</v>
      </c>
    </row>
    <row r="1182" spans="2:65" s="1" customFormat="1" ht="24" customHeight="1">
      <c r="B1182" s="130"/>
      <c r="C1182" s="131" t="s">
        <v>1772</v>
      </c>
      <c r="D1182" s="131" t="s">
        <v>150</v>
      </c>
      <c r="E1182" s="132" t="s">
        <v>1834</v>
      </c>
      <c r="F1182" s="133" t="s">
        <v>1835</v>
      </c>
      <c r="G1182" s="134" t="s">
        <v>319</v>
      </c>
      <c r="H1182" s="135">
        <v>5</v>
      </c>
      <c r="I1182" s="136"/>
      <c r="J1182" s="136">
        <f>ROUND(I1182*H1182,2)</f>
        <v>0</v>
      </c>
      <c r="K1182" s="133" t="s">
        <v>154</v>
      </c>
      <c r="L1182" s="27"/>
      <c r="M1182" s="137" t="s">
        <v>1</v>
      </c>
      <c r="N1182" s="138" t="s">
        <v>35</v>
      </c>
      <c r="O1182" s="139">
        <v>8.159</v>
      </c>
      <c r="P1182" s="139">
        <f>O1182*H1182</f>
        <v>40.795</v>
      </c>
      <c r="Q1182" s="139">
        <v>0.00084</v>
      </c>
      <c r="R1182" s="139">
        <f>Q1182*H1182</f>
        <v>0.004200000000000001</v>
      </c>
      <c r="S1182" s="139">
        <v>0</v>
      </c>
      <c r="T1182" s="140">
        <f>S1182*H1182</f>
        <v>0</v>
      </c>
      <c r="AR1182" s="141" t="s">
        <v>231</v>
      </c>
      <c r="AT1182" s="141" t="s">
        <v>150</v>
      </c>
      <c r="AU1182" s="141" t="s">
        <v>79</v>
      </c>
      <c r="AY1182" s="15" t="s">
        <v>148</v>
      </c>
      <c r="BE1182" s="142">
        <f>IF(N1182="základní",J1182,0)</f>
        <v>0</v>
      </c>
      <c r="BF1182" s="142">
        <f>IF(N1182="snížená",J1182,0)</f>
        <v>0</v>
      </c>
      <c r="BG1182" s="142">
        <f>IF(N1182="zákl. přenesená",J1182,0)</f>
        <v>0</v>
      </c>
      <c r="BH1182" s="142">
        <f>IF(N1182="sníž. přenesená",J1182,0)</f>
        <v>0</v>
      </c>
      <c r="BI1182" s="142">
        <f>IF(N1182="nulová",J1182,0)</f>
        <v>0</v>
      </c>
      <c r="BJ1182" s="15" t="s">
        <v>77</v>
      </c>
      <c r="BK1182" s="142">
        <f>ROUND(I1182*H1182,2)</f>
        <v>0</v>
      </c>
      <c r="BL1182" s="15" t="s">
        <v>231</v>
      </c>
      <c r="BM1182" s="141" t="s">
        <v>3501</v>
      </c>
    </row>
    <row r="1183" spans="2:51" s="13" customFormat="1" ht="12">
      <c r="B1183" s="150"/>
      <c r="D1183" s="144" t="s">
        <v>157</v>
      </c>
      <c r="E1183" s="151" t="s">
        <v>1</v>
      </c>
      <c r="F1183" s="152" t="s">
        <v>1837</v>
      </c>
      <c r="H1183" s="153">
        <v>5</v>
      </c>
      <c r="L1183" s="150"/>
      <c r="M1183" s="154"/>
      <c r="N1183" s="155"/>
      <c r="O1183" s="155"/>
      <c r="P1183" s="155"/>
      <c r="Q1183" s="155"/>
      <c r="R1183" s="155"/>
      <c r="S1183" s="155"/>
      <c r="T1183" s="156"/>
      <c r="AT1183" s="151" t="s">
        <v>157</v>
      </c>
      <c r="AU1183" s="151" t="s">
        <v>79</v>
      </c>
      <c r="AV1183" s="13" t="s">
        <v>79</v>
      </c>
      <c r="AW1183" s="13" t="s">
        <v>27</v>
      </c>
      <c r="AX1183" s="13" t="s">
        <v>77</v>
      </c>
      <c r="AY1183" s="151" t="s">
        <v>148</v>
      </c>
    </row>
    <row r="1184" spans="2:65" s="1" customFormat="1" ht="24" customHeight="1">
      <c r="B1184" s="130"/>
      <c r="C1184" s="131" t="s">
        <v>1812</v>
      </c>
      <c r="D1184" s="131" t="s">
        <v>150</v>
      </c>
      <c r="E1184" s="132" t="s">
        <v>1839</v>
      </c>
      <c r="F1184" s="133" t="s">
        <v>1840</v>
      </c>
      <c r="G1184" s="134" t="s">
        <v>319</v>
      </c>
      <c r="H1184" s="135">
        <v>15</v>
      </c>
      <c r="I1184" s="136"/>
      <c r="J1184" s="136">
        <f>ROUND(I1184*H1184,2)</f>
        <v>0</v>
      </c>
      <c r="K1184" s="133" t="s">
        <v>320</v>
      </c>
      <c r="L1184" s="27"/>
      <c r="M1184" s="137" t="s">
        <v>1</v>
      </c>
      <c r="N1184" s="138" t="s">
        <v>35</v>
      </c>
      <c r="O1184" s="139">
        <v>0.555</v>
      </c>
      <c r="P1184" s="139">
        <f>O1184*H1184</f>
        <v>8.325000000000001</v>
      </c>
      <c r="Q1184" s="139">
        <v>0</v>
      </c>
      <c r="R1184" s="139">
        <f>Q1184*H1184</f>
        <v>0</v>
      </c>
      <c r="S1184" s="139">
        <v>0</v>
      </c>
      <c r="T1184" s="140">
        <f>S1184*H1184</f>
        <v>0</v>
      </c>
      <c r="AR1184" s="141" t="s">
        <v>231</v>
      </c>
      <c r="AT1184" s="141" t="s">
        <v>150</v>
      </c>
      <c r="AU1184" s="141" t="s">
        <v>79</v>
      </c>
      <c r="AY1184" s="15" t="s">
        <v>148</v>
      </c>
      <c r="BE1184" s="142">
        <f>IF(N1184="základní",J1184,0)</f>
        <v>0</v>
      </c>
      <c r="BF1184" s="142">
        <f>IF(N1184="snížená",J1184,0)</f>
        <v>0</v>
      </c>
      <c r="BG1184" s="142">
        <f>IF(N1184="zákl. přenesená",J1184,0)</f>
        <v>0</v>
      </c>
      <c r="BH1184" s="142">
        <f>IF(N1184="sníž. přenesená",J1184,0)</f>
        <v>0</v>
      </c>
      <c r="BI1184" s="142">
        <f>IF(N1184="nulová",J1184,0)</f>
        <v>0</v>
      </c>
      <c r="BJ1184" s="15" t="s">
        <v>77</v>
      </c>
      <c r="BK1184" s="142">
        <f>ROUND(I1184*H1184,2)</f>
        <v>0</v>
      </c>
      <c r="BL1184" s="15" t="s">
        <v>231</v>
      </c>
      <c r="BM1184" s="141" t="s">
        <v>3502</v>
      </c>
    </row>
    <row r="1185" spans="2:51" s="13" customFormat="1" ht="12">
      <c r="B1185" s="150"/>
      <c r="D1185" s="144" t="s">
        <v>157</v>
      </c>
      <c r="E1185" s="151" t="s">
        <v>1</v>
      </c>
      <c r="F1185" s="152" t="s">
        <v>260</v>
      </c>
      <c r="H1185" s="153">
        <v>9</v>
      </c>
      <c r="L1185" s="150"/>
      <c r="M1185" s="154"/>
      <c r="N1185" s="155"/>
      <c r="O1185" s="155"/>
      <c r="P1185" s="155"/>
      <c r="Q1185" s="155"/>
      <c r="R1185" s="155"/>
      <c r="S1185" s="155"/>
      <c r="T1185" s="156"/>
      <c r="AT1185" s="151" t="s">
        <v>157</v>
      </c>
      <c r="AU1185" s="151" t="s">
        <v>79</v>
      </c>
      <c r="AV1185" s="13" t="s">
        <v>79</v>
      </c>
      <c r="AW1185" s="13" t="s">
        <v>27</v>
      </c>
      <c r="AX1185" s="13" t="s">
        <v>70</v>
      </c>
      <c r="AY1185" s="151" t="s">
        <v>148</v>
      </c>
    </row>
    <row r="1186" spans="2:51" s="13" customFormat="1" ht="12">
      <c r="B1186" s="150"/>
      <c r="D1186" s="144" t="s">
        <v>157</v>
      </c>
      <c r="E1186" s="151" t="s">
        <v>1</v>
      </c>
      <c r="F1186" s="152" t="s">
        <v>1842</v>
      </c>
      <c r="H1186" s="153">
        <v>6</v>
      </c>
      <c r="L1186" s="150"/>
      <c r="M1186" s="154"/>
      <c r="N1186" s="155"/>
      <c r="O1186" s="155"/>
      <c r="P1186" s="155"/>
      <c r="Q1186" s="155"/>
      <c r="R1186" s="155"/>
      <c r="S1186" s="155"/>
      <c r="T1186" s="156"/>
      <c r="AT1186" s="151" t="s">
        <v>157</v>
      </c>
      <c r="AU1186" s="151" t="s">
        <v>79</v>
      </c>
      <c r="AV1186" s="13" t="s">
        <v>79</v>
      </c>
      <c r="AW1186" s="13" t="s">
        <v>27</v>
      </c>
      <c r="AX1186" s="13" t="s">
        <v>70</v>
      </c>
      <c r="AY1186" s="151" t="s">
        <v>148</v>
      </c>
    </row>
    <row r="1187" spans="2:65" s="1" customFormat="1" ht="16.5" customHeight="1">
      <c r="B1187" s="130"/>
      <c r="C1187" s="157" t="s">
        <v>1816</v>
      </c>
      <c r="D1187" s="157" t="s">
        <v>80</v>
      </c>
      <c r="E1187" s="158" t="s">
        <v>1844</v>
      </c>
      <c r="F1187" s="159" t="s">
        <v>1845</v>
      </c>
      <c r="G1187" s="160" t="s">
        <v>319</v>
      </c>
      <c r="H1187" s="161">
        <v>15</v>
      </c>
      <c r="I1187" s="162"/>
      <c r="J1187" s="162">
        <f>ROUND(I1187*H1187,2)</f>
        <v>0</v>
      </c>
      <c r="K1187" s="159" t="s">
        <v>1</v>
      </c>
      <c r="L1187" s="163"/>
      <c r="M1187" s="164" t="s">
        <v>1</v>
      </c>
      <c r="N1187" s="165" t="s">
        <v>35</v>
      </c>
      <c r="O1187" s="139">
        <v>0</v>
      </c>
      <c r="P1187" s="139">
        <f>O1187*H1187</f>
        <v>0</v>
      </c>
      <c r="Q1187" s="139">
        <v>0.0038</v>
      </c>
      <c r="R1187" s="139">
        <f>Q1187*H1187</f>
        <v>0.057</v>
      </c>
      <c r="S1187" s="139">
        <v>0</v>
      </c>
      <c r="T1187" s="140">
        <f>S1187*H1187</f>
        <v>0</v>
      </c>
      <c r="AR1187" s="141" t="s">
        <v>325</v>
      </c>
      <c r="AT1187" s="141" t="s">
        <v>80</v>
      </c>
      <c r="AU1187" s="141" t="s">
        <v>79</v>
      </c>
      <c r="AY1187" s="15" t="s">
        <v>148</v>
      </c>
      <c r="BE1187" s="142">
        <f>IF(N1187="základní",J1187,0)</f>
        <v>0</v>
      </c>
      <c r="BF1187" s="142">
        <f>IF(N1187="snížená",J1187,0)</f>
        <v>0</v>
      </c>
      <c r="BG1187" s="142">
        <f>IF(N1187="zákl. přenesená",J1187,0)</f>
        <v>0</v>
      </c>
      <c r="BH1187" s="142">
        <f>IF(N1187="sníž. přenesená",J1187,0)</f>
        <v>0</v>
      </c>
      <c r="BI1187" s="142">
        <f>IF(N1187="nulová",J1187,0)</f>
        <v>0</v>
      </c>
      <c r="BJ1187" s="15" t="s">
        <v>77</v>
      </c>
      <c r="BK1187" s="142">
        <f>ROUND(I1187*H1187,2)</f>
        <v>0</v>
      </c>
      <c r="BL1187" s="15" t="s">
        <v>231</v>
      </c>
      <c r="BM1187" s="141" t="s">
        <v>3503</v>
      </c>
    </row>
    <row r="1188" spans="2:65" s="1" customFormat="1" ht="16.5" customHeight="1">
      <c r="B1188" s="130"/>
      <c r="C1188" s="131" t="s">
        <v>1820</v>
      </c>
      <c r="D1188" s="131" t="s">
        <v>150</v>
      </c>
      <c r="E1188" s="132" t="s">
        <v>1848</v>
      </c>
      <c r="F1188" s="133" t="s">
        <v>1849</v>
      </c>
      <c r="G1188" s="134" t="s">
        <v>319</v>
      </c>
      <c r="H1188" s="135">
        <v>15</v>
      </c>
      <c r="I1188" s="136"/>
      <c r="J1188" s="136">
        <f>ROUND(I1188*H1188,2)</f>
        <v>0</v>
      </c>
      <c r="K1188" s="133" t="s">
        <v>1</v>
      </c>
      <c r="L1188" s="27"/>
      <c r="M1188" s="137" t="s">
        <v>1</v>
      </c>
      <c r="N1188" s="138" t="s">
        <v>35</v>
      </c>
      <c r="O1188" s="139">
        <v>0.3</v>
      </c>
      <c r="P1188" s="139">
        <f>O1188*H1188</f>
        <v>4.5</v>
      </c>
      <c r="Q1188" s="139">
        <v>0</v>
      </c>
      <c r="R1188" s="139">
        <f>Q1188*H1188</f>
        <v>0</v>
      </c>
      <c r="S1188" s="139">
        <v>0</v>
      </c>
      <c r="T1188" s="140">
        <f>S1188*H1188</f>
        <v>0</v>
      </c>
      <c r="AR1188" s="141" t="s">
        <v>231</v>
      </c>
      <c r="AT1188" s="141" t="s">
        <v>150</v>
      </c>
      <c r="AU1188" s="141" t="s">
        <v>79</v>
      </c>
      <c r="AY1188" s="15" t="s">
        <v>148</v>
      </c>
      <c r="BE1188" s="142">
        <f>IF(N1188="základní",J1188,0)</f>
        <v>0</v>
      </c>
      <c r="BF1188" s="142">
        <f>IF(N1188="snížená",J1188,0)</f>
        <v>0</v>
      </c>
      <c r="BG1188" s="142">
        <f>IF(N1188="zákl. přenesená",J1188,0)</f>
        <v>0</v>
      </c>
      <c r="BH1188" s="142">
        <f>IF(N1188="sníž. přenesená",J1188,0)</f>
        <v>0</v>
      </c>
      <c r="BI1188" s="142">
        <f>IF(N1188="nulová",J1188,0)</f>
        <v>0</v>
      </c>
      <c r="BJ1188" s="15" t="s">
        <v>77</v>
      </c>
      <c r="BK1188" s="142">
        <f>ROUND(I1188*H1188,2)</f>
        <v>0</v>
      </c>
      <c r="BL1188" s="15" t="s">
        <v>231</v>
      </c>
      <c r="BM1188" s="141" t="s">
        <v>3504</v>
      </c>
    </row>
    <row r="1189" spans="2:51" s="13" customFormat="1" ht="12">
      <c r="B1189" s="150"/>
      <c r="D1189" s="144" t="s">
        <v>157</v>
      </c>
      <c r="E1189" s="151" t="s">
        <v>1</v>
      </c>
      <c r="F1189" s="152" t="s">
        <v>260</v>
      </c>
      <c r="H1189" s="153">
        <v>9</v>
      </c>
      <c r="L1189" s="150"/>
      <c r="M1189" s="154"/>
      <c r="N1189" s="155"/>
      <c r="O1189" s="155"/>
      <c r="P1189" s="155"/>
      <c r="Q1189" s="155"/>
      <c r="R1189" s="155"/>
      <c r="S1189" s="155"/>
      <c r="T1189" s="156"/>
      <c r="AT1189" s="151" t="s">
        <v>157</v>
      </c>
      <c r="AU1189" s="151" t="s">
        <v>79</v>
      </c>
      <c r="AV1189" s="13" t="s">
        <v>79</v>
      </c>
      <c r="AW1189" s="13" t="s">
        <v>27</v>
      </c>
      <c r="AX1189" s="13" t="s">
        <v>70</v>
      </c>
      <c r="AY1189" s="151" t="s">
        <v>148</v>
      </c>
    </row>
    <row r="1190" spans="2:51" s="13" customFormat="1" ht="12">
      <c r="B1190" s="150"/>
      <c r="D1190" s="144" t="s">
        <v>157</v>
      </c>
      <c r="E1190" s="151" t="s">
        <v>1</v>
      </c>
      <c r="F1190" s="152" t="s">
        <v>1842</v>
      </c>
      <c r="H1190" s="153">
        <v>6</v>
      </c>
      <c r="L1190" s="150"/>
      <c r="M1190" s="154"/>
      <c r="N1190" s="155"/>
      <c r="O1190" s="155"/>
      <c r="P1190" s="155"/>
      <c r="Q1190" s="155"/>
      <c r="R1190" s="155"/>
      <c r="S1190" s="155"/>
      <c r="T1190" s="156"/>
      <c r="AT1190" s="151" t="s">
        <v>157</v>
      </c>
      <c r="AU1190" s="151" t="s">
        <v>79</v>
      </c>
      <c r="AV1190" s="13" t="s">
        <v>79</v>
      </c>
      <c r="AW1190" s="13" t="s">
        <v>27</v>
      </c>
      <c r="AX1190" s="13" t="s">
        <v>70</v>
      </c>
      <c r="AY1190" s="151" t="s">
        <v>148</v>
      </c>
    </row>
    <row r="1191" spans="2:65" s="1" customFormat="1" ht="16.5" customHeight="1">
      <c r="B1191" s="130"/>
      <c r="C1191" s="157" t="s">
        <v>1824</v>
      </c>
      <c r="D1191" s="157" t="s">
        <v>80</v>
      </c>
      <c r="E1191" s="158" t="s">
        <v>1852</v>
      </c>
      <c r="F1191" s="159" t="s">
        <v>1853</v>
      </c>
      <c r="G1191" s="160" t="s">
        <v>319</v>
      </c>
      <c r="H1191" s="161">
        <v>15</v>
      </c>
      <c r="I1191" s="162"/>
      <c r="J1191" s="162">
        <f>ROUND(I1191*H1191,2)</f>
        <v>0</v>
      </c>
      <c r="K1191" s="159" t="s">
        <v>320</v>
      </c>
      <c r="L1191" s="163"/>
      <c r="M1191" s="164" t="s">
        <v>1</v>
      </c>
      <c r="N1191" s="165" t="s">
        <v>35</v>
      </c>
      <c r="O1191" s="139">
        <v>0</v>
      </c>
      <c r="P1191" s="139">
        <f>O1191*H1191</f>
        <v>0</v>
      </c>
      <c r="Q1191" s="139">
        <v>0.0012</v>
      </c>
      <c r="R1191" s="139">
        <f>Q1191*H1191</f>
        <v>0.018</v>
      </c>
      <c r="S1191" s="139">
        <v>0</v>
      </c>
      <c r="T1191" s="140">
        <f>S1191*H1191</f>
        <v>0</v>
      </c>
      <c r="AR1191" s="141" t="s">
        <v>325</v>
      </c>
      <c r="AT1191" s="141" t="s">
        <v>80</v>
      </c>
      <c r="AU1191" s="141" t="s">
        <v>79</v>
      </c>
      <c r="AY1191" s="15" t="s">
        <v>148</v>
      </c>
      <c r="BE1191" s="142">
        <f>IF(N1191="základní",J1191,0)</f>
        <v>0</v>
      </c>
      <c r="BF1191" s="142">
        <f>IF(N1191="snížená",J1191,0)</f>
        <v>0</v>
      </c>
      <c r="BG1191" s="142">
        <f>IF(N1191="zákl. přenesená",J1191,0)</f>
        <v>0</v>
      </c>
      <c r="BH1191" s="142">
        <f>IF(N1191="sníž. přenesená",J1191,0)</f>
        <v>0</v>
      </c>
      <c r="BI1191" s="142">
        <f>IF(N1191="nulová",J1191,0)</f>
        <v>0</v>
      </c>
      <c r="BJ1191" s="15" t="s">
        <v>77</v>
      </c>
      <c r="BK1191" s="142">
        <f>ROUND(I1191*H1191,2)</f>
        <v>0</v>
      </c>
      <c r="BL1191" s="15" t="s">
        <v>231</v>
      </c>
      <c r="BM1191" s="141" t="s">
        <v>3505</v>
      </c>
    </row>
    <row r="1192" spans="2:47" s="1" customFormat="1" ht="28.8">
      <c r="B1192" s="27"/>
      <c r="D1192" s="144" t="s">
        <v>277</v>
      </c>
      <c r="F1192" s="166" t="s">
        <v>1855</v>
      </c>
      <c r="L1192" s="27"/>
      <c r="M1192" s="167"/>
      <c r="N1192" s="50"/>
      <c r="O1192" s="50"/>
      <c r="P1192" s="50"/>
      <c r="Q1192" s="50"/>
      <c r="R1192" s="50"/>
      <c r="S1192" s="50"/>
      <c r="T1192" s="51"/>
      <c r="AT1192" s="15" t="s">
        <v>277</v>
      </c>
      <c r="AU1192" s="15" t="s">
        <v>79</v>
      </c>
    </row>
    <row r="1193" spans="2:65" s="1" customFormat="1" ht="16.5" customHeight="1">
      <c r="B1193" s="130"/>
      <c r="C1193" s="131" t="s">
        <v>1829</v>
      </c>
      <c r="D1193" s="131" t="s">
        <v>150</v>
      </c>
      <c r="E1193" s="132" t="s">
        <v>1857</v>
      </c>
      <c r="F1193" s="133" t="s">
        <v>1858</v>
      </c>
      <c r="G1193" s="134" t="s">
        <v>319</v>
      </c>
      <c r="H1193" s="135">
        <v>15</v>
      </c>
      <c r="I1193" s="136"/>
      <c r="J1193" s="136">
        <f>ROUND(I1193*H1193,2)</f>
        <v>0</v>
      </c>
      <c r="K1193" s="133" t="s">
        <v>320</v>
      </c>
      <c r="L1193" s="27"/>
      <c r="M1193" s="137" t="s">
        <v>1</v>
      </c>
      <c r="N1193" s="138" t="s">
        <v>35</v>
      </c>
      <c r="O1193" s="139">
        <v>0.542</v>
      </c>
      <c r="P1193" s="139">
        <f>O1193*H1193</f>
        <v>8.13</v>
      </c>
      <c r="Q1193" s="139">
        <v>0</v>
      </c>
      <c r="R1193" s="139">
        <f>Q1193*H1193</f>
        <v>0</v>
      </c>
      <c r="S1193" s="139">
        <v>0</v>
      </c>
      <c r="T1193" s="140">
        <f>S1193*H1193</f>
        <v>0</v>
      </c>
      <c r="AR1193" s="141" t="s">
        <v>231</v>
      </c>
      <c r="AT1193" s="141" t="s">
        <v>150</v>
      </c>
      <c r="AU1193" s="141" t="s">
        <v>79</v>
      </c>
      <c r="AY1193" s="15" t="s">
        <v>148</v>
      </c>
      <c r="BE1193" s="142">
        <f>IF(N1193="základní",J1193,0)</f>
        <v>0</v>
      </c>
      <c r="BF1193" s="142">
        <f>IF(N1193="snížená",J1193,0)</f>
        <v>0</v>
      </c>
      <c r="BG1193" s="142">
        <f>IF(N1193="zákl. přenesená",J1193,0)</f>
        <v>0</v>
      </c>
      <c r="BH1193" s="142">
        <f>IF(N1193="sníž. přenesená",J1193,0)</f>
        <v>0</v>
      </c>
      <c r="BI1193" s="142">
        <f>IF(N1193="nulová",J1193,0)</f>
        <v>0</v>
      </c>
      <c r="BJ1193" s="15" t="s">
        <v>77</v>
      </c>
      <c r="BK1193" s="142">
        <f>ROUND(I1193*H1193,2)</f>
        <v>0</v>
      </c>
      <c r="BL1193" s="15" t="s">
        <v>231</v>
      </c>
      <c r="BM1193" s="141" t="s">
        <v>3506</v>
      </c>
    </row>
    <row r="1194" spans="2:51" s="13" customFormat="1" ht="12">
      <c r="B1194" s="150"/>
      <c r="D1194" s="144" t="s">
        <v>157</v>
      </c>
      <c r="E1194" s="151" t="s">
        <v>1</v>
      </c>
      <c r="F1194" s="152" t="s">
        <v>260</v>
      </c>
      <c r="H1194" s="153">
        <v>9</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51" s="13" customFormat="1" ht="12">
      <c r="B1195" s="150"/>
      <c r="D1195" s="144" t="s">
        <v>157</v>
      </c>
      <c r="E1195" s="151" t="s">
        <v>1</v>
      </c>
      <c r="F1195" s="152" t="s">
        <v>1842</v>
      </c>
      <c r="H1195" s="153">
        <v>6</v>
      </c>
      <c r="L1195" s="150"/>
      <c r="M1195" s="154"/>
      <c r="N1195" s="155"/>
      <c r="O1195" s="155"/>
      <c r="P1195" s="155"/>
      <c r="Q1195" s="155"/>
      <c r="R1195" s="155"/>
      <c r="S1195" s="155"/>
      <c r="T1195" s="156"/>
      <c r="AT1195" s="151" t="s">
        <v>157</v>
      </c>
      <c r="AU1195" s="151" t="s">
        <v>79</v>
      </c>
      <c r="AV1195" s="13" t="s">
        <v>79</v>
      </c>
      <c r="AW1195" s="13" t="s">
        <v>27</v>
      </c>
      <c r="AX1195" s="13" t="s">
        <v>70</v>
      </c>
      <c r="AY1195" s="151" t="s">
        <v>148</v>
      </c>
    </row>
    <row r="1196" spans="2:65" s="1" customFormat="1" ht="16.5" customHeight="1">
      <c r="B1196" s="130"/>
      <c r="C1196" s="157" t="s">
        <v>1807</v>
      </c>
      <c r="D1196" s="157" t="s">
        <v>80</v>
      </c>
      <c r="E1196" s="158" t="s">
        <v>1861</v>
      </c>
      <c r="F1196" s="159" t="s">
        <v>1862</v>
      </c>
      <c r="G1196" s="160" t="s">
        <v>319</v>
      </c>
      <c r="H1196" s="161">
        <v>15</v>
      </c>
      <c r="I1196" s="162"/>
      <c r="J1196" s="162">
        <f>ROUND(I1196*H1196,2)</f>
        <v>0</v>
      </c>
      <c r="K1196" s="159" t="s">
        <v>320</v>
      </c>
      <c r="L1196" s="163"/>
      <c r="M1196" s="164" t="s">
        <v>1</v>
      </c>
      <c r="N1196" s="165" t="s">
        <v>35</v>
      </c>
      <c r="O1196" s="139">
        <v>0</v>
      </c>
      <c r="P1196" s="139">
        <f>O1196*H1196</f>
        <v>0</v>
      </c>
      <c r="Q1196" s="139">
        <v>0.00015</v>
      </c>
      <c r="R1196" s="139">
        <f>Q1196*H1196</f>
        <v>0.00225</v>
      </c>
      <c r="S1196" s="139">
        <v>0</v>
      </c>
      <c r="T1196" s="140">
        <f>S1196*H1196</f>
        <v>0</v>
      </c>
      <c r="AR1196" s="141" t="s">
        <v>325</v>
      </c>
      <c r="AT1196" s="141" t="s">
        <v>80</v>
      </c>
      <c r="AU1196" s="141" t="s">
        <v>79</v>
      </c>
      <c r="AY1196" s="15" t="s">
        <v>148</v>
      </c>
      <c r="BE1196" s="142">
        <f>IF(N1196="základní",J1196,0)</f>
        <v>0</v>
      </c>
      <c r="BF1196" s="142">
        <f>IF(N1196="snížená",J1196,0)</f>
        <v>0</v>
      </c>
      <c r="BG1196" s="142">
        <f>IF(N1196="zákl. přenesená",J1196,0)</f>
        <v>0</v>
      </c>
      <c r="BH1196" s="142">
        <f>IF(N1196="sníž. přenesená",J1196,0)</f>
        <v>0</v>
      </c>
      <c r="BI1196" s="142">
        <f>IF(N1196="nulová",J1196,0)</f>
        <v>0</v>
      </c>
      <c r="BJ1196" s="15" t="s">
        <v>77</v>
      </c>
      <c r="BK1196" s="142">
        <f>ROUND(I1196*H1196,2)</f>
        <v>0</v>
      </c>
      <c r="BL1196" s="15" t="s">
        <v>231</v>
      </c>
      <c r="BM1196" s="141" t="s">
        <v>3507</v>
      </c>
    </row>
    <row r="1197" spans="2:65" s="1" customFormat="1" ht="24" customHeight="1">
      <c r="B1197" s="130"/>
      <c r="C1197" s="131" t="s">
        <v>1833</v>
      </c>
      <c r="D1197" s="131" t="s">
        <v>150</v>
      </c>
      <c r="E1197" s="132" t="s">
        <v>1865</v>
      </c>
      <c r="F1197" s="133" t="s">
        <v>1866</v>
      </c>
      <c r="G1197" s="134" t="s">
        <v>153</v>
      </c>
      <c r="H1197" s="135">
        <v>17.625</v>
      </c>
      <c r="I1197" s="136"/>
      <c r="J1197" s="136">
        <f>ROUND(I1197*H1197,2)</f>
        <v>0</v>
      </c>
      <c r="K1197" s="133" t="s">
        <v>1</v>
      </c>
      <c r="L1197" s="27"/>
      <c r="M1197" s="137" t="s">
        <v>1</v>
      </c>
      <c r="N1197" s="138" t="s">
        <v>35</v>
      </c>
      <c r="O1197" s="139">
        <v>0.323</v>
      </c>
      <c r="P1197" s="139">
        <f>O1197*H1197</f>
        <v>5.692875</v>
      </c>
      <c r="Q1197" s="139">
        <v>0</v>
      </c>
      <c r="R1197" s="139">
        <f>Q1197*H1197</f>
        <v>0</v>
      </c>
      <c r="S1197" s="139">
        <v>0.00848</v>
      </c>
      <c r="T1197" s="140">
        <f>S1197*H1197</f>
        <v>0.14945999999999998</v>
      </c>
      <c r="AR1197" s="141" t="s">
        <v>231</v>
      </c>
      <c r="AT1197" s="141" t="s">
        <v>150</v>
      </c>
      <c r="AU1197" s="141" t="s">
        <v>79</v>
      </c>
      <c r="AY1197" s="15" t="s">
        <v>148</v>
      </c>
      <c r="BE1197" s="142">
        <f>IF(N1197="základní",J1197,0)</f>
        <v>0</v>
      </c>
      <c r="BF1197" s="142">
        <f>IF(N1197="snížená",J1197,0)</f>
        <v>0</v>
      </c>
      <c r="BG1197" s="142">
        <f>IF(N1197="zákl. přenesená",J1197,0)</f>
        <v>0</v>
      </c>
      <c r="BH1197" s="142">
        <f>IF(N1197="sníž. přenesená",J1197,0)</f>
        <v>0</v>
      </c>
      <c r="BI1197" s="142">
        <f>IF(N1197="nulová",J1197,0)</f>
        <v>0</v>
      </c>
      <c r="BJ1197" s="15" t="s">
        <v>77</v>
      </c>
      <c r="BK1197" s="142">
        <f>ROUND(I1197*H1197,2)</f>
        <v>0</v>
      </c>
      <c r="BL1197" s="15" t="s">
        <v>231</v>
      </c>
      <c r="BM1197" s="141" t="s">
        <v>3508</v>
      </c>
    </row>
    <row r="1198" spans="2:51" s="13" customFormat="1" ht="12">
      <c r="B1198" s="150"/>
      <c r="D1198" s="144" t="s">
        <v>157</v>
      </c>
      <c r="E1198" s="151" t="s">
        <v>1</v>
      </c>
      <c r="F1198" s="152" t="s">
        <v>3509</v>
      </c>
      <c r="H1198" s="153">
        <v>17.625</v>
      </c>
      <c r="L1198" s="150"/>
      <c r="M1198" s="154"/>
      <c r="N1198" s="155"/>
      <c r="O1198" s="155"/>
      <c r="P1198" s="155"/>
      <c r="Q1198" s="155"/>
      <c r="R1198" s="155"/>
      <c r="S1198" s="155"/>
      <c r="T1198" s="156"/>
      <c r="AT1198" s="151" t="s">
        <v>157</v>
      </c>
      <c r="AU1198" s="151" t="s">
        <v>79</v>
      </c>
      <c r="AV1198" s="13" t="s">
        <v>79</v>
      </c>
      <c r="AW1198" s="13" t="s">
        <v>27</v>
      </c>
      <c r="AX1198" s="13" t="s">
        <v>70</v>
      </c>
      <c r="AY1198" s="151" t="s">
        <v>148</v>
      </c>
    </row>
    <row r="1199" spans="2:65" s="1" customFormat="1" ht="24" customHeight="1">
      <c r="B1199" s="130"/>
      <c r="C1199" s="131" t="s">
        <v>1838</v>
      </c>
      <c r="D1199" s="131" t="s">
        <v>150</v>
      </c>
      <c r="E1199" s="132" t="s">
        <v>1870</v>
      </c>
      <c r="F1199" s="133" t="s">
        <v>1871</v>
      </c>
      <c r="G1199" s="134" t="s">
        <v>458</v>
      </c>
      <c r="H1199" s="135">
        <v>100</v>
      </c>
      <c r="I1199" s="136"/>
      <c r="J1199" s="136">
        <f>ROUND(I1199*H1199,2)</f>
        <v>0</v>
      </c>
      <c r="K1199" s="133" t="s">
        <v>320</v>
      </c>
      <c r="L1199" s="27"/>
      <c r="M1199" s="137" t="s">
        <v>1</v>
      </c>
      <c r="N1199" s="138" t="s">
        <v>35</v>
      </c>
      <c r="O1199" s="139">
        <v>0.055</v>
      </c>
      <c r="P1199" s="139">
        <f>O1199*H1199</f>
        <v>5.5</v>
      </c>
      <c r="Q1199" s="139">
        <v>0</v>
      </c>
      <c r="R1199" s="139">
        <f>Q1199*H1199</f>
        <v>0</v>
      </c>
      <c r="S1199" s="139">
        <v>0</v>
      </c>
      <c r="T1199" s="140">
        <f>S1199*H1199</f>
        <v>0</v>
      </c>
      <c r="AR1199" s="141" t="s">
        <v>231</v>
      </c>
      <c r="AT1199" s="141" t="s">
        <v>150</v>
      </c>
      <c r="AU1199" s="141" t="s">
        <v>79</v>
      </c>
      <c r="AY1199" s="15" t="s">
        <v>148</v>
      </c>
      <c r="BE1199" s="142">
        <f>IF(N1199="základní",J1199,0)</f>
        <v>0</v>
      </c>
      <c r="BF1199" s="142">
        <f>IF(N1199="snížená",J1199,0)</f>
        <v>0</v>
      </c>
      <c r="BG1199" s="142">
        <f>IF(N1199="zákl. přenesená",J1199,0)</f>
        <v>0</v>
      </c>
      <c r="BH1199" s="142">
        <f>IF(N1199="sníž. přenesená",J1199,0)</f>
        <v>0</v>
      </c>
      <c r="BI1199" s="142">
        <f>IF(N1199="nulová",J1199,0)</f>
        <v>0</v>
      </c>
      <c r="BJ1199" s="15" t="s">
        <v>77</v>
      </c>
      <c r="BK1199" s="142">
        <f>ROUND(I1199*H1199,2)</f>
        <v>0</v>
      </c>
      <c r="BL1199" s="15" t="s">
        <v>231</v>
      </c>
      <c r="BM1199" s="141" t="s">
        <v>3510</v>
      </c>
    </row>
    <row r="1200" spans="2:51" s="12" customFormat="1" ht="12">
      <c r="B1200" s="143"/>
      <c r="D1200" s="144" t="s">
        <v>157</v>
      </c>
      <c r="E1200" s="145" t="s">
        <v>1</v>
      </c>
      <c r="F1200" s="146" t="s">
        <v>1873</v>
      </c>
      <c r="H1200" s="145" t="s">
        <v>1</v>
      </c>
      <c r="L1200" s="143"/>
      <c r="M1200" s="147"/>
      <c r="N1200" s="148"/>
      <c r="O1200" s="148"/>
      <c r="P1200" s="148"/>
      <c r="Q1200" s="148"/>
      <c r="R1200" s="148"/>
      <c r="S1200" s="148"/>
      <c r="T1200" s="149"/>
      <c r="AT1200" s="145" t="s">
        <v>157</v>
      </c>
      <c r="AU1200" s="145" t="s">
        <v>79</v>
      </c>
      <c r="AV1200" s="12" t="s">
        <v>77</v>
      </c>
      <c r="AW1200" s="12" t="s">
        <v>27</v>
      </c>
      <c r="AX1200" s="12" t="s">
        <v>70</v>
      </c>
      <c r="AY1200" s="145" t="s">
        <v>148</v>
      </c>
    </row>
    <row r="1201" spans="2:51" s="13" customFormat="1" ht="12">
      <c r="B1201" s="150"/>
      <c r="D1201" s="144" t="s">
        <v>157</v>
      </c>
      <c r="E1201" s="151" t="s">
        <v>1</v>
      </c>
      <c r="F1201" s="152" t="s">
        <v>3511</v>
      </c>
      <c r="H1201" s="153">
        <v>100</v>
      </c>
      <c r="L1201" s="150"/>
      <c r="M1201" s="154"/>
      <c r="N1201" s="155"/>
      <c r="O1201" s="155"/>
      <c r="P1201" s="155"/>
      <c r="Q1201" s="155"/>
      <c r="R1201" s="155"/>
      <c r="S1201" s="155"/>
      <c r="T1201" s="156"/>
      <c r="AT1201" s="151" t="s">
        <v>157</v>
      </c>
      <c r="AU1201" s="151" t="s">
        <v>79</v>
      </c>
      <c r="AV1201" s="13" t="s">
        <v>79</v>
      </c>
      <c r="AW1201" s="13" t="s">
        <v>27</v>
      </c>
      <c r="AX1201" s="13" t="s">
        <v>70</v>
      </c>
      <c r="AY1201" s="151" t="s">
        <v>148</v>
      </c>
    </row>
    <row r="1202" spans="2:65" s="1" customFormat="1" ht="16.5" customHeight="1">
      <c r="B1202" s="130"/>
      <c r="C1202" s="157" t="s">
        <v>1843</v>
      </c>
      <c r="D1202" s="157" t="s">
        <v>80</v>
      </c>
      <c r="E1202" s="158" t="s">
        <v>1876</v>
      </c>
      <c r="F1202" s="159" t="s">
        <v>1877</v>
      </c>
      <c r="G1202" s="160" t="s">
        <v>458</v>
      </c>
      <c r="H1202" s="161">
        <v>102</v>
      </c>
      <c r="I1202" s="162"/>
      <c r="J1202" s="162">
        <f>ROUND(I1202*H1202,2)</f>
        <v>0</v>
      </c>
      <c r="K1202" s="159" t="s">
        <v>1</v>
      </c>
      <c r="L1202" s="163"/>
      <c r="M1202" s="164" t="s">
        <v>1</v>
      </c>
      <c r="N1202" s="165" t="s">
        <v>35</v>
      </c>
      <c r="O1202" s="139">
        <v>0</v>
      </c>
      <c r="P1202" s="139">
        <f>O1202*H1202</f>
        <v>0</v>
      </c>
      <c r="Q1202" s="139">
        <v>6E-05</v>
      </c>
      <c r="R1202" s="139">
        <f>Q1202*H1202</f>
        <v>0.0061200000000000004</v>
      </c>
      <c r="S1202" s="139">
        <v>0</v>
      </c>
      <c r="T1202" s="140">
        <f>S1202*H1202</f>
        <v>0</v>
      </c>
      <c r="AR1202" s="141" t="s">
        <v>325</v>
      </c>
      <c r="AT1202" s="141" t="s">
        <v>80</v>
      </c>
      <c r="AU1202" s="141" t="s">
        <v>79</v>
      </c>
      <c r="AY1202" s="15" t="s">
        <v>148</v>
      </c>
      <c r="BE1202" s="142">
        <f>IF(N1202="základní",J1202,0)</f>
        <v>0</v>
      </c>
      <c r="BF1202" s="142">
        <f>IF(N1202="snížená",J1202,0)</f>
        <v>0</v>
      </c>
      <c r="BG1202" s="142">
        <f>IF(N1202="zákl. přenesená",J1202,0)</f>
        <v>0</v>
      </c>
      <c r="BH1202" s="142">
        <f>IF(N1202="sníž. přenesená",J1202,0)</f>
        <v>0</v>
      </c>
      <c r="BI1202" s="142">
        <f>IF(N1202="nulová",J1202,0)</f>
        <v>0</v>
      </c>
      <c r="BJ1202" s="15" t="s">
        <v>77</v>
      </c>
      <c r="BK1202" s="142">
        <f>ROUND(I1202*H1202,2)</f>
        <v>0</v>
      </c>
      <c r="BL1202" s="15" t="s">
        <v>231</v>
      </c>
      <c r="BM1202" s="141" t="s">
        <v>3512</v>
      </c>
    </row>
    <row r="1203" spans="2:51" s="13" customFormat="1" ht="12">
      <c r="B1203" s="150"/>
      <c r="D1203" s="144" t="s">
        <v>157</v>
      </c>
      <c r="F1203" s="152" t="s">
        <v>3513</v>
      </c>
      <c r="H1203" s="153">
        <v>102</v>
      </c>
      <c r="L1203" s="150"/>
      <c r="M1203" s="154"/>
      <c r="N1203" s="155"/>
      <c r="O1203" s="155"/>
      <c r="P1203" s="155"/>
      <c r="Q1203" s="155"/>
      <c r="R1203" s="155"/>
      <c r="S1203" s="155"/>
      <c r="T1203" s="156"/>
      <c r="AT1203" s="151" t="s">
        <v>157</v>
      </c>
      <c r="AU1203" s="151" t="s">
        <v>79</v>
      </c>
      <c r="AV1203" s="13" t="s">
        <v>79</v>
      </c>
      <c r="AW1203" s="13" t="s">
        <v>3</v>
      </c>
      <c r="AX1203" s="13" t="s">
        <v>77</v>
      </c>
      <c r="AY1203" s="151" t="s">
        <v>148</v>
      </c>
    </row>
    <row r="1204" spans="2:65" s="1" customFormat="1" ht="24" customHeight="1">
      <c r="B1204" s="130"/>
      <c r="C1204" s="131" t="s">
        <v>1856</v>
      </c>
      <c r="D1204" s="131" t="s">
        <v>150</v>
      </c>
      <c r="E1204" s="132" t="s">
        <v>1881</v>
      </c>
      <c r="F1204" s="133" t="s">
        <v>1882</v>
      </c>
      <c r="G1204" s="134" t="s">
        <v>319</v>
      </c>
      <c r="H1204" s="135">
        <v>10</v>
      </c>
      <c r="I1204" s="136"/>
      <c r="J1204" s="136">
        <f>ROUND(I1204*H1204,2)</f>
        <v>0</v>
      </c>
      <c r="K1204" s="133" t="s">
        <v>320</v>
      </c>
      <c r="L1204" s="27"/>
      <c r="M1204" s="137" t="s">
        <v>1</v>
      </c>
      <c r="N1204" s="138" t="s">
        <v>35</v>
      </c>
      <c r="O1204" s="139">
        <v>0.05</v>
      </c>
      <c r="P1204" s="139">
        <f>O1204*H1204</f>
        <v>0.5</v>
      </c>
      <c r="Q1204" s="139">
        <v>0</v>
      </c>
      <c r="R1204" s="139">
        <f>Q1204*H1204</f>
        <v>0</v>
      </c>
      <c r="S1204" s="139">
        <v>0.024</v>
      </c>
      <c r="T1204" s="140">
        <f>S1204*H1204</f>
        <v>0.24</v>
      </c>
      <c r="AR1204" s="141" t="s">
        <v>231</v>
      </c>
      <c r="AT1204" s="141" t="s">
        <v>150</v>
      </c>
      <c r="AU1204" s="141" t="s">
        <v>79</v>
      </c>
      <c r="AY1204" s="15" t="s">
        <v>148</v>
      </c>
      <c r="BE1204" s="142">
        <f>IF(N1204="základní",J1204,0)</f>
        <v>0</v>
      </c>
      <c r="BF1204" s="142">
        <f>IF(N1204="snížená",J1204,0)</f>
        <v>0</v>
      </c>
      <c r="BG1204" s="142">
        <f>IF(N1204="zákl. přenesená",J1204,0)</f>
        <v>0</v>
      </c>
      <c r="BH1204" s="142">
        <f>IF(N1204="sníž. přenesená",J1204,0)</f>
        <v>0</v>
      </c>
      <c r="BI1204" s="142">
        <f>IF(N1204="nulová",J1204,0)</f>
        <v>0</v>
      </c>
      <c r="BJ1204" s="15" t="s">
        <v>77</v>
      </c>
      <c r="BK1204" s="142">
        <f>ROUND(I1204*H1204,2)</f>
        <v>0</v>
      </c>
      <c r="BL1204" s="15" t="s">
        <v>231</v>
      </c>
      <c r="BM1204" s="141" t="s">
        <v>3514</v>
      </c>
    </row>
    <row r="1205" spans="2:51" s="13" customFormat="1" ht="12">
      <c r="B1205" s="150"/>
      <c r="D1205" s="144" t="s">
        <v>157</v>
      </c>
      <c r="E1205" s="151" t="s">
        <v>1</v>
      </c>
      <c r="F1205" s="152" t="s">
        <v>260</v>
      </c>
      <c r="H1205" s="153">
        <v>9</v>
      </c>
      <c r="L1205" s="150"/>
      <c r="M1205" s="154"/>
      <c r="N1205" s="155"/>
      <c r="O1205" s="155"/>
      <c r="P1205" s="155"/>
      <c r="Q1205" s="155"/>
      <c r="R1205" s="155"/>
      <c r="S1205" s="155"/>
      <c r="T1205" s="156"/>
      <c r="AT1205" s="151" t="s">
        <v>157</v>
      </c>
      <c r="AU1205" s="151" t="s">
        <v>79</v>
      </c>
      <c r="AV1205" s="13" t="s">
        <v>79</v>
      </c>
      <c r="AW1205" s="13" t="s">
        <v>27</v>
      </c>
      <c r="AX1205" s="13" t="s">
        <v>70</v>
      </c>
      <c r="AY1205" s="151" t="s">
        <v>148</v>
      </c>
    </row>
    <row r="1206" spans="2:51" s="13" customFormat="1" ht="12">
      <c r="B1206" s="150"/>
      <c r="D1206" s="144" t="s">
        <v>157</v>
      </c>
      <c r="E1206" s="151" t="s">
        <v>1</v>
      </c>
      <c r="F1206" s="152" t="s">
        <v>261</v>
      </c>
      <c r="H1206" s="153">
        <v>1</v>
      </c>
      <c r="L1206" s="150"/>
      <c r="M1206" s="154"/>
      <c r="N1206" s="155"/>
      <c r="O1206" s="155"/>
      <c r="P1206" s="155"/>
      <c r="Q1206" s="155"/>
      <c r="R1206" s="155"/>
      <c r="S1206" s="155"/>
      <c r="T1206" s="156"/>
      <c r="AT1206" s="151" t="s">
        <v>157</v>
      </c>
      <c r="AU1206" s="151" t="s">
        <v>79</v>
      </c>
      <c r="AV1206" s="13" t="s">
        <v>79</v>
      </c>
      <c r="AW1206" s="13" t="s">
        <v>27</v>
      </c>
      <c r="AX1206" s="13" t="s">
        <v>70</v>
      </c>
      <c r="AY1206" s="151" t="s">
        <v>148</v>
      </c>
    </row>
    <row r="1207" spans="2:65" s="1" customFormat="1" ht="24" customHeight="1">
      <c r="B1207" s="130"/>
      <c r="C1207" s="282" t="s">
        <v>1860</v>
      </c>
      <c r="D1207" s="282" t="s">
        <v>150</v>
      </c>
      <c r="E1207" s="283" t="s">
        <v>1885</v>
      </c>
      <c r="F1207" s="284" t="s">
        <v>1886</v>
      </c>
      <c r="G1207" s="285" t="s">
        <v>319</v>
      </c>
      <c r="H1207" s="286">
        <v>29</v>
      </c>
      <c r="I1207" s="287"/>
      <c r="J1207" s="287">
        <f>ROUND(I1207*H1207,2)</f>
        <v>0</v>
      </c>
      <c r="K1207" s="133" t="s">
        <v>320</v>
      </c>
      <c r="L1207" s="27"/>
      <c r="M1207" s="137" t="s">
        <v>1</v>
      </c>
      <c r="N1207" s="138" t="s">
        <v>35</v>
      </c>
      <c r="O1207" s="139">
        <v>0.521</v>
      </c>
      <c r="P1207" s="139">
        <f>O1207*H1207</f>
        <v>15.109</v>
      </c>
      <c r="Q1207" s="139">
        <v>0</v>
      </c>
      <c r="R1207" s="139">
        <f>Q1207*H1207</f>
        <v>0</v>
      </c>
      <c r="S1207" s="139">
        <v>0</v>
      </c>
      <c r="T1207" s="140">
        <f>S1207*H1207</f>
        <v>0</v>
      </c>
      <c r="AR1207" s="141" t="s">
        <v>231</v>
      </c>
      <c r="AT1207" s="141" t="s">
        <v>150</v>
      </c>
      <c r="AU1207" s="141" t="s">
        <v>79</v>
      </c>
      <c r="AY1207" s="15" t="s">
        <v>148</v>
      </c>
      <c r="BE1207" s="142">
        <f>IF(N1207="základní",J1207,0)</f>
        <v>0</v>
      </c>
      <c r="BF1207" s="142">
        <f>IF(N1207="snížená",J1207,0)</f>
        <v>0</v>
      </c>
      <c r="BG1207" s="142">
        <f>IF(N1207="zákl. přenesená",J1207,0)</f>
        <v>0</v>
      </c>
      <c r="BH1207" s="142">
        <f>IF(N1207="sníž. přenesená",J1207,0)</f>
        <v>0</v>
      </c>
      <c r="BI1207" s="142">
        <f>IF(N1207="nulová",J1207,0)</f>
        <v>0</v>
      </c>
      <c r="BJ1207" s="15" t="s">
        <v>77</v>
      </c>
      <c r="BK1207" s="142">
        <f>ROUND(I1207*H1207,2)</f>
        <v>0</v>
      </c>
      <c r="BL1207" s="15" t="s">
        <v>231</v>
      </c>
      <c r="BM1207" s="141" t="s">
        <v>3515</v>
      </c>
    </row>
    <row r="1208" spans="2:51" s="13" customFormat="1" ht="12">
      <c r="B1208" s="150"/>
      <c r="D1208" s="144" t="s">
        <v>157</v>
      </c>
      <c r="E1208" s="151" t="s">
        <v>1</v>
      </c>
      <c r="F1208" s="152" t="s">
        <v>3516</v>
      </c>
      <c r="H1208" s="153">
        <v>14</v>
      </c>
      <c r="L1208" s="150"/>
      <c r="M1208" s="154"/>
      <c r="N1208" s="155"/>
      <c r="O1208" s="155"/>
      <c r="P1208" s="155"/>
      <c r="Q1208" s="155"/>
      <c r="R1208" s="155"/>
      <c r="S1208" s="155"/>
      <c r="T1208" s="156"/>
      <c r="AT1208" s="151" t="s">
        <v>157</v>
      </c>
      <c r="AU1208" s="151" t="s">
        <v>79</v>
      </c>
      <c r="AV1208" s="13" t="s">
        <v>79</v>
      </c>
      <c r="AW1208" s="13" t="s">
        <v>27</v>
      </c>
      <c r="AX1208" s="13" t="s">
        <v>70</v>
      </c>
      <c r="AY1208" s="151" t="s">
        <v>148</v>
      </c>
    </row>
    <row r="1209" spans="2:51" s="13" customFormat="1" ht="12">
      <c r="B1209" s="150"/>
      <c r="D1209" s="144" t="s">
        <v>157</v>
      </c>
      <c r="E1209" s="151" t="s">
        <v>1</v>
      </c>
      <c r="F1209" s="152" t="s">
        <v>3517</v>
      </c>
      <c r="H1209" s="153">
        <v>15</v>
      </c>
      <c r="L1209" s="150"/>
      <c r="M1209" s="154"/>
      <c r="N1209" s="155"/>
      <c r="O1209" s="155"/>
      <c r="P1209" s="155"/>
      <c r="Q1209" s="155"/>
      <c r="R1209" s="155"/>
      <c r="S1209" s="155"/>
      <c r="T1209" s="156"/>
      <c r="AT1209" s="151" t="s">
        <v>157</v>
      </c>
      <c r="AU1209" s="151" t="s">
        <v>79</v>
      </c>
      <c r="AV1209" s="13" t="s">
        <v>79</v>
      </c>
      <c r="AW1209" s="13" t="s">
        <v>27</v>
      </c>
      <c r="AX1209" s="13" t="s">
        <v>70</v>
      </c>
      <c r="AY1209" s="151" t="s">
        <v>148</v>
      </c>
    </row>
    <row r="1210" spans="2:65" s="1" customFormat="1" ht="24" customHeight="1">
      <c r="B1210" s="130"/>
      <c r="C1210" s="282" t="s">
        <v>1847</v>
      </c>
      <c r="D1210" s="282" t="s">
        <v>150</v>
      </c>
      <c r="E1210" s="283" t="s">
        <v>1891</v>
      </c>
      <c r="F1210" s="284" t="s">
        <v>1892</v>
      </c>
      <c r="G1210" s="285" t="s">
        <v>319</v>
      </c>
      <c r="H1210" s="286">
        <v>33</v>
      </c>
      <c r="I1210" s="287"/>
      <c r="J1210" s="287">
        <f>ROUND(I1210*H1210,2)</f>
        <v>0</v>
      </c>
      <c r="K1210" s="133" t="s">
        <v>320</v>
      </c>
      <c r="L1210" s="27"/>
      <c r="M1210" s="137" t="s">
        <v>1</v>
      </c>
      <c r="N1210" s="138" t="s">
        <v>35</v>
      </c>
      <c r="O1210" s="139">
        <v>0.718</v>
      </c>
      <c r="P1210" s="139">
        <f>O1210*H1210</f>
        <v>23.694</v>
      </c>
      <c r="Q1210" s="139">
        <v>0</v>
      </c>
      <c r="R1210" s="139">
        <f>Q1210*H1210</f>
        <v>0</v>
      </c>
      <c r="S1210" s="139">
        <v>0</v>
      </c>
      <c r="T1210" s="140">
        <f>S1210*H1210</f>
        <v>0</v>
      </c>
      <c r="AR1210" s="141" t="s">
        <v>231</v>
      </c>
      <c r="AT1210" s="141" t="s">
        <v>150</v>
      </c>
      <c r="AU1210" s="141" t="s">
        <v>79</v>
      </c>
      <c r="AY1210" s="15" t="s">
        <v>148</v>
      </c>
      <c r="BE1210" s="142">
        <f>IF(N1210="základní",J1210,0)</f>
        <v>0</v>
      </c>
      <c r="BF1210" s="142">
        <f>IF(N1210="snížená",J1210,0)</f>
        <v>0</v>
      </c>
      <c r="BG1210" s="142">
        <f>IF(N1210="zákl. přenesená",J1210,0)</f>
        <v>0</v>
      </c>
      <c r="BH1210" s="142">
        <f>IF(N1210="sníž. přenesená",J1210,0)</f>
        <v>0</v>
      </c>
      <c r="BI1210" s="142">
        <f>IF(N1210="nulová",J1210,0)</f>
        <v>0</v>
      </c>
      <c r="BJ1210" s="15" t="s">
        <v>77</v>
      </c>
      <c r="BK1210" s="142">
        <f>ROUND(I1210*H1210,2)</f>
        <v>0</v>
      </c>
      <c r="BL1210" s="15" t="s">
        <v>231</v>
      </c>
      <c r="BM1210" s="141" t="s">
        <v>3518</v>
      </c>
    </row>
    <row r="1211" spans="2:51" s="13" customFormat="1" ht="12">
      <c r="B1211" s="150"/>
      <c r="D1211" s="144" t="s">
        <v>157</v>
      </c>
      <c r="E1211" s="151" t="s">
        <v>1</v>
      </c>
      <c r="F1211" s="152" t="s">
        <v>2733</v>
      </c>
      <c r="H1211" s="153">
        <v>2</v>
      </c>
      <c r="L1211" s="150"/>
      <c r="M1211" s="154"/>
      <c r="N1211" s="155"/>
      <c r="O1211" s="155"/>
      <c r="P1211" s="155"/>
      <c r="Q1211" s="155"/>
      <c r="R1211" s="155"/>
      <c r="S1211" s="155"/>
      <c r="T1211" s="156"/>
      <c r="AT1211" s="151" t="s">
        <v>157</v>
      </c>
      <c r="AU1211" s="151" t="s">
        <v>79</v>
      </c>
      <c r="AV1211" s="13" t="s">
        <v>79</v>
      </c>
      <c r="AW1211" s="13" t="s">
        <v>27</v>
      </c>
      <c r="AX1211" s="13" t="s">
        <v>70</v>
      </c>
      <c r="AY1211" s="151" t="s">
        <v>148</v>
      </c>
    </row>
    <row r="1212" spans="2:51" s="13" customFormat="1" ht="12">
      <c r="B1212" s="150"/>
      <c r="D1212" s="144" t="s">
        <v>157</v>
      </c>
      <c r="E1212" s="151" t="s">
        <v>1</v>
      </c>
      <c r="F1212" s="152" t="s">
        <v>3519</v>
      </c>
      <c r="H1212" s="153">
        <v>17</v>
      </c>
      <c r="L1212" s="150"/>
      <c r="M1212" s="154"/>
      <c r="N1212" s="155"/>
      <c r="O1212" s="155"/>
      <c r="P1212" s="155"/>
      <c r="Q1212" s="155"/>
      <c r="R1212" s="155"/>
      <c r="S1212" s="155"/>
      <c r="T1212" s="156"/>
      <c r="AT1212" s="151" t="s">
        <v>157</v>
      </c>
      <c r="AU1212" s="151" t="s">
        <v>79</v>
      </c>
      <c r="AV1212" s="13" t="s">
        <v>79</v>
      </c>
      <c r="AW1212" s="13" t="s">
        <v>27</v>
      </c>
      <c r="AX1212" s="13" t="s">
        <v>70</v>
      </c>
      <c r="AY1212" s="151" t="s">
        <v>148</v>
      </c>
    </row>
    <row r="1213" spans="2:51" s="13" customFormat="1" ht="12">
      <c r="B1213" s="150"/>
      <c r="D1213" s="144" t="s">
        <v>157</v>
      </c>
      <c r="E1213" s="151" t="s">
        <v>1</v>
      </c>
      <c r="F1213" s="152" t="s">
        <v>3520</v>
      </c>
      <c r="H1213" s="153">
        <v>14</v>
      </c>
      <c r="L1213" s="150"/>
      <c r="M1213" s="154"/>
      <c r="N1213" s="155"/>
      <c r="O1213" s="155"/>
      <c r="P1213" s="155"/>
      <c r="Q1213" s="155"/>
      <c r="R1213" s="155"/>
      <c r="S1213" s="155"/>
      <c r="T1213" s="156"/>
      <c r="AT1213" s="151" t="s">
        <v>157</v>
      </c>
      <c r="AU1213" s="151" t="s">
        <v>79</v>
      </c>
      <c r="AV1213" s="13" t="s">
        <v>79</v>
      </c>
      <c r="AW1213" s="13" t="s">
        <v>27</v>
      </c>
      <c r="AX1213" s="13" t="s">
        <v>70</v>
      </c>
      <c r="AY1213" s="151" t="s">
        <v>148</v>
      </c>
    </row>
    <row r="1214" spans="2:65" s="1" customFormat="1" ht="24" customHeight="1">
      <c r="B1214" s="130"/>
      <c r="C1214" s="282" t="s">
        <v>1851</v>
      </c>
      <c r="D1214" s="282" t="s">
        <v>150</v>
      </c>
      <c r="E1214" s="283" t="s">
        <v>1897</v>
      </c>
      <c r="F1214" s="284" t="s">
        <v>1898</v>
      </c>
      <c r="G1214" s="285" t="s">
        <v>319</v>
      </c>
      <c r="H1214" s="286">
        <v>22</v>
      </c>
      <c r="I1214" s="287"/>
      <c r="J1214" s="287">
        <f>ROUND(I1214*H1214,2)</f>
        <v>0</v>
      </c>
      <c r="K1214" s="133" t="s">
        <v>320</v>
      </c>
      <c r="L1214" s="27"/>
      <c r="M1214" s="137" t="s">
        <v>1</v>
      </c>
      <c r="N1214" s="138" t="s">
        <v>35</v>
      </c>
      <c r="O1214" s="139">
        <v>0.967</v>
      </c>
      <c r="P1214" s="139">
        <f>O1214*H1214</f>
        <v>21.274</v>
      </c>
      <c r="Q1214" s="139">
        <v>0</v>
      </c>
      <c r="R1214" s="139">
        <f>Q1214*H1214</f>
        <v>0</v>
      </c>
      <c r="S1214" s="139">
        <v>0</v>
      </c>
      <c r="T1214" s="140">
        <f>S1214*H1214</f>
        <v>0</v>
      </c>
      <c r="AR1214" s="141" t="s">
        <v>231</v>
      </c>
      <c r="AT1214" s="141" t="s">
        <v>150</v>
      </c>
      <c r="AU1214" s="141" t="s">
        <v>79</v>
      </c>
      <c r="AY1214" s="15" t="s">
        <v>148</v>
      </c>
      <c r="BE1214" s="142">
        <f>IF(N1214="základní",J1214,0)</f>
        <v>0</v>
      </c>
      <c r="BF1214" s="142">
        <f>IF(N1214="snížená",J1214,0)</f>
        <v>0</v>
      </c>
      <c r="BG1214" s="142">
        <f>IF(N1214="zákl. přenesená",J1214,0)</f>
        <v>0</v>
      </c>
      <c r="BH1214" s="142">
        <f>IF(N1214="sníž. přenesená",J1214,0)</f>
        <v>0</v>
      </c>
      <c r="BI1214" s="142">
        <f>IF(N1214="nulová",J1214,0)</f>
        <v>0</v>
      </c>
      <c r="BJ1214" s="15" t="s">
        <v>77</v>
      </c>
      <c r="BK1214" s="142">
        <f>ROUND(I1214*H1214,2)</f>
        <v>0</v>
      </c>
      <c r="BL1214" s="15" t="s">
        <v>231</v>
      </c>
      <c r="BM1214" s="141" t="s">
        <v>3521</v>
      </c>
    </row>
    <row r="1215" spans="2:51" s="13" customFormat="1" ht="12">
      <c r="B1215" s="150"/>
      <c r="C1215" s="300"/>
      <c r="D1215" s="301" t="s">
        <v>157</v>
      </c>
      <c r="E1215" s="302" t="s">
        <v>1</v>
      </c>
      <c r="F1215" s="303" t="s">
        <v>3522</v>
      </c>
      <c r="G1215" s="300"/>
      <c r="H1215" s="304">
        <v>2</v>
      </c>
      <c r="I1215" s="300"/>
      <c r="J1215" s="300"/>
      <c r="L1215" s="150"/>
      <c r="M1215" s="154"/>
      <c r="N1215" s="155"/>
      <c r="O1215" s="155"/>
      <c r="P1215" s="155"/>
      <c r="Q1215" s="155"/>
      <c r="R1215" s="155"/>
      <c r="S1215" s="155"/>
      <c r="T1215" s="156"/>
      <c r="AT1215" s="151" t="s">
        <v>157</v>
      </c>
      <c r="AU1215" s="151" t="s">
        <v>79</v>
      </c>
      <c r="AV1215" s="13" t="s">
        <v>79</v>
      </c>
      <c r="AW1215" s="13" t="s">
        <v>27</v>
      </c>
      <c r="AX1215" s="13" t="s">
        <v>70</v>
      </c>
      <c r="AY1215" s="151" t="s">
        <v>148</v>
      </c>
    </row>
    <row r="1216" spans="2:51" s="13" customFormat="1" ht="12">
      <c r="B1216" s="150"/>
      <c r="D1216" s="144" t="s">
        <v>157</v>
      </c>
      <c r="E1216" s="151" t="s">
        <v>1</v>
      </c>
      <c r="F1216" s="152" t="s">
        <v>3523</v>
      </c>
      <c r="H1216" s="153">
        <v>10</v>
      </c>
      <c r="L1216" s="150"/>
      <c r="M1216" s="154"/>
      <c r="N1216" s="155"/>
      <c r="O1216" s="155"/>
      <c r="P1216" s="155"/>
      <c r="Q1216" s="155"/>
      <c r="R1216" s="155"/>
      <c r="S1216" s="155"/>
      <c r="T1216" s="156"/>
      <c r="AT1216" s="151" t="s">
        <v>157</v>
      </c>
      <c r="AU1216" s="151" t="s">
        <v>79</v>
      </c>
      <c r="AV1216" s="13" t="s">
        <v>79</v>
      </c>
      <c r="AW1216" s="13" t="s">
        <v>27</v>
      </c>
      <c r="AX1216" s="13" t="s">
        <v>70</v>
      </c>
      <c r="AY1216" s="151" t="s">
        <v>148</v>
      </c>
    </row>
    <row r="1217" spans="2:51" s="13" customFormat="1" ht="12">
      <c r="B1217" s="150"/>
      <c r="D1217" s="144" t="s">
        <v>157</v>
      </c>
      <c r="E1217" s="151" t="s">
        <v>1</v>
      </c>
      <c r="F1217" s="152" t="s">
        <v>3524</v>
      </c>
      <c r="H1217" s="153">
        <v>10</v>
      </c>
      <c r="L1217" s="150"/>
      <c r="M1217" s="154"/>
      <c r="N1217" s="155"/>
      <c r="O1217" s="155"/>
      <c r="P1217" s="155"/>
      <c r="Q1217" s="155"/>
      <c r="R1217" s="155"/>
      <c r="S1217" s="155"/>
      <c r="T1217" s="156"/>
      <c r="AT1217" s="151" t="s">
        <v>157</v>
      </c>
      <c r="AU1217" s="151" t="s">
        <v>79</v>
      </c>
      <c r="AV1217" s="13" t="s">
        <v>79</v>
      </c>
      <c r="AW1217" s="13" t="s">
        <v>27</v>
      </c>
      <c r="AX1217" s="13" t="s">
        <v>70</v>
      </c>
      <c r="AY1217" s="151" t="s">
        <v>148</v>
      </c>
    </row>
    <row r="1218" spans="2:65" s="1" customFormat="1" ht="16.5" customHeight="1">
      <c r="B1218" s="130"/>
      <c r="C1218" s="288" t="s">
        <v>1864</v>
      </c>
      <c r="D1218" s="288" t="s">
        <v>80</v>
      </c>
      <c r="E1218" s="289" t="s">
        <v>1903</v>
      </c>
      <c r="F1218" s="290" t="s">
        <v>1904</v>
      </c>
      <c r="G1218" s="291" t="s">
        <v>458</v>
      </c>
      <c r="H1218" s="292">
        <v>116.193</v>
      </c>
      <c r="I1218" s="293"/>
      <c r="J1218" s="293">
        <f>ROUND(I1218*H1218,2)</f>
        <v>0</v>
      </c>
      <c r="K1218" s="159" t="s">
        <v>320</v>
      </c>
      <c r="L1218" s="163"/>
      <c r="M1218" s="164" t="s">
        <v>1</v>
      </c>
      <c r="N1218" s="165" t="s">
        <v>35</v>
      </c>
      <c r="O1218" s="139">
        <v>0</v>
      </c>
      <c r="P1218" s="139">
        <f>O1218*H1218</f>
        <v>0</v>
      </c>
      <c r="Q1218" s="139">
        <v>0.008</v>
      </c>
      <c r="R1218" s="139">
        <f>Q1218*H1218</f>
        <v>0.929544</v>
      </c>
      <c r="S1218" s="139">
        <v>0</v>
      </c>
      <c r="T1218" s="140">
        <f>S1218*H1218</f>
        <v>0</v>
      </c>
      <c r="AR1218" s="141" t="s">
        <v>325</v>
      </c>
      <c r="AT1218" s="141" t="s">
        <v>80</v>
      </c>
      <c r="AU1218" s="141" t="s">
        <v>79</v>
      </c>
      <c r="AY1218" s="15" t="s">
        <v>148</v>
      </c>
      <c r="BE1218" s="142">
        <f>IF(N1218="základní",J1218,0)</f>
        <v>0</v>
      </c>
      <c r="BF1218" s="142">
        <f>IF(N1218="snížená",J1218,0)</f>
        <v>0</v>
      </c>
      <c r="BG1218" s="142">
        <f>IF(N1218="zákl. přenesená",J1218,0)</f>
        <v>0</v>
      </c>
      <c r="BH1218" s="142">
        <f>IF(N1218="sníž. přenesená",J1218,0)</f>
        <v>0</v>
      </c>
      <c r="BI1218" s="142">
        <f>IF(N1218="nulová",J1218,0)</f>
        <v>0</v>
      </c>
      <c r="BJ1218" s="15" t="s">
        <v>77</v>
      </c>
      <c r="BK1218" s="142">
        <f>ROUND(I1218*H1218,2)</f>
        <v>0</v>
      </c>
      <c r="BL1218" s="15" t="s">
        <v>231</v>
      </c>
      <c r="BM1218" s="141" t="s">
        <v>3525</v>
      </c>
    </row>
    <row r="1219" spans="2:51" s="12" customFormat="1" ht="12">
      <c r="B1219" s="143"/>
      <c r="D1219" s="144" t="s">
        <v>157</v>
      </c>
      <c r="E1219" s="145" t="s">
        <v>1</v>
      </c>
      <c r="F1219" s="146" t="s">
        <v>2914</v>
      </c>
      <c r="H1219" s="145" t="s">
        <v>1</v>
      </c>
      <c r="L1219" s="143"/>
      <c r="M1219" s="147"/>
      <c r="N1219" s="148"/>
      <c r="O1219" s="148"/>
      <c r="P1219" s="148"/>
      <c r="Q1219" s="148"/>
      <c r="R1219" s="148"/>
      <c r="S1219" s="148"/>
      <c r="T1219" s="149"/>
      <c r="AT1219" s="145" t="s">
        <v>157</v>
      </c>
      <c r="AU1219" s="145" t="s">
        <v>79</v>
      </c>
      <c r="AV1219" s="12" t="s">
        <v>77</v>
      </c>
      <c r="AW1219" s="12" t="s">
        <v>27</v>
      </c>
      <c r="AX1219" s="12" t="s">
        <v>70</v>
      </c>
      <c r="AY1219" s="145" t="s">
        <v>148</v>
      </c>
    </row>
    <row r="1220" spans="2:51" s="13" customFormat="1" ht="12">
      <c r="B1220" s="150"/>
      <c r="D1220" s="144" t="s">
        <v>157</v>
      </c>
      <c r="E1220" s="151" t="s">
        <v>1</v>
      </c>
      <c r="F1220" s="152" t="s">
        <v>3373</v>
      </c>
      <c r="H1220" s="153">
        <v>4.2</v>
      </c>
      <c r="L1220" s="150"/>
      <c r="M1220" s="154"/>
      <c r="N1220" s="155"/>
      <c r="O1220" s="155"/>
      <c r="P1220" s="155"/>
      <c r="Q1220" s="155"/>
      <c r="R1220" s="155"/>
      <c r="S1220" s="155"/>
      <c r="T1220" s="156"/>
      <c r="AT1220" s="151" t="s">
        <v>157</v>
      </c>
      <c r="AU1220" s="151" t="s">
        <v>79</v>
      </c>
      <c r="AV1220" s="13" t="s">
        <v>79</v>
      </c>
      <c r="AW1220" s="13" t="s">
        <v>27</v>
      </c>
      <c r="AX1220" s="13" t="s">
        <v>70</v>
      </c>
      <c r="AY1220" s="151" t="s">
        <v>148</v>
      </c>
    </row>
    <row r="1221" spans="2:51" s="13" customFormat="1" ht="12">
      <c r="B1221" s="150"/>
      <c r="D1221" s="144" t="s">
        <v>157</v>
      </c>
      <c r="E1221" s="151" t="s">
        <v>1</v>
      </c>
      <c r="F1221" s="152" t="s">
        <v>3374</v>
      </c>
      <c r="H1221" s="153">
        <v>2.66</v>
      </c>
      <c r="L1221" s="150"/>
      <c r="M1221" s="154"/>
      <c r="N1221" s="155"/>
      <c r="O1221" s="155"/>
      <c r="P1221" s="155"/>
      <c r="Q1221" s="155"/>
      <c r="R1221" s="155"/>
      <c r="S1221" s="155"/>
      <c r="T1221" s="156"/>
      <c r="AT1221" s="151" t="s">
        <v>157</v>
      </c>
      <c r="AU1221" s="151" t="s">
        <v>79</v>
      </c>
      <c r="AV1221" s="13" t="s">
        <v>79</v>
      </c>
      <c r="AW1221" s="13" t="s">
        <v>27</v>
      </c>
      <c r="AX1221" s="13" t="s">
        <v>70</v>
      </c>
      <c r="AY1221" s="151" t="s">
        <v>148</v>
      </c>
    </row>
    <row r="1222" spans="2:51" s="12" customFormat="1" ht="12">
      <c r="B1222" s="143"/>
      <c r="D1222" s="144" t="s">
        <v>157</v>
      </c>
      <c r="E1222" s="145" t="s">
        <v>1</v>
      </c>
      <c r="F1222" s="146" t="s">
        <v>2175</v>
      </c>
      <c r="H1222" s="145" t="s">
        <v>1</v>
      </c>
      <c r="L1222" s="143"/>
      <c r="M1222" s="147"/>
      <c r="N1222" s="148"/>
      <c r="O1222" s="148"/>
      <c r="P1222" s="148"/>
      <c r="Q1222" s="148"/>
      <c r="R1222" s="148"/>
      <c r="S1222" s="148"/>
      <c r="T1222" s="149"/>
      <c r="AT1222" s="145" t="s">
        <v>157</v>
      </c>
      <c r="AU1222" s="145" t="s">
        <v>79</v>
      </c>
      <c r="AV1222" s="12" t="s">
        <v>77</v>
      </c>
      <c r="AW1222" s="12" t="s">
        <v>27</v>
      </c>
      <c r="AX1222" s="12" t="s">
        <v>70</v>
      </c>
      <c r="AY1222" s="145" t="s">
        <v>148</v>
      </c>
    </row>
    <row r="1223" spans="2:51" s="13" customFormat="1" ht="12">
      <c r="B1223" s="150"/>
      <c r="D1223" s="144" t="s">
        <v>157</v>
      </c>
      <c r="E1223" s="151" t="s">
        <v>1</v>
      </c>
      <c r="F1223" s="152" t="s">
        <v>3375</v>
      </c>
      <c r="H1223" s="153">
        <v>14.63</v>
      </c>
      <c r="L1223" s="150"/>
      <c r="M1223" s="154"/>
      <c r="N1223" s="155"/>
      <c r="O1223" s="155"/>
      <c r="P1223" s="155"/>
      <c r="Q1223" s="155"/>
      <c r="R1223" s="155"/>
      <c r="S1223" s="155"/>
      <c r="T1223" s="156"/>
      <c r="AT1223" s="151" t="s">
        <v>157</v>
      </c>
      <c r="AU1223" s="151" t="s">
        <v>79</v>
      </c>
      <c r="AV1223" s="13" t="s">
        <v>79</v>
      </c>
      <c r="AW1223" s="13" t="s">
        <v>27</v>
      </c>
      <c r="AX1223" s="13" t="s">
        <v>70</v>
      </c>
      <c r="AY1223" s="151" t="s">
        <v>148</v>
      </c>
    </row>
    <row r="1224" spans="2:51" s="13" customFormat="1" ht="12">
      <c r="B1224" s="150"/>
      <c r="D1224" s="144" t="s">
        <v>157</v>
      </c>
      <c r="E1224" s="151" t="s">
        <v>1</v>
      </c>
      <c r="F1224" s="152" t="s">
        <v>3376</v>
      </c>
      <c r="H1224" s="153">
        <v>9.8</v>
      </c>
      <c r="L1224" s="150"/>
      <c r="M1224" s="154"/>
      <c r="N1224" s="155"/>
      <c r="O1224" s="155"/>
      <c r="P1224" s="155"/>
      <c r="Q1224" s="155"/>
      <c r="R1224" s="155"/>
      <c r="S1224" s="155"/>
      <c r="T1224" s="156"/>
      <c r="AT1224" s="151" t="s">
        <v>157</v>
      </c>
      <c r="AU1224" s="151" t="s">
        <v>79</v>
      </c>
      <c r="AV1224" s="13" t="s">
        <v>79</v>
      </c>
      <c r="AW1224" s="13" t="s">
        <v>27</v>
      </c>
      <c r="AX1224" s="13" t="s">
        <v>70</v>
      </c>
      <c r="AY1224" s="151" t="s">
        <v>148</v>
      </c>
    </row>
    <row r="1225" spans="2:51" s="13" customFormat="1" ht="12">
      <c r="B1225" s="150"/>
      <c r="D1225" s="144" t="s">
        <v>157</v>
      </c>
      <c r="E1225" s="151" t="s">
        <v>1</v>
      </c>
      <c r="F1225" s="152" t="s">
        <v>3377</v>
      </c>
      <c r="H1225" s="153">
        <v>21</v>
      </c>
      <c r="L1225" s="150"/>
      <c r="M1225" s="154"/>
      <c r="N1225" s="155"/>
      <c r="O1225" s="155"/>
      <c r="P1225" s="155"/>
      <c r="Q1225" s="155"/>
      <c r="R1225" s="155"/>
      <c r="S1225" s="155"/>
      <c r="T1225" s="156"/>
      <c r="AT1225" s="151" t="s">
        <v>157</v>
      </c>
      <c r="AU1225" s="151" t="s">
        <v>79</v>
      </c>
      <c r="AV1225" s="13" t="s">
        <v>79</v>
      </c>
      <c r="AW1225" s="13" t="s">
        <v>27</v>
      </c>
      <c r="AX1225" s="13" t="s">
        <v>70</v>
      </c>
      <c r="AY1225" s="151" t="s">
        <v>148</v>
      </c>
    </row>
    <row r="1226" spans="2:51" s="13" customFormat="1" ht="12">
      <c r="B1226" s="150"/>
      <c r="D1226" s="144" t="s">
        <v>157</v>
      </c>
      <c r="E1226" s="151" t="s">
        <v>1</v>
      </c>
      <c r="F1226" s="152" t="s">
        <v>3378</v>
      </c>
      <c r="H1226" s="153">
        <v>7.98</v>
      </c>
      <c r="L1226" s="150"/>
      <c r="M1226" s="154"/>
      <c r="N1226" s="155"/>
      <c r="O1226" s="155"/>
      <c r="P1226" s="155"/>
      <c r="Q1226" s="155"/>
      <c r="R1226" s="155"/>
      <c r="S1226" s="155"/>
      <c r="T1226" s="156"/>
      <c r="AT1226" s="151" t="s">
        <v>157</v>
      </c>
      <c r="AU1226" s="151" t="s">
        <v>79</v>
      </c>
      <c r="AV1226" s="13" t="s">
        <v>79</v>
      </c>
      <c r="AW1226" s="13" t="s">
        <v>27</v>
      </c>
      <c r="AX1226" s="13" t="s">
        <v>70</v>
      </c>
      <c r="AY1226" s="151" t="s">
        <v>148</v>
      </c>
    </row>
    <row r="1227" spans="2:51" s="12" customFormat="1" ht="12">
      <c r="B1227" s="143"/>
      <c r="D1227" s="144" t="s">
        <v>157</v>
      </c>
      <c r="E1227" s="145" t="s">
        <v>1</v>
      </c>
      <c r="F1227" s="146" t="s">
        <v>347</v>
      </c>
      <c r="H1227" s="145" t="s">
        <v>1</v>
      </c>
      <c r="L1227" s="143"/>
      <c r="M1227" s="147"/>
      <c r="N1227" s="148"/>
      <c r="O1227" s="148"/>
      <c r="P1227" s="148"/>
      <c r="Q1227" s="148"/>
      <c r="R1227" s="148"/>
      <c r="S1227" s="148"/>
      <c r="T1227" s="149"/>
      <c r="AT1227" s="145" t="s">
        <v>157</v>
      </c>
      <c r="AU1227" s="145" t="s">
        <v>79</v>
      </c>
      <c r="AV1227" s="12" t="s">
        <v>77</v>
      </c>
      <c r="AW1227" s="12" t="s">
        <v>27</v>
      </c>
      <c r="AX1227" s="12" t="s">
        <v>70</v>
      </c>
      <c r="AY1227" s="145" t="s">
        <v>148</v>
      </c>
    </row>
    <row r="1228" spans="2:51" s="13" customFormat="1" ht="12">
      <c r="B1228" s="150"/>
      <c r="D1228" s="144" t="s">
        <v>157</v>
      </c>
      <c r="E1228" s="151" t="s">
        <v>1</v>
      </c>
      <c r="F1228" s="152" t="s">
        <v>3381</v>
      </c>
      <c r="H1228" s="153">
        <v>14.85</v>
      </c>
      <c r="L1228" s="150"/>
      <c r="M1228" s="154"/>
      <c r="N1228" s="155"/>
      <c r="O1228" s="155"/>
      <c r="P1228" s="155"/>
      <c r="Q1228" s="155"/>
      <c r="R1228" s="155"/>
      <c r="S1228" s="155"/>
      <c r="T1228" s="156"/>
      <c r="AT1228" s="151" t="s">
        <v>157</v>
      </c>
      <c r="AU1228" s="151" t="s">
        <v>79</v>
      </c>
      <c r="AV1228" s="13" t="s">
        <v>79</v>
      </c>
      <c r="AW1228" s="13" t="s">
        <v>27</v>
      </c>
      <c r="AX1228" s="13" t="s">
        <v>70</v>
      </c>
      <c r="AY1228" s="151" t="s">
        <v>148</v>
      </c>
    </row>
    <row r="1229" spans="2:51" s="13" customFormat="1" ht="12">
      <c r="B1229" s="150"/>
      <c r="D1229" s="144" t="s">
        <v>157</v>
      </c>
      <c r="E1229" s="151" t="s">
        <v>1</v>
      </c>
      <c r="F1229" s="152" t="s">
        <v>3382</v>
      </c>
      <c r="H1229" s="153">
        <v>3.99</v>
      </c>
      <c r="L1229" s="150"/>
      <c r="M1229" s="154"/>
      <c r="N1229" s="155"/>
      <c r="O1229" s="155"/>
      <c r="P1229" s="155"/>
      <c r="Q1229" s="155"/>
      <c r="R1229" s="155"/>
      <c r="S1229" s="155"/>
      <c r="T1229" s="156"/>
      <c r="AT1229" s="151" t="s">
        <v>157</v>
      </c>
      <c r="AU1229" s="151" t="s">
        <v>79</v>
      </c>
      <c r="AV1229" s="13" t="s">
        <v>79</v>
      </c>
      <c r="AW1229" s="13" t="s">
        <v>27</v>
      </c>
      <c r="AX1229" s="13" t="s">
        <v>70</v>
      </c>
      <c r="AY1229" s="151" t="s">
        <v>148</v>
      </c>
    </row>
    <row r="1230" spans="2:51" s="13" customFormat="1" ht="12">
      <c r="B1230" s="150"/>
      <c r="D1230" s="144" t="s">
        <v>157</v>
      </c>
      <c r="E1230" s="151" t="s">
        <v>1</v>
      </c>
      <c r="F1230" s="152" t="s">
        <v>3376</v>
      </c>
      <c r="H1230" s="153">
        <v>9.8</v>
      </c>
      <c r="L1230" s="150"/>
      <c r="M1230" s="154"/>
      <c r="N1230" s="155"/>
      <c r="O1230" s="155"/>
      <c r="P1230" s="155"/>
      <c r="Q1230" s="155"/>
      <c r="R1230" s="155"/>
      <c r="S1230" s="155"/>
      <c r="T1230" s="156"/>
      <c r="AT1230" s="151" t="s">
        <v>157</v>
      </c>
      <c r="AU1230" s="151" t="s">
        <v>79</v>
      </c>
      <c r="AV1230" s="13" t="s">
        <v>79</v>
      </c>
      <c r="AW1230" s="13" t="s">
        <v>27</v>
      </c>
      <c r="AX1230" s="13" t="s">
        <v>70</v>
      </c>
      <c r="AY1230" s="151" t="s">
        <v>148</v>
      </c>
    </row>
    <row r="1231" spans="2:51" s="13" customFormat="1" ht="12">
      <c r="B1231" s="150"/>
      <c r="D1231" s="144" t="s">
        <v>157</v>
      </c>
      <c r="E1231" s="151" t="s">
        <v>1</v>
      </c>
      <c r="F1231" s="152" t="s">
        <v>3377</v>
      </c>
      <c r="H1231" s="153">
        <v>21</v>
      </c>
      <c r="L1231" s="150"/>
      <c r="M1231" s="154"/>
      <c r="N1231" s="155"/>
      <c r="O1231" s="155"/>
      <c r="P1231" s="155"/>
      <c r="Q1231" s="155"/>
      <c r="R1231" s="155"/>
      <c r="S1231" s="155"/>
      <c r="T1231" s="156"/>
      <c r="AT1231" s="151" t="s">
        <v>157</v>
      </c>
      <c r="AU1231" s="151" t="s">
        <v>79</v>
      </c>
      <c r="AV1231" s="13" t="s">
        <v>79</v>
      </c>
      <c r="AW1231" s="13" t="s">
        <v>27</v>
      </c>
      <c r="AX1231" s="13" t="s">
        <v>70</v>
      </c>
      <c r="AY1231" s="151" t="s">
        <v>148</v>
      </c>
    </row>
    <row r="1232" spans="2:51" s="13" customFormat="1" ht="12">
      <c r="B1232" s="150"/>
      <c r="D1232" s="144" t="s">
        <v>157</v>
      </c>
      <c r="E1232" s="151" t="s">
        <v>1</v>
      </c>
      <c r="F1232" s="152" t="s">
        <v>3383</v>
      </c>
      <c r="H1232" s="153">
        <v>0.75</v>
      </c>
      <c r="L1232" s="150"/>
      <c r="M1232" s="154"/>
      <c r="N1232" s="155"/>
      <c r="O1232" s="155"/>
      <c r="P1232" s="155"/>
      <c r="Q1232" s="155"/>
      <c r="R1232" s="155"/>
      <c r="S1232" s="155"/>
      <c r="T1232" s="156"/>
      <c r="AT1232" s="151" t="s">
        <v>157</v>
      </c>
      <c r="AU1232" s="151" t="s">
        <v>79</v>
      </c>
      <c r="AV1232" s="13" t="s">
        <v>79</v>
      </c>
      <c r="AW1232" s="13" t="s">
        <v>27</v>
      </c>
      <c r="AX1232" s="13" t="s">
        <v>70</v>
      </c>
      <c r="AY1232" s="151" t="s">
        <v>148</v>
      </c>
    </row>
    <row r="1233" spans="2:51" s="13" customFormat="1" ht="12">
      <c r="B1233" s="150"/>
      <c r="D1233" s="144" t="s">
        <v>157</v>
      </c>
      <c r="F1233" s="152" t="s">
        <v>3526</v>
      </c>
      <c r="H1233" s="153">
        <v>116.193</v>
      </c>
      <c r="L1233" s="150"/>
      <c r="M1233" s="154"/>
      <c r="N1233" s="155"/>
      <c r="O1233" s="155"/>
      <c r="P1233" s="155"/>
      <c r="Q1233" s="155"/>
      <c r="R1233" s="155"/>
      <c r="S1233" s="155"/>
      <c r="T1233" s="156"/>
      <c r="AT1233" s="151" t="s">
        <v>157</v>
      </c>
      <c r="AU1233" s="151" t="s">
        <v>79</v>
      </c>
      <c r="AV1233" s="13" t="s">
        <v>79</v>
      </c>
      <c r="AW1233" s="13" t="s">
        <v>3</v>
      </c>
      <c r="AX1233" s="13" t="s">
        <v>77</v>
      </c>
      <c r="AY1233" s="151" t="s">
        <v>148</v>
      </c>
    </row>
    <row r="1234" spans="2:65" s="1" customFormat="1" ht="24" customHeight="1">
      <c r="B1234" s="130"/>
      <c r="C1234" s="131" t="s">
        <v>1869</v>
      </c>
      <c r="D1234" s="131" t="s">
        <v>150</v>
      </c>
      <c r="E1234" s="132" t="s">
        <v>1908</v>
      </c>
      <c r="F1234" s="133" t="s">
        <v>1909</v>
      </c>
      <c r="G1234" s="134" t="s">
        <v>203</v>
      </c>
      <c r="H1234" s="135">
        <v>1.876</v>
      </c>
      <c r="I1234" s="136"/>
      <c r="J1234" s="136">
        <f>ROUND(I1234*H1234,2)</f>
        <v>0</v>
      </c>
      <c r="K1234" s="133" t="s">
        <v>320</v>
      </c>
      <c r="L1234" s="27"/>
      <c r="M1234" s="137" t="s">
        <v>1</v>
      </c>
      <c r="N1234" s="138" t="s">
        <v>35</v>
      </c>
      <c r="O1234" s="139">
        <v>2.421</v>
      </c>
      <c r="P1234" s="139">
        <f>O1234*H1234</f>
        <v>4.541796</v>
      </c>
      <c r="Q1234" s="139">
        <v>0</v>
      </c>
      <c r="R1234" s="139">
        <f>Q1234*H1234</f>
        <v>0</v>
      </c>
      <c r="S1234" s="139">
        <v>0</v>
      </c>
      <c r="T1234" s="140">
        <f>S1234*H1234</f>
        <v>0</v>
      </c>
      <c r="AR1234" s="141" t="s">
        <v>231</v>
      </c>
      <c r="AT1234" s="141" t="s">
        <v>150</v>
      </c>
      <c r="AU1234" s="141" t="s">
        <v>79</v>
      </c>
      <c r="AY1234" s="15" t="s">
        <v>148</v>
      </c>
      <c r="BE1234" s="142">
        <f>IF(N1234="základní",J1234,0)</f>
        <v>0</v>
      </c>
      <c r="BF1234" s="142">
        <f>IF(N1234="snížená",J1234,0)</f>
        <v>0</v>
      </c>
      <c r="BG1234" s="142">
        <f>IF(N1234="zákl. přenesená",J1234,0)</f>
        <v>0</v>
      </c>
      <c r="BH1234" s="142">
        <f>IF(N1234="sníž. přenesená",J1234,0)</f>
        <v>0</v>
      </c>
      <c r="BI1234" s="142">
        <f>IF(N1234="nulová",J1234,0)</f>
        <v>0</v>
      </c>
      <c r="BJ1234" s="15" t="s">
        <v>77</v>
      </c>
      <c r="BK1234" s="142">
        <f>ROUND(I1234*H1234,2)</f>
        <v>0</v>
      </c>
      <c r="BL1234" s="15" t="s">
        <v>231</v>
      </c>
      <c r="BM1234" s="141" t="s">
        <v>3527</v>
      </c>
    </row>
    <row r="1235" spans="2:63" s="11" customFormat="1" ht="22.8" customHeight="1">
      <c r="B1235" s="118"/>
      <c r="D1235" s="119" t="s">
        <v>69</v>
      </c>
      <c r="E1235" s="128" t="s">
        <v>1911</v>
      </c>
      <c r="F1235" s="128" t="s">
        <v>1912</v>
      </c>
      <c r="J1235" s="129">
        <f>BK1235</f>
        <v>0</v>
      </c>
      <c r="L1235" s="118"/>
      <c r="M1235" s="122"/>
      <c r="N1235" s="123"/>
      <c r="O1235" s="123"/>
      <c r="P1235" s="124">
        <f>SUM(P1236:P1256)</f>
        <v>2004.4859999999999</v>
      </c>
      <c r="Q1235" s="123"/>
      <c r="R1235" s="124">
        <f>SUM(R1236:R1256)</f>
        <v>7.250000000000001</v>
      </c>
      <c r="S1235" s="123"/>
      <c r="T1235" s="125">
        <f>SUM(T1236:T1256)</f>
        <v>1.8640000000000003</v>
      </c>
      <c r="AR1235" s="119" t="s">
        <v>79</v>
      </c>
      <c r="AT1235" s="126" t="s">
        <v>69</v>
      </c>
      <c r="AU1235" s="126" t="s">
        <v>77</v>
      </c>
      <c r="AY1235" s="119" t="s">
        <v>148</v>
      </c>
      <c r="BK1235" s="127">
        <f>SUM(BK1236:BK1256)</f>
        <v>0</v>
      </c>
    </row>
    <row r="1236" spans="2:65" s="1" customFormat="1" ht="16.5" customHeight="1">
      <c r="B1236" s="130"/>
      <c r="C1236" s="131" t="s">
        <v>1875</v>
      </c>
      <c r="D1236" s="131" t="s">
        <v>150</v>
      </c>
      <c r="E1236" s="132" t="s">
        <v>1914</v>
      </c>
      <c r="F1236" s="133" t="s">
        <v>1915</v>
      </c>
      <c r="G1236" s="134" t="s">
        <v>1916</v>
      </c>
      <c r="H1236" s="135">
        <v>1</v>
      </c>
      <c r="I1236" s="136"/>
      <c r="J1236" s="136">
        <f>ROUND(I1236*H1236,2)</f>
        <v>0</v>
      </c>
      <c r="K1236" s="133" t="s">
        <v>1</v>
      </c>
      <c r="L1236" s="27"/>
      <c r="M1236" s="137" t="s">
        <v>1</v>
      </c>
      <c r="N1236" s="138" t="s">
        <v>35</v>
      </c>
      <c r="O1236" s="139">
        <v>0.513</v>
      </c>
      <c r="P1236" s="139">
        <f>O1236*H1236</f>
        <v>0.513</v>
      </c>
      <c r="Q1236" s="139">
        <v>0</v>
      </c>
      <c r="R1236" s="139">
        <f>Q1236*H1236</f>
        <v>0</v>
      </c>
      <c r="S1236" s="139">
        <v>0.016</v>
      </c>
      <c r="T1236" s="140">
        <f>S1236*H1236</f>
        <v>0.016</v>
      </c>
      <c r="AR1236" s="141" t="s">
        <v>231</v>
      </c>
      <c r="AT1236" s="141" t="s">
        <v>150</v>
      </c>
      <c r="AU1236" s="141" t="s">
        <v>79</v>
      </c>
      <c r="AY1236" s="15" t="s">
        <v>148</v>
      </c>
      <c r="BE1236" s="142">
        <f>IF(N1236="základní",J1236,0)</f>
        <v>0</v>
      </c>
      <c r="BF1236" s="142">
        <f>IF(N1236="snížená",J1236,0)</f>
        <v>0</v>
      </c>
      <c r="BG1236" s="142">
        <f>IF(N1236="zákl. přenesená",J1236,0)</f>
        <v>0</v>
      </c>
      <c r="BH1236" s="142">
        <f>IF(N1236="sníž. přenesená",J1236,0)</f>
        <v>0</v>
      </c>
      <c r="BI1236" s="142">
        <f>IF(N1236="nulová",J1236,0)</f>
        <v>0</v>
      </c>
      <c r="BJ1236" s="15" t="s">
        <v>77</v>
      </c>
      <c r="BK1236" s="142">
        <f>ROUND(I1236*H1236,2)</f>
        <v>0</v>
      </c>
      <c r="BL1236" s="15" t="s">
        <v>231</v>
      </c>
      <c r="BM1236" s="141" t="s">
        <v>3528</v>
      </c>
    </row>
    <row r="1237" spans="2:65" s="1" customFormat="1" ht="24" customHeight="1">
      <c r="B1237" s="130"/>
      <c r="C1237" s="131" t="s">
        <v>1880</v>
      </c>
      <c r="D1237" s="131" t="s">
        <v>150</v>
      </c>
      <c r="E1237" s="132" t="s">
        <v>1919</v>
      </c>
      <c r="F1237" s="133" t="s">
        <v>1920</v>
      </c>
      <c r="G1237" s="134" t="s">
        <v>458</v>
      </c>
      <c r="H1237" s="135">
        <v>24.5</v>
      </c>
      <c r="I1237" s="136"/>
      <c r="J1237" s="136">
        <f>ROUND(I1237*H1237,2)</f>
        <v>0</v>
      </c>
      <c r="K1237" s="133" t="s">
        <v>320</v>
      </c>
      <c r="L1237" s="27"/>
      <c r="M1237" s="137" t="s">
        <v>1</v>
      </c>
      <c r="N1237" s="138" t="s">
        <v>35</v>
      </c>
      <c r="O1237" s="139">
        <v>0.513</v>
      </c>
      <c r="P1237" s="139">
        <f>O1237*H1237</f>
        <v>12.5685</v>
      </c>
      <c r="Q1237" s="139">
        <v>0</v>
      </c>
      <c r="R1237" s="139">
        <f>Q1237*H1237</f>
        <v>0</v>
      </c>
      <c r="S1237" s="139">
        <v>0.016</v>
      </c>
      <c r="T1237" s="140">
        <f>S1237*H1237</f>
        <v>0.392</v>
      </c>
      <c r="AR1237" s="141" t="s">
        <v>231</v>
      </c>
      <c r="AT1237" s="141" t="s">
        <v>150</v>
      </c>
      <c r="AU1237" s="141" t="s">
        <v>79</v>
      </c>
      <c r="AY1237" s="15" t="s">
        <v>148</v>
      </c>
      <c r="BE1237" s="142">
        <f>IF(N1237="základní",J1237,0)</f>
        <v>0</v>
      </c>
      <c r="BF1237" s="142">
        <f>IF(N1237="snížená",J1237,0)</f>
        <v>0</v>
      </c>
      <c r="BG1237" s="142">
        <f>IF(N1237="zákl. přenesená",J1237,0)</f>
        <v>0</v>
      </c>
      <c r="BH1237" s="142">
        <f>IF(N1237="sníž. přenesená",J1237,0)</f>
        <v>0</v>
      </c>
      <c r="BI1237" s="142">
        <f>IF(N1237="nulová",J1237,0)</f>
        <v>0</v>
      </c>
      <c r="BJ1237" s="15" t="s">
        <v>77</v>
      </c>
      <c r="BK1237" s="142">
        <f>ROUND(I1237*H1237,2)</f>
        <v>0</v>
      </c>
      <c r="BL1237" s="15" t="s">
        <v>231</v>
      </c>
      <c r="BM1237" s="141" t="s">
        <v>3529</v>
      </c>
    </row>
    <row r="1238" spans="2:51" s="12" customFormat="1" ht="12">
      <c r="B1238" s="143"/>
      <c r="D1238" s="144" t="s">
        <v>157</v>
      </c>
      <c r="E1238" s="145" t="s">
        <v>1</v>
      </c>
      <c r="F1238" s="146" t="s">
        <v>1873</v>
      </c>
      <c r="H1238" s="145" t="s">
        <v>1</v>
      </c>
      <c r="L1238" s="143"/>
      <c r="M1238" s="147"/>
      <c r="N1238" s="148"/>
      <c r="O1238" s="148"/>
      <c r="P1238" s="148"/>
      <c r="Q1238" s="148"/>
      <c r="R1238" s="148"/>
      <c r="S1238" s="148"/>
      <c r="T1238" s="149"/>
      <c r="AT1238" s="145" t="s">
        <v>157</v>
      </c>
      <c r="AU1238" s="145" t="s">
        <v>79</v>
      </c>
      <c r="AV1238" s="12" t="s">
        <v>77</v>
      </c>
      <c r="AW1238" s="12" t="s">
        <v>27</v>
      </c>
      <c r="AX1238" s="12" t="s">
        <v>70</v>
      </c>
      <c r="AY1238" s="145" t="s">
        <v>148</v>
      </c>
    </row>
    <row r="1239" spans="2:51" s="13" customFormat="1" ht="12">
      <c r="B1239" s="150"/>
      <c r="D1239" s="144" t="s">
        <v>157</v>
      </c>
      <c r="E1239" s="151" t="s">
        <v>1</v>
      </c>
      <c r="F1239" s="152" t="s">
        <v>3530</v>
      </c>
      <c r="H1239" s="153">
        <v>18</v>
      </c>
      <c r="L1239" s="150"/>
      <c r="M1239" s="154"/>
      <c r="N1239" s="155"/>
      <c r="O1239" s="155"/>
      <c r="P1239" s="155"/>
      <c r="Q1239" s="155"/>
      <c r="R1239" s="155"/>
      <c r="S1239" s="155"/>
      <c r="T1239" s="156"/>
      <c r="AT1239" s="151" t="s">
        <v>157</v>
      </c>
      <c r="AU1239" s="151" t="s">
        <v>79</v>
      </c>
      <c r="AV1239" s="13" t="s">
        <v>79</v>
      </c>
      <c r="AW1239" s="13" t="s">
        <v>27</v>
      </c>
      <c r="AX1239" s="13" t="s">
        <v>70</v>
      </c>
      <c r="AY1239" s="151" t="s">
        <v>148</v>
      </c>
    </row>
    <row r="1240" spans="2:51" s="13" customFormat="1" ht="12">
      <c r="B1240" s="150"/>
      <c r="D1240" s="144" t="s">
        <v>157</v>
      </c>
      <c r="E1240" s="151" t="s">
        <v>1</v>
      </c>
      <c r="F1240" s="152" t="s">
        <v>3531</v>
      </c>
      <c r="H1240" s="153">
        <v>6.5</v>
      </c>
      <c r="L1240" s="150"/>
      <c r="M1240" s="154"/>
      <c r="N1240" s="155"/>
      <c r="O1240" s="155"/>
      <c r="P1240" s="155"/>
      <c r="Q1240" s="155"/>
      <c r="R1240" s="155"/>
      <c r="S1240" s="155"/>
      <c r="T1240" s="156"/>
      <c r="AT1240" s="151" t="s">
        <v>157</v>
      </c>
      <c r="AU1240" s="151" t="s">
        <v>79</v>
      </c>
      <c r="AV1240" s="13" t="s">
        <v>79</v>
      </c>
      <c r="AW1240" s="13" t="s">
        <v>27</v>
      </c>
      <c r="AX1240" s="13" t="s">
        <v>70</v>
      </c>
      <c r="AY1240" s="151" t="s">
        <v>148</v>
      </c>
    </row>
    <row r="1241" spans="2:65" s="1" customFormat="1" ht="24" customHeight="1">
      <c r="B1241" s="130"/>
      <c r="C1241" s="131" t="s">
        <v>1884</v>
      </c>
      <c r="D1241" s="131" t="s">
        <v>150</v>
      </c>
      <c r="E1241" s="132" t="s">
        <v>1925</v>
      </c>
      <c r="F1241" s="133" t="s">
        <v>1926</v>
      </c>
      <c r="G1241" s="134" t="s">
        <v>319</v>
      </c>
      <c r="H1241" s="135">
        <v>6</v>
      </c>
      <c r="I1241" s="136"/>
      <c r="J1241" s="136">
        <f aca="true" t="shared" si="0" ref="J1241:J1246">ROUND(I1241*H1241,2)</f>
        <v>0</v>
      </c>
      <c r="K1241" s="133" t="s">
        <v>1</v>
      </c>
      <c r="L1241" s="27"/>
      <c r="M1241" s="137" t="s">
        <v>1</v>
      </c>
      <c r="N1241" s="138" t="s">
        <v>35</v>
      </c>
      <c r="O1241" s="139">
        <v>0.513</v>
      </c>
      <c r="P1241" s="139">
        <f aca="true" t="shared" si="1" ref="P1241:P1246">O1241*H1241</f>
        <v>3.0780000000000003</v>
      </c>
      <c r="Q1241" s="139">
        <v>0</v>
      </c>
      <c r="R1241" s="139">
        <f aca="true" t="shared" si="2" ref="R1241:R1246">Q1241*H1241</f>
        <v>0</v>
      </c>
      <c r="S1241" s="139">
        <v>0.016</v>
      </c>
      <c r="T1241" s="140">
        <f aca="true" t="shared" si="3" ref="T1241:T1246">S1241*H1241</f>
        <v>0.096</v>
      </c>
      <c r="AR1241" s="141" t="s">
        <v>231</v>
      </c>
      <c r="AT1241" s="141" t="s">
        <v>150</v>
      </c>
      <c r="AU1241" s="141" t="s">
        <v>79</v>
      </c>
      <c r="AY1241" s="15" t="s">
        <v>148</v>
      </c>
      <c r="BE1241" s="142">
        <f aca="true" t="shared" si="4" ref="BE1241:BE1246">IF(N1241="základní",J1241,0)</f>
        <v>0</v>
      </c>
      <c r="BF1241" s="142">
        <f aca="true" t="shared" si="5" ref="BF1241:BF1246">IF(N1241="snížená",J1241,0)</f>
        <v>0</v>
      </c>
      <c r="BG1241" s="142">
        <f aca="true" t="shared" si="6" ref="BG1241:BG1246">IF(N1241="zákl. přenesená",J1241,0)</f>
        <v>0</v>
      </c>
      <c r="BH1241" s="142">
        <f aca="true" t="shared" si="7" ref="BH1241:BH1246">IF(N1241="sníž. přenesená",J1241,0)</f>
        <v>0</v>
      </c>
      <c r="BI1241" s="142">
        <f aca="true" t="shared" si="8" ref="BI1241:BI1246">IF(N1241="nulová",J1241,0)</f>
        <v>0</v>
      </c>
      <c r="BJ1241" s="15" t="s">
        <v>77</v>
      </c>
      <c r="BK1241" s="142">
        <f aca="true" t="shared" si="9" ref="BK1241:BK1246">ROUND(I1241*H1241,2)</f>
        <v>0</v>
      </c>
      <c r="BL1241" s="15" t="s">
        <v>231</v>
      </c>
      <c r="BM1241" s="141" t="s">
        <v>3532</v>
      </c>
    </row>
    <row r="1242" spans="2:65" s="1" customFormat="1" ht="24" customHeight="1">
      <c r="B1242" s="130"/>
      <c r="C1242" s="131" t="s">
        <v>1890</v>
      </c>
      <c r="D1242" s="131" t="s">
        <v>150</v>
      </c>
      <c r="E1242" s="132" t="s">
        <v>1929</v>
      </c>
      <c r="F1242" s="133" t="s">
        <v>1930</v>
      </c>
      <c r="G1242" s="134" t="s">
        <v>319</v>
      </c>
      <c r="H1242" s="135">
        <v>40</v>
      </c>
      <c r="I1242" s="136"/>
      <c r="J1242" s="136">
        <f t="shared" si="0"/>
        <v>0</v>
      </c>
      <c r="K1242" s="133" t="s">
        <v>1</v>
      </c>
      <c r="L1242" s="27"/>
      <c r="M1242" s="137" t="s">
        <v>1</v>
      </c>
      <c r="N1242" s="138" t="s">
        <v>35</v>
      </c>
      <c r="O1242" s="139">
        <v>0.513</v>
      </c>
      <c r="P1242" s="139">
        <f t="shared" si="1"/>
        <v>20.52</v>
      </c>
      <c r="Q1242" s="139">
        <v>0</v>
      </c>
      <c r="R1242" s="139">
        <f t="shared" si="2"/>
        <v>0</v>
      </c>
      <c r="S1242" s="139">
        <v>0.016</v>
      </c>
      <c r="T1242" s="140">
        <f t="shared" si="3"/>
        <v>0.64</v>
      </c>
      <c r="AR1242" s="141" t="s">
        <v>231</v>
      </c>
      <c r="AT1242" s="141" t="s">
        <v>150</v>
      </c>
      <c r="AU1242" s="141" t="s">
        <v>79</v>
      </c>
      <c r="AY1242" s="15" t="s">
        <v>148</v>
      </c>
      <c r="BE1242" s="142">
        <f t="shared" si="4"/>
        <v>0</v>
      </c>
      <c r="BF1242" s="142">
        <f t="shared" si="5"/>
        <v>0</v>
      </c>
      <c r="BG1242" s="142">
        <f t="shared" si="6"/>
        <v>0</v>
      </c>
      <c r="BH1242" s="142">
        <f t="shared" si="7"/>
        <v>0</v>
      </c>
      <c r="BI1242" s="142">
        <f t="shared" si="8"/>
        <v>0</v>
      </c>
      <c r="BJ1242" s="15" t="s">
        <v>77</v>
      </c>
      <c r="BK1242" s="142">
        <f t="shared" si="9"/>
        <v>0</v>
      </c>
      <c r="BL1242" s="15" t="s">
        <v>231</v>
      </c>
      <c r="BM1242" s="141" t="s">
        <v>3533</v>
      </c>
    </row>
    <row r="1243" spans="2:65" s="1" customFormat="1" ht="24" customHeight="1">
      <c r="B1243" s="130"/>
      <c r="C1243" s="131" t="s">
        <v>1896</v>
      </c>
      <c r="D1243" s="131" t="s">
        <v>150</v>
      </c>
      <c r="E1243" s="132" t="s">
        <v>1933</v>
      </c>
      <c r="F1243" s="133" t="s">
        <v>1934</v>
      </c>
      <c r="G1243" s="134" t="s">
        <v>319</v>
      </c>
      <c r="H1243" s="135">
        <v>8</v>
      </c>
      <c r="I1243" s="136"/>
      <c r="J1243" s="136">
        <f t="shared" si="0"/>
        <v>0</v>
      </c>
      <c r="K1243" s="133" t="s">
        <v>1</v>
      </c>
      <c r="L1243" s="27"/>
      <c r="M1243" s="137" t="s">
        <v>1</v>
      </c>
      <c r="N1243" s="138" t="s">
        <v>35</v>
      </c>
      <c r="O1243" s="139">
        <v>0.513</v>
      </c>
      <c r="P1243" s="139">
        <f t="shared" si="1"/>
        <v>4.104</v>
      </c>
      <c r="Q1243" s="139">
        <v>0</v>
      </c>
      <c r="R1243" s="139">
        <f t="shared" si="2"/>
        <v>0</v>
      </c>
      <c r="S1243" s="139">
        <v>0.016</v>
      </c>
      <c r="T1243" s="140">
        <f t="shared" si="3"/>
        <v>0.128</v>
      </c>
      <c r="AR1243" s="141" t="s">
        <v>231</v>
      </c>
      <c r="AT1243" s="141" t="s">
        <v>150</v>
      </c>
      <c r="AU1243" s="141" t="s">
        <v>79</v>
      </c>
      <c r="AY1243" s="15" t="s">
        <v>148</v>
      </c>
      <c r="BE1243" s="142">
        <f t="shared" si="4"/>
        <v>0</v>
      </c>
      <c r="BF1243" s="142">
        <f t="shared" si="5"/>
        <v>0</v>
      </c>
      <c r="BG1243" s="142">
        <f t="shared" si="6"/>
        <v>0</v>
      </c>
      <c r="BH1243" s="142">
        <f t="shared" si="7"/>
        <v>0</v>
      </c>
      <c r="BI1243" s="142">
        <f t="shared" si="8"/>
        <v>0</v>
      </c>
      <c r="BJ1243" s="15" t="s">
        <v>77</v>
      </c>
      <c r="BK1243" s="142">
        <f t="shared" si="9"/>
        <v>0</v>
      </c>
      <c r="BL1243" s="15" t="s">
        <v>231</v>
      </c>
      <c r="BM1243" s="141" t="s">
        <v>3534</v>
      </c>
    </row>
    <row r="1244" spans="2:65" s="1" customFormat="1" ht="36" customHeight="1">
      <c r="B1244" s="130"/>
      <c r="C1244" s="131" t="s">
        <v>1902</v>
      </c>
      <c r="D1244" s="131" t="s">
        <v>150</v>
      </c>
      <c r="E1244" s="132" t="s">
        <v>1937</v>
      </c>
      <c r="F1244" s="133" t="s">
        <v>1938</v>
      </c>
      <c r="G1244" s="134" t="s">
        <v>319</v>
      </c>
      <c r="H1244" s="135">
        <v>9</v>
      </c>
      <c r="I1244" s="136"/>
      <c r="J1244" s="136">
        <f t="shared" si="0"/>
        <v>0</v>
      </c>
      <c r="K1244" s="133" t="s">
        <v>1</v>
      </c>
      <c r="L1244" s="27"/>
      <c r="M1244" s="137" t="s">
        <v>1</v>
      </c>
      <c r="N1244" s="138" t="s">
        <v>35</v>
      </c>
      <c r="O1244" s="139">
        <v>0.513</v>
      </c>
      <c r="P1244" s="139">
        <f t="shared" si="1"/>
        <v>4.617</v>
      </c>
      <c r="Q1244" s="139">
        <v>0</v>
      </c>
      <c r="R1244" s="139">
        <f t="shared" si="2"/>
        <v>0</v>
      </c>
      <c r="S1244" s="139">
        <v>0.016</v>
      </c>
      <c r="T1244" s="140">
        <f t="shared" si="3"/>
        <v>0.14400000000000002</v>
      </c>
      <c r="AR1244" s="141" t="s">
        <v>231</v>
      </c>
      <c r="AT1244" s="141" t="s">
        <v>150</v>
      </c>
      <c r="AU1244" s="141" t="s">
        <v>79</v>
      </c>
      <c r="AY1244" s="15" t="s">
        <v>148</v>
      </c>
      <c r="BE1244" s="142">
        <f t="shared" si="4"/>
        <v>0</v>
      </c>
      <c r="BF1244" s="142">
        <f t="shared" si="5"/>
        <v>0</v>
      </c>
      <c r="BG1244" s="142">
        <f t="shared" si="6"/>
        <v>0</v>
      </c>
      <c r="BH1244" s="142">
        <f t="shared" si="7"/>
        <v>0</v>
      </c>
      <c r="BI1244" s="142">
        <f t="shared" si="8"/>
        <v>0</v>
      </c>
      <c r="BJ1244" s="15" t="s">
        <v>77</v>
      </c>
      <c r="BK1244" s="142">
        <f t="shared" si="9"/>
        <v>0</v>
      </c>
      <c r="BL1244" s="15" t="s">
        <v>231</v>
      </c>
      <c r="BM1244" s="141" t="s">
        <v>3535</v>
      </c>
    </row>
    <row r="1245" spans="2:65" s="1" customFormat="1" ht="24" customHeight="1">
      <c r="B1245" s="130"/>
      <c r="C1245" s="131" t="s">
        <v>1907</v>
      </c>
      <c r="D1245" s="131" t="s">
        <v>150</v>
      </c>
      <c r="E1245" s="132" t="s">
        <v>1941</v>
      </c>
      <c r="F1245" s="133" t="s">
        <v>1942</v>
      </c>
      <c r="G1245" s="134" t="s">
        <v>319</v>
      </c>
      <c r="H1245" s="135">
        <v>15</v>
      </c>
      <c r="I1245" s="136"/>
      <c r="J1245" s="136">
        <f t="shared" si="0"/>
        <v>0</v>
      </c>
      <c r="K1245" s="133" t="s">
        <v>1</v>
      </c>
      <c r="L1245" s="27"/>
      <c r="M1245" s="137" t="s">
        <v>1</v>
      </c>
      <c r="N1245" s="138" t="s">
        <v>35</v>
      </c>
      <c r="O1245" s="139">
        <v>0.513</v>
      </c>
      <c r="P1245" s="139">
        <f t="shared" si="1"/>
        <v>7.695</v>
      </c>
      <c r="Q1245" s="139">
        <v>0</v>
      </c>
      <c r="R1245" s="139">
        <f t="shared" si="2"/>
        <v>0</v>
      </c>
      <c r="S1245" s="139">
        <v>0.016</v>
      </c>
      <c r="T1245" s="140">
        <f t="shared" si="3"/>
        <v>0.24</v>
      </c>
      <c r="AR1245" s="141" t="s">
        <v>231</v>
      </c>
      <c r="AT1245" s="141" t="s">
        <v>150</v>
      </c>
      <c r="AU1245" s="141" t="s">
        <v>79</v>
      </c>
      <c r="AY1245" s="15" t="s">
        <v>148</v>
      </c>
      <c r="BE1245" s="142">
        <f t="shared" si="4"/>
        <v>0</v>
      </c>
      <c r="BF1245" s="142">
        <f t="shared" si="5"/>
        <v>0</v>
      </c>
      <c r="BG1245" s="142">
        <f t="shared" si="6"/>
        <v>0</v>
      </c>
      <c r="BH1245" s="142">
        <f t="shared" si="7"/>
        <v>0</v>
      </c>
      <c r="BI1245" s="142">
        <f t="shared" si="8"/>
        <v>0</v>
      </c>
      <c r="BJ1245" s="15" t="s">
        <v>77</v>
      </c>
      <c r="BK1245" s="142">
        <f t="shared" si="9"/>
        <v>0</v>
      </c>
      <c r="BL1245" s="15" t="s">
        <v>231</v>
      </c>
      <c r="BM1245" s="141" t="s">
        <v>3536</v>
      </c>
    </row>
    <row r="1246" spans="2:65" s="1" customFormat="1" ht="36" customHeight="1">
      <c r="B1246" s="130"/>
      <c r="C1246" s="131" t="s">
        <v>1918</v>
      </c>
      <c r="D1246" s="131" t="s">
        <v>150</v>
      </c>
      <c r="E1246" s="132" t="s">
        <v>1945</v>
      </c>
      <c r="F1246" s="133" t="s">
        <v>1946</v>
      </c>
      <c r="G1246" s="134" t="s">
        <v>319</v>
      </c>
      <c r="H1246" s="135">
        <v>5</v>
      </c>
      <c r="I1246" s="136"/>
      <c r="J1246" s="136">
        <f t="shared" si="0"/>
        <v>0</v>
      </c>
      <c r="K1246" s="133" t="s">
        <v>1</v>
      </c>
      <c r="L1246" s="27"/>
      <c r="M1246" s="137" t="s">
        <v>1</v>
      </c>
      <c r="N1246" s="138" t="s">
        <v>35</v>
      </c>
      <c r="O1246" s="139">
        <v>0.513</v>
      </c>
      <c r="P1246" s="139">
        <f t="shared" si="1"/>
        <v>2.565</v>
      </c>
      <c r="Q1246" s="139">
        <v>0.02</v>
      </c>
      <c r="R1246" s="139">
        <f t="shared" si="2"/>
        <v>0.1</v>
      </c>
      <c r="S1246" s="139">
        <v>0.016</v>
      </c>
      <c r="T1246" s="140">
        <f t="shared" si="3"/>
        <v>0.08</v>
      </c>
      <c r="AR1246" s="141" t="s">
        <v>231</v>
      </c>
      <c r="AT1246" s="141" t="s">
        <v>150</v>
      </c>
      <c r="AU1246" s="141" t="s">
        <v>79</v>
      </c>
      <c r="AY1246" s="15" t="s">
        <v>148</v>
      </c>
      <c r="BE1246" s="142">
        <f t="shared" si="4"/>
        <v>0</v>
      </c>
      <c r="BF1246" s="142">
        <f t="shared" si="5"/>
        <v>0</v>
      </c>
      <c r="BG1246" s="142">
        <f t="shared" si="6"/>
        <v>0</v>
      </c>
      <c r="BH1246" s="142">
        <f t="shared" si="7"/>
        <v>0</v>
      </c>
      <c r="BI1246" s="142">
        <f t="shared" si="8"/>
        <v>0</v>
      </c>
      <c r="BJ1246" s="15" t="s">
        <v>77</v>
      </c>
      <c r="BK1246" s="142">
        <f t="shared" si="9"/>
        <v>0</v>
      </c>
      <c r="BL1246" s="15" t="s">
        <v>231</v>
      </c>
      <c r="BM1246" s="141" t="s">
        <v>3537</v>
      </c>
    </row>
    <row r="1247" spans="2:47" s="1" customFormat="1" ht="28.8">
      <c r="B1247" s="27"/>
      <c r="D1247" s="144" t="s">
        <v>277</v>
      </c>
      <c r="F1247" s="166" t="s">
        <v>1948</v>
      </c>
      <c r="L1247" s="27"/>
      <c r="M1247" s="167"/>
      <c r="N1247" s="50"/>
      <c r="O1247" s="50"/>
      <c r="P1247" s="50"/>
      <c r="Q1247" s="50"/>
      <c r="R1247" s="50"/>
      <c r="S1247" s="50"/>
      <c r="T1247" s="51"/>
      <c r="AT1247" s="15" t="s">
        <v>277</v>
      </c>
      <c r="AU1247" s="15" t="s">
        <v>79</v>
      </c>
    </row>
    <row r="1248" spans="2:51" s="13" customFormat="1" ht="12">
      <c r="B1248" s="150"/>
      <c r="D1248" s="144" t="s">
        <v>157</v>
      </c>
      <c r="E1248" s="151" t="s">
        <v>1</v>
      </c>
      <c r="F1248" s="152" t="s">
        <v>3538</v>
      </c>
      <c r="H1248" s="153">
        <v>5</v>
      </c>
      <c r="L1248" s="150"/>
      <c r="M1248" s="154"/>
      <c r="N1248" s="155"/>
      <c r="O1248" s="155"/>
      <c r="P1248" s="155"/>
      <c r="Q1248" s="155"/>
      <c r="R1248" s="155"/>
      <c r="S1248" s="155"/>
      <c r="T1248" s="156"/>
      <c r="AT1248" s="151" t="s">
        <v>157</v>
      </c>
      <c r="AU1248" s="151" t="s">
        <v>79</v>
      </c>
      <c r="AV1248" s="13" t="s">
        <v>79</v>
      </c>
      <c r="AW1248" s="13" t="s">
        <v>27</v>
      </c>
      <c r="AX1248" s="13" t="s">
        <v>70</v>
      </c>
      <c r="AY1248" s="151" t="s">
        <v>148</v>
      </c>
    </row>
    <row r="1249" spans="2:65" s="1" customFormat="1" ht="24" customHeight="1">
      <c r="B1249" s="130"/>
      <c r="C1249" s="131" t="s">
        <v>1913</v>
      </c>
      <c r="D1249" s="131" t="s">
        <v>150</v>
      </c>
      <c r="E1249" s="132" t="s">
        <v>1951</v>
      </c>
      <c r="F1249" s="133" t="s">
        <v>1952</v>
      </c>
      <c r="G1249" s="134" t="s">
        <v>319</v>
      </c>
      <c r="H1249" s="135">
        <v>8</v>
      </c>
      <c r="I1249" s="136"/>
      <c r="J1249" s="136">
        <f>ROUND(I1249*H1249,2)</f>
        <v>0</v>
      </c>
      <c r="K1249" s="133" t="s">
        <v>1</v>
      </c>
      <c r="L1249" s="27"/>
      <c r="M1249" s="137" t="s">
        <v>1</v>
      </c>
      <c r="N1249" s="138" t="s">
        <v>35</v>
      </c>
      <c r="O1249" s="139">
        <v>0.513</v>
      </c>
      <c r="P1249" s="139">
        <f>O1249*H1249</f>
        <v>4.104</v>
      </c>
      <c r="Q1249" s="139">
        <v>0.02</v>
      </c>
      <c r="R1249" s="139">
        <f>Q1249*H1249</f>
        <v>0.16</v>
      </c>
      <c r="S1249" s="139">
        <v>0.016</v>
      </c>
      <c r="T1249" s="140">
        <f>S1249*H1249</f>
        <v>0.128</v>
      </c>
      <c r="AR1249" s="141" t="s">
        <v>231</v>
      </c>
      <c r="AT1249" s="141" t="s">
        <v>150</v>
      </c>
      <c r="AU1249" s="141" t="s">
        <v>79</v>
      </c>
      <c r="AY1249" s="15" t="s">
        <v>148</v>
      </c>
      <c r="BE1249" s="142">
        <f>IF(N1249="základní",J1249,0)</f>
        <v>0</v>
      </c>
      <c r="BF1249" s="142">
        <f>IF(N1249="snížená",J1249,0)</f>
        <v>0</v>
      </c>
      <c r="BG1249" s="142">
        <f>IF(N1249="zákl. přenesená",J1249,0)</f>
        <v>0</v>
      </c>
      <c r="BH1249" s="142">
        <f>IF(N1249="sníž. přenesená",J1249,0)</f>
        <v>0</v>
      </c>
      <c r="BI1249" s="142">
        <f>IF(N1249="nulová",J1249,0)</f>
        <v>0</v>
      </c>
      <c r="BJ1249" s="15" t="s">
        <v>77</v>
      </c>
      <c r="BK1249" s="142">
        <f>ROUND(I1249*H1249,2)</f>
        <v>0</v>
      </c>
      <c r="BL1249" s="15" t="s">
        <v>231</v>
      </c>
      <c r="BM1249" s="141" t="s">
        <v>3539</v>
      </c>
    </row>
    <row r="1250" spans="2:51" s="13" customFormat="1" ht="12">
      <c r="B1250" s="150"/>
      <c r="D1250" s="144" t="s">
        <v>157</v>
      </c>
      <c r="E1250" s="151" t="s">
        <v>1</v>
      </c>
      <c r="F1250" s="152" t="s">
        <v>1954</v>
      </c>
      <c r="H1250" s="153">
        <v>2</v>
      </c>
      <c r="L1250" s="150"/>
      <c r="M1250" s="154"/>
      <c r="N1250" s="155"/>
      <c r="O1250" s="155"/>
      <c r="P1250" s="155"/>
      <c r="Q1250" s="155"/>
      <c r="R1250" s="155"/>
      <c r="S1250" s="155"/>
      <c r="T1250" s="156"/>
      <c r="AT1250" s="151" t="s">
        <v>157</v>
      </c>
      <c r="AU1250" s="151" t="s">
        <v>79</v>
      </c>
      <c r="AV1250" s="13" t="s">
        <v>79</v>
      </c>
      <c r="AW1250" s="13" t="s">
        <v>27</v>
      </c>
      <c r="AX1250" s="13" t="s">
        <v>70</v>
      </c>
      <c r="AY1250" s="151" t="s">
        <v>148</v>
      </c>
    </row>
    <row r="1251" spans="2:51" s="13" customFormat="1" ht="12">
      <c r="B1251" s="150"/>
      <c r="D1251" s="144" t="s">
        <v>157</v>
      </c>
      <c r="E1251" s="151" t="s">
        <v>1</v>
      </c>
      <c r="F1251" s="152" t="s">
        <v>3540</v>
      </c>
      <c r="H1251" s="153">
        <v>6</v>
      </c>
      <c r="L1251" s="150"/>
      <c r="M1251" s="154"/>
      <c r="N1251" s="155"/>
      <c r="O1251" s="155"/>
      <c r="P1251" s="155"/>
      <c r="Q1251" s="155"/>
      <c r="R1251" s="155"/>
      <c r="S1251" s="155"/>
      <c r="T1251" s="156"/>
      <c r="AT1251" s="151" t="s">
        <v>157</v>
      </c>
      <c r="AU1251" s="151" t="s">
        <v>79</v>
      </c>
      <c r="AV1251" s="13" t="s">
        <v>79</v>
      </c>
      <c r="AW1251" s="13" t="s">
        <v>27</v>
      </c>
      <c r="AX1251" s="13" t="s">
        <v>70</v>
      </c>
      <c r="AY1251" s="151" t="s">
        <v>148</v>
      </c>
    </row>
    <row r="1252" spans="2:65" s="1" customFormat="1" ht="48" customHeight="1">
      <c r="B1252" s="130"/>
      <c r="C1252" s="131" t="s">
        <v>1924</v>
      </c>
      <c r="D1252" s="131" t="s">
        <v>150</v>
      </c>
      <c r="E1252" s="132" t="s">
        <v>1957</v>
      </c>
      <c r="F1252" s="133" t="s">
        <v>1958</v>
      </c>
      <c r="G1252" s="134" t="s">
        <v>319</v>
      </c>
      <c r="H1252" s="135">
        <v>5</v>
      </c>
      <c r="I1252" s="136"/>
      <c r="J1252" s="136">
        <f>ROUND(I1252*H1252,2)</f>
        <v>0</v>
      </c>
      <c r="K1252" s="133" t="s">
        <v>1</v>
      </c>
      <c r="L1252" s="27"/>
      <c r="M1252" s="137" t="s">
        <v>1</v>
      </c>
      <c r="N1252" s="138" t="s">
        <v>35</v>
      </c>
      <c r="O1252" s="139">
        <v>11.446</v>
      </c>
      <c r="P1252" s="139">
        <f>O1252*H1252</f>
        <v>57.23</v>
      </c>
      <c r="Q1252" s="139">
        <v>0.05</v>
      </c>
      <c r="R1252" s="139">
        <f>Q1252*H1252</f>
        <v>0.25</v>
      </c>
      <c r="S1252" s="139">
        <v>0</v>
      </c>
      <c r="T1252" s="140">
        <f>S1252*H1252</f>
        <v>0</v>
      </c>
      <c r="AR1252" s="141" t="s">
        <v>231</v>
      </c>
      <c r="AT1252" s="141" t="s">
        <v>150</v>
      </c>
      <c r="AU1252" s="141" t="s">
        <v>79</v>
      </c>
      <c r="AY1252" s="15" t="s">
        <v>148</v>
      </c>
      <c r="BE1252" s="142">
        <f>IF(N1252="základní",J1252,0)</f>
        <v>0</v>
      </c>
      <c r="BF1252" s="142">
        <f>IF(N1252="snížená",J1252,0)</f>
        <v>0</v>
      </c>
      <c r="BG1252" s="142">
        <f>IF(N1252="zákl. přenesená",J1252,0)</f>
        <v>0</v>
      </c>
      <c r="BH1252" s="142">
        <f>IF(N1252="sníž. přenesená",J1252,0)</f>
        <v>0</v>
      </c>
      <c r="BI1252" s="142">
        <f>IF(N1252="nulová",J1252,0)</f>
        <v>0</v>
      </c>
      <c r="BJ1252" s="15" t="s">
        <v>77</v>
      </c>
      <c r="BK1252" s="142">
        <f>ROUND(I1252*H1252,2)</f>
        <v>0</v>
      </c>
      <c r="BL1252" s="15" t="s">
        <v>231</v>
      </c>
      <c r="BM1252" s="141" t="s">
        <v>3541</v>
      </c>
    </row>
    <row r="1253" spans="2:65" s="1" customFormat="1" ht="48" customHeight="1">
      <c r="B1253" s="130"/>
      <c r="C1253" s="131" t="s">
        <v>1928</v>
      </c>
      <c r="D1253" s="131" t="s">
        <v>150</v>
      </c>
      <c r="E1253" s="132" t="s">
        <v>2819</v>
      </c>
      <c r="F1253" s="133" t="s">
        <v>2820</v>
      </c>
      <c r="G1253" s="134" t="s">
        <v>319</v>
      </c>
      <c r="H1253" s="135">
        <v>9</v>
      </c>
      <c r="I1253" s="136"/>
      <c r="J1253" s="136">
        <f>ROUND(I1253*H1253,2)</f>
        <v>0</v>
      </c>
      <c r="K1253" s="133" t="s">
        <v>1</v>
      </c>
      <c r="L1253" s="27"/>
      <c r="M1253" s="137" t="s">
        <v>1</v>
      </c>
      <c r="N1253" s="138" t="s">
        <v>35</v>
      </c>
      <c r="O1253" s="139">
        <v>11.446</v>
      </c>
      <c r="P1253" s="139">
        <f>O1253*H1253</f>
        <v>103.014</v>
      </c>
      <c r="Q1253" s="139">
        <v>0.15</v>
      </c>
      <c r="R1253" s="139">
        <f>Q1253*H1253</f>
        <v>1.3499999999999999</v>
      </c>
      <c r="S1253" s="139">
        <v>0</v>
      </c>
      <c r="T1253" s="140">
        <f>S1253*H1253</f>
        <v>0</v>
      </c>
      <c r="AR1253" s="141" t="s">
        <v>231</v>
      </c>
      <c r="AT1253" s="141" t="s">
        <v>150</v>
      </c>
      <c r="AU1253" s="141" t="s">
        <v>79</v>
      </c>
      <c r="AY1253" s="15" t="s">
        <v>148</v>
      </c>
      <c r="BE1253" s="142">
        <f>IF(N1253="základní",J1253,0)</f>
        <v>0</v>
      </c>
      <c r="BF1253" s="142">
        <f>IF(N1253="snížená",J1253,0)</f>
        <v>0</v>
      </c>
      <c r="BG1253" s="142">
        <f>IF(N1253="zákl. přenesená",J1253,0)</f>
        <v>0</v>
      </c>
      <c r="BH1253" s="142">
        <f>IF(N1253="sníž. přenesená",J1253,0)</f>
        <v>0</v>
      </c>
      <c r="BI1253" s="142">
        <f>IF(N1253="nulová",J1253,0)</f>
        <v>0</v>
      </c>
      <c r="BJ1253" s="15" t="s">
        <v>77</v>
      </c>
      <c r="BK1253" s="142">
        <f>ROUND(I1253*H1253,2)</f>
        <v>0</v>
      </c>
      <c r="BL1253" s="15" t="s">
        <v>231</v>
      </c>
      <c r="BM1253" s="141" t="s">
        <v>3542</v>
      </c>
    </row>
    <row r="1254" spans="2:65" s="1" customFormat="1" ht="24" customHeight="1">
      <c r="B1254" s="130"/>
      <c r="C1254" s="131" t="s">
        <v>1932</v>
      </c>
      <c r="D1254" s="131" t="s">
        <v>150</v>
      </c>
      <c r="E1254" s="132" t="s">
        <v>1970</v>
      </c>
      <c r="F1254" s="133" t="s">
        <v>1971</v>
      </c>
      <c r="G1254" s="134" t="s">
        <v>319</v>
      </c>
      <c r="H1254" s="135">
        <v>148</v>
      </c>
      <c r="I1254" s="136"/>
      <c r="J1254" s="136">
        <f>ROUND(I1254*H1254,2)</f>
        <v>0</v>
      </c>
      <c r="K1254" s="133" t="s">
        <v>1</v>
      </c>
      <c r="L1254" s="27"/>
      <c r="M1254" s="137" t="s">
        <v>1</v>
      </c>
      <c r="N1254" s="138" t="s">
        <v>35</v>
      </c>
      <c r="O1254" s="139">
        <v>11.446</v>
      </c>
      <c r="P1254" s="139">
        <f>O1254*H1254</f>
        <v>1694.008</v>
      </c>
      <c r="Q1254" s="139">
        <v>0.035</v>
      </c>
      <c r="R1254" s="139">
        <f>Q1254*H1254</f>
        <v>5.180000000000001</v>
      </c>
      <c r="S1254" s="139">
        <v>0</v>
      </c>
      <c r="T1254" s="140">
        <f>S1254*H1254</f>
        <v>0</v>
      </c>
      <c r="AR1254" s="141" t="s">
        <v>231</v>
      </c>
      <c r="AT1254" s="141" t="s">
        <v>150</v>
      </c>
      <c r="AU1254" s="141" t="s">
        <v>79</v>
      </c>
      <c r="AY1254" s="15" t="s">
        <v>148</v>
      </c>
      <c r="BE1254" s="142">
        <f>IF(N1254="základní",J1254,0)</f>
        <v>0</v>
      </c>
      <c r="BF1254" s="142">
        <f>IF(N1254="snížená",J1254,0)</f>
        <v>0</v>
      </c>
      <c r="BG1254" s="142">
        <f>IF(N1254="zákl. přenesená",J1254,0)</f>
        <v>0</v>
      </c>
      <c r="BH1254" s="142">
        <f>IF(N1254="sníž. přenesená",J1254,0)</f>
        <v>0</v>
      </c>
      <c r="BI1254" s="142">
        <f>IF(N1254="nulová",J1254,0)</f>
        <v>0</v>
      </c>
      <c r="BJ1254" s="15" t="s">
        <v>77</v>
      </c>
      <c r="BK1254" s="142">
        <f>ROUND(I1254*H1254,2)</f>
        <v>0</v>
      </c>
      <c r="BL1254" s="15" t="s">
        <v>231</v>
      </c>
      <c r="BM1254" s="141" t="s">
        <v>3543</v>
      </c>
    </row>
    <row r="1255" spans="2:65" s="1" customFormat="1" ht="24" customHeight="1">
      <c r="B1255" s="130"/>
      <c r="C1255" s="131" t="s">
        <v>1936</v>
      </c>
      <c r="D1255" s="131" t="s">
        <v>150</v>
      </c>
      <c r="E1255" s="132" t="s">
        <v>1974</v>
      </c>
      <c r="F1255" s="133" t="s">
        <v>1975</v>
      </c>
      <c r="G1255" s="134" t="s">
        <v>319</v>
      </c>
      <c r="H1255" s="135">
        <v>6</v>
      </c>
      <c r="I1255" s="136"/>
      <c r="J1255" s="136">
        <f>ROUND(I1255*H1255,2)</f>
        <v>0</v>
      </c>
      <c r="K1255" s="133" t="s">
        <v>1</v>
      </c>
      <c r="L1255" s="27"/>
      <c r="M1255" s="137" t="s">
        <v>1</v>
      </c>
      <c r="N1255" s="138" t="s">
        <v>35</v>
      </c>
      <c r="O1255" s="139">
        <v>11.446</v>
      </c>
      <c r="P1255" s="139">
        <f>O1255*H1255</f>
        <v>68.676</v>
      </c>
      <c r="Q1255" s="139">
        <v>0.035</v>
      </c>
      <c r="R1255" s="139">
        <f>Q1255*H1255</f>
        <v>0.21000000000000002</v>
      </c>
      <c r="S1255" s="139">
        <v>0</v>
      </c>
      <c r="T1255" s="140">
        <f>S1255*H1255</f>
        <v>0</v>
      </c>
      <c r="AR1255" s="141" t="s">
        <v>231</v>
      </c>
      <c r="AT1255" s="141" t="s">
        <v>150</v>
      </c>
      <c r="AU1255" s="141" t="s">
        <v>79</v>
      </c>
      <c r="AY1255" s="15" t="s">
        <v>148</v>
      </c>
      <c r="BE1255" s="142">
        <f>IF(N1255="základní",J1255,0)</f>
        <v>0</v>
      </c>
      <c r="BF1255" s="142">
        <f>IF(N1255="snížená",J1255,0)</f>
        <v>0</v>
      </c>
      <c r="BG1255" s="142">
        <f>IF(N1255="zákl. přenesená",J1255,0)</f>
        <v>0</v>
      </c>
      <c r="BH1255" s="142">
        <f>IF(N1255="sníž. přenesená",J1255,0)</f>
        <v>0</v>
      </c>
      <c r="BI1255" s="142">
        <f>IF(N1255="nulová",J1255,0)</f>
        <v>0</v>
      </c>
      <c r="BJ1255" s="15" t="s">
        <v>77</v>
      </c>
      <c r="BK1255" s="142">
        <f>ROUND(I1255*H1255,2)</f>
        <v>0</v>
      </c>
      <c r="BL1255" s="15" t="s">
        <v>231</v>
      </c>
      <c r="BM1255" s="141" t="s">
        <v>3544</v>
      </c>
    </row>
    <row r="1256" spans="2:65" s="1" customFormat="1" ht="24" customHeight="1">
      <c r="B1256" s="130"/>
      <c r="C1256" s="131" t="s">
        <v>1940</v>
      </c>
      <c r="D1256" s="131" t="s">
        <v>150</v>
      </c>
      <c r="E1256" s="132" t="s">
        <v>1978</v>
      </c>
      <c r="F1256" s="133" t="s">
        <v>1979</v>
      </c>
      <c r="G1256" s="134" t="s">
        <v>203</v>
      </c>
      <c r="H1256" s="135">
        <v>7.25</v>
      </c>
      <c r="I1256" s="136"/>
      <c r="J1256" s="136">
        <f>ROUND(I1256*H1256,2)</f>
        <v>0</v>
      </c>
      <c r="K1256" s="133" t="s">
        <v>320</v>
      </c>
      <c r="L1256" s="27"/>
      <c r="M1256" s="137" t="s">
        <v>1</v>
      </c>
      <c r="N1256" s="138" t="s">
        <v>35</v>
      </c>
      <c r="O1256" s="139">
        <v>3.006</v>
      </c>
      <c r="P1256" s="139">
        <f>O1256*H1256</f>
        <v>21.793499999999998</v>
      </c>
      <c r="Q1256" s="139">
        <v>0</v>
      </c>
      <c r="R1256" s="139">
        <f>Q1256*H1256</f>
        <v>0</v>
      </c>
      <c r="S1256" s="139">
        <v>0</v>
      </c>
      <c r="T1256" s="140">
        <f>S1256*H1256</f>
        <v>0</v>
      </c>
      <c r="AR1256" s="141" t="s">
        <v>231</v>
      </c>
      <c r="AT1256" s="141" t="s">
        <v>150</v>
      </c>
      <c r="AU1256" s="141" t="s">
        <v>79</v>
      </c>
      <c r="AY1256" s="15" t="s">
        <v>148</v>
      </c>
      <c r="BE1256" s="142">
        <f>IF(N1256="základní",J1256,0)</f>
        <v>0</v>
      </c>
      <c r="BF1256" s="142">
        <f>IF(N1256="snížená",J1256,0)</f>
        <v>0</v>
      </c>
      <c r="BG1256" s="142">
        <f>IF(N1256="zákl. přenesená",J1256,0)</f>
        <v>0</v>
      </c>
      <c r="BH1256" s="142">
        <f>IF(N1256="sníž. přenesená",J1256,0)</f>
        <v>0</v>
      </c>
      <c r="BI1256" s="142">
        <f>IF(N1256="nulová",J1256,0)</f>
        <v>0</v>
      </c>
      <c r="BJ1256" s="15" t="s">
        <v>77</v>
      </c>
      <c r="BK1256" s="142">
        <f>ROUND(I1256*H1256,2)</f>
        <v>0</v>
      </c>
      <c r="BL1256" s="15" t="s">
        <v>231</v>
      </c>
      <c r="BM1256" s="141" t="s">
        <v>3545</v>
      </c>
    </row>
    <row r="1257" spans="2:63" s="11" customFormat="1" ht="22.8" customHeight="1">
      <c r="B1257" s="118"/>
      <c r="D1257" s="119" t="s">
        <v>69</v>
      </c>
      <c r="E1257" s="128" t="s">
        <v>1981</v>
      </c>
      <c r="F1257" s="128" t="s">
        <v>1982</v>
      </c>
      <c r="J1257" s="129">
        <f>BK1257</f>
        <v>0</v>
      </c>
      <c r="L1257" s="118"/>
      <c r="M1257" s="122"/>
      <c r="N1257" s="123"/>
      <c r="O1257" s="123"/>
      <c r="P1257" s="124">
        <f>SUM(P1258:P1275)</f>
        <v>5.873941000000001</v>
      </c>
      <c r="Q1257" s="123"/>
      <c r="R1257" s="124">
        <f>SUM(R1258:R1275)</f>
        <v>0.17936319</v>
      </c>
      <c r="S1257" s="123"/>
      <c r="T1257" s="125">
        <f>SUM(T1258:T1275)</f>
        <v>0</v>
      </c>
      <c r="AR1257" s="119" t="s">
        <v>79</v>
      </c>
      <c r="AT1257" s="126" t="s">
        <v>69</v>
      </c>
      <c r="AU1257" s="126" t="s">
        <v>77</v>
      </c>
      <c r="AY1257" s="119" t="s">
        <v>148</v>
      </c>
      <c r="BK1257" s="127">
        <f>SUM(BK1258:BK1275)</f>
        <v>0</v>
      </c>
    </row>
    <row r="1258" spans="2:65" s="1" customFormat="1" ht="24" customHeight="1">
      <c r="B1258" s="130"/>
      <c r="C1258" s="131" t="s">
        <v>1944</v>
      </c>
      <c r="D1258" s="131" t="s">
        <v>150</v>
      </c>
      <c r="E1258" s="132" t="s">
        <v>1984</v>
      </c>
      <c r="F1258" s="133" t="s">
        <v>1985</v>
      </c>
      <c r="G1258" s="134" t="s">
        <v>458</v>
      </c>
      <c r="H1258" s="135">
        <v>5.56</v>
      </c>
      <c r="I1258" s="136"/>
      <c r="J1258" s="136">
        <f>ROUND(I1258*H1258,2)</f>
        <v>0</v>
      </c>
      <c r="K1258" s="133" t="s">
        <v>320</v>
      </c>
      <c r="L1258" s="27"/>
      <c r="M1258" s="137" t="s">
        <v>1</v>
      </c>
      <c r="N1258" s="138" t="s">
        <v>35</v>
      </c>
      <c r="O1258" s="139">
        <v>0.209</v>
      </c>
      <c r="P1258" s="139">
        <f>O1258*H1258</f>
        <v>1.16204</v>
      </c>
      <c r="Q1258" s="139">
        <v>0.00062</v>
      </c>
      <c r="R1258" s="139">
        <f>Q1258*H1258</f>
        <v>0.0034471999999999997</v>
      </c>
      <c r="S1258" s="139">
        <v>0</v>
      </c>
      <c r="T1258" s="140">
        <f>S1258*H1258</f>
        <v>0</v>
      </c>
      <c r="AR1258" s="141" t="s">
        <v>231</v>
      </c>
      <c r="AT1258" s="141" t="s">
        <v>150</v>
      </c>
      <c r="AU1258" s="141" t="s">
        <v>79</v>
      </c>
      <c r="AY1258" s="15" t="s">
        <v>148</v>
      </c>
      <c r="BE1258" s="142">
        <f>IF(N1258="základní",J1258,0)</f>
        <v>0</v>
      </c>
      <c r="BF1258" s="142">
        <f>IF(N1258="snížená",J1258,0)</f>
        <v>0</v>
      </c>
      <c r="BG1258" s="142">
        <f>IF(N1258="zákl. přenesená",J1258,0)</f>
        <v>0</v>
      </c>
      <c r="BH1258" s="142">
        <f>IF(N1258="sníž. přenesená",J1258,0)</f>
        <v>0</v>
      </c>
      <c r="BI1258" s="142">
        <f>IF(N1258="nulová",J1258,0)</f>
        <v>0</v>
      </c>
      <c r="BJ1258" s="15" t="s">
        <v>77</v>
      </c>
      <c r="BK1258" s="142">
        <f>ROUND(I1258*H1258,2)</f>
        <v>0</v>
      </c>
      <c r="BL1258" s="15" t="s">
        <v>231</v>
      </c>
      <c r="BM1258" s="141" t="s">
        <v>3546</v>
      </c>
    </row>
    <row r="1259" spans="2:51" s="13" customFormat="1" ht="12">
      <c r="B1259" s="150"/>
      <c r="D1259" s="144" t="s">
        <v>157</v>
      </c>
      <c r="E1259" s="151" t="s">
        <v>1</v>
      </c>
      <c r="F1259" s="152" t="s">
        <v>2826</v>
      </c>
      <c r="H1259" s="153">
        <v>5.56</v>
      </c>
      <c r="L1259" s="150"/>
      <c r="M1259" s="154"/>
      <c r="N1259" s="155"/>
      <c r="O1259" s="155"/>
      <c r="P1259" s="155"/>
      <c r="Q1259" s="155"/>
      <c r="R1259" s="155"/>
      <c r="S1259" s="155"/>
      <c r="T1259" s="156"/>
      <c r="AT1259" s="151" t="s">
        <v>157</v>
      </c>
      <c r="AU1259" s="151" t="s">
        <v>79</v>
      </c>
      <c r="AV1259" s="13" t="s">
        <v>79</v>
      </c>
      <c r="AW1259" s="13" t="s">
        <v>27</v>
      </c>
      <c r="AX1259" s="13" t="s">
        <v>70</v>
      </c>
      <c r="AY1259" s="151" t="s">
        <v>148</v>
      </c>
    </row>
    <row r="1260" spans="2:65" s="1" customFormat="1" ht="24" customHeight="1">
      <c r="B1260" s="130"/>
      <c r="C1260" s="131" t="s">
        <v>1950</v>
      </c>
      <c r="D1260" s="131" t="s">
        <v>150</v>
      </c>
      <c r="E1260" s="132" t="s">
        <v>1989</v>
      </c>
      <c r="F1260" s="133" t="s">
        <v>1990</v>
      </c>
      <c r="G1260" s="134" t="s">
        <v>153</v>
      </c>
      <c r="H1260" s="135">
        <v>6.133</v>
      </c>
      <c r="I1260" s="136"/>
      <c r="J1260" s="136">
        <f>ROUND(I1260*H1260,2)</f>
        <v>0</v>
      </c>
      <c r="K1260" s="133" t="s">
        <v>320</v>
      </c>
      <c r="L1260" s="27"/>
      <c r="M1260" s="137" t="s">
        <v>1</v>
      </c>
      <c r="N1260" s="138" t="s">
        <v>35</v>
      </c>
      <c r="O1260" s="139">
        <v>0.55</v>
      </c>
      <c r="P1260" s="139">
        <f>O1260*H1260</f>
        <v>3.3731500000000003</v>
      </c>
      <c r="Q1260" s="139">
        <v>0.00367</v>
      </c>
      <c r="R1260" s="139">
        <f>Q1260*H1260</f>
        <v>0.02250811</v>
      </c>
      <c r="S1260" s="139">
        <v>0</v>
      </c>
      <c r="T1260" s="140">
        <f>S1260*H1260</f>
        <v>0</v>
      </c>
      <c r="AR1260" s="141" t="s">
        <v>231</v>
      </c>
      <c r="AT1260" s="141" t="s">
        <v>150</v>
      </c>
      <c r="AU1260" s="141" t="s">
        <v>79</v>
      </c>
      <c r="AY1260" s="15" t="s">
        <v>148</v>
      </c>
      <c r="BE1260" s="142">
        <f>IF(N1260="základní",J1260,0)</f>
        <v>0</v>
      </c>
      <c r="BF1260" s="142">
        <f>IF(N1260="snížená",J1260,0)</f>
        <v>0</v>
      </c>
      <c r="BG1260" s="142">
        <f>IF(N1260="zákl. přenesená",J1260,0)</f>
        <v>0</v>
      </c>
      <c r="BH1260" s="142">
        <f>IF(N1260="sníž. přenesená",J1260,0)</f>
        <v>0</v>
      </c>
      <c r="BI1260" s="142">
        <f>IF(N1260="nulová",J1260,0)</f>
        <v>0</v>
      </c>
      <c r="BJ1260" s="15" t="s">
        <v>77</v>
      </c>
      <c r="BK1260" s="142">
        <f>ROUND(I1260*H1260,2)</f>
        <v>0</v>
      </c>
      <c r="BL1260" s="15" t="s">
        <v>231</v>
      </c>
      <c r="BM1260" s="141" t="s">
        <v>3547</v>
      </c>
    </row>
    <row r="1261" spans="2:51" s="13" customFormat="1" ht="30.6">
      <c r="B1261" s="150"/>
      <c r="D1261" s="144" t="s">
        <v>157</v>
      </c>
      <c r="E1261" s="151" t="s">
        <v>1</v>
      </c>
      <c r="F1261" s="152" t="s">
        <v>2828</v>
      </c>
      <c r="H1261" s="153">
        <v>6.133</v>
      </c>
      <c r="L1261" s="150"/>
      <c r="M1261" s="154"/>
      <c r="N1261" s="155"/>
      <c r="O1261" s="155"/>
      <c r="P1261" s="155"/>
      <c r="Q1261" s="155"/>
      <c r="R1261" s="155"/>
      <c r="S1261" s="155"/>
      <c r="T1261" s="156"/>
      <c r="AT1261" s="151" t="s">
        <v>157</v>
      </c>
      <c r="AU1261" s="151" t="s">
        <v>79</v>
      </c>
      <c r="AV1261" s="13" t="s">
        <v>79</v>
      </c>
      <c r="AW1261" s="13" t="s">
        <v>27</v>
      </c>
      <c r="AX1261" s="13" t="s">
        <v>70</v>
      </c>
      <c r="AY1261" s="151" t="s">
        <v>148</v>
      </c>
    </row>
    <row r="1262" spans="2:65" s="1" customFormat="1" ht="24" customHeight="1">
      <c r="B1262" s="130"/>
      <c r="C1262" s="157" t="s">
        <v>1956</v>
      </c>
      <c r="D1262" s="157" t="s">
        <v>80</v>
      </c>
      <c r="E1262" s="158" t="s">
        <v>1994</v>
      </c>
      <c r="F1262" s="159" t="s">
        <v>1995</v>
      </c>
      <c r="G1262" s="160" t="s">
        <v>153</v>
      </c>
      <c r="H1262" s="161">
        <v>7.82</v>
      </c>
      <c r="I1262" s="162"/>
      <c r="J1262" s="162">
        <f>ROUND(I1262*H1262,2)</f>
        <v>0</v>
      </c>
      <c r="K1262" s="159" t="s">
        <v>320</v>
      </c>
      <c r="L1262" s="163"/>
      <c r="M1262" s="164" t="s">
        <v>1</v>
      </c>
      <c r="N1262" s="165" t="s">
        <v>35</v>
      </c>
      <c r="O1262" s="139">
        <v>0</v>
      </c>
      <c r="P1262" s="139">
        <f>O1262*H1262</f>
        <v>0</v>
      </c>
      <c r="Q1262" s="139">
        <v>0.0192</v>
      </c>
      <c r="R1262" s="139">
        <f>Q1262*H1262</f>
        <v>0.150144</v>
      </c>
      <c r="S1262" s="139">
        <v>0</v>
      </c>
      <c r="T1262" s="140">
        <f>S1262*H1262</f>
        <v>0</v>
      </c>
      <c r="AR1262" s="141" t="s">
        <v>325</v>
      </c>
      <c r="AT1262" s="141" t="s">
        <v>80</v>
      </c>
      <c r="AU1262" s="141" t="s">
        <v>79</v>
      </c>
      <c r="AY1262" s="15" t="s">
        <v>148</v>
      </c>
      <c r="BE1262" s="142">
        <f>IF(N1262="základní",J1262,0)</f>
        <v>0</v>
      </c>
      <c r="BF1262" s="142">
        <f>IF(N1262="snížená",J1262,0)</f>
        <v>0</v>
      </c>
      <c r="BG1262" s="142">
        <f>IF(N1262="zákl. přenesená",J1262,0)</f>
        <v>0</v>
      </c>
      <c r="BH1262" s="142">
        <f>IF(N1262="sníž. přenesená",J1262,0)</f>
        <v>0</v>
      </c>
      <c r="BI1262" s="142">
        <f>IF(N1262="nulová",J1262,0)</f>
        <v>0</v>
      </c>
      <c r="BJ1262" s="15" t="s">
        <v>77</v>
      </c>
      <c r="BK1262" s="142">
        <f>ROUND(I1262*H1262,2)</f>
        <v>0</v>
      </c>
      <c r="BL1262" s="15" t="s">
        <v>231</v>
      </c>
      <c r="BM1262" s="141" t="s">
        <v>3548</v>
      </c>
    </row>
    <row r="1263" spans="2:51" s="13" customFormat="1" ht="20.4">
      <c r="B1263" s="150"/>
      <c r="D1263" s="144" t="s">
        <v>157</v>
      </c>
      <c r="E1263" s="151" t="s">
        <v>1</v>
      </c>
      <c r="F1263" s="152" t="s">
        <v>2830</v>
      </c>
      <c r="H1263" s="153">
        <v>0.667</v>
      </c>
      <c r="L1263" s="150"/>
      <c r="M1263" s="154"/>
      <c r="N1263" s="155"/>
      <c r="O1263" s="155"/>
      <c r="P1263" s="155"/>
      <c r="Q1263" s="155"/>
      <c r="R1263" s="155"/>
      <c r="S1263" s="155"/>
      <c r="T1263" s="156"/>
      <c r="AT1263" s="151" t="s">
        <v>157</v>
      </c>
      <c r="AU1263" s="151" t="s">
        <v>79</v>
      </c>
      <c r="AV1263" s="13" t="s">
        <v>79</v>
      </c>
      <c r="AW1263" s="13" t="s">
        <v>27</v>
      </c>
      <c r="AX1263" s="13" t="s">
        <v>70</v>
      </c>
      <c r="AY1263" s="151" t="s">
        <v>148</v>
      </c>
    </row>
    <row r="1264" spans="2:51" s="13" customFormat="1" ht="12">
      <c r="B1264" s="150"/>
      <c r="D1264" s="144" t="s">
        <v>157</v>
      </c>
      <c r="E1264" s="151" t="s">
        <v>1</v>
      </c>
      <c r="F1264" s="152" t="s">
        <v>2831</v>
      </c>
      <c r="H1264" s="153">
        <v>6.133</v>
      </c>
      <c r="L1264" s="150"/>
      <c r="M1264" s="154"/>
      <c r="N1264" s="155"/>
      <c r="O1264" s="155"/>
      <c r="P1264" s="155"/>
      <c r="Q1264" s="155"/>
      <c r="R1264" s="155"/>
      <c r="S1264" s="155"/>
      <c r="T1264" s="156"/>
      <c r="AT1264" s="151" t="s">
        <v>157</v>
      </c>
      <c r="AU1264" s="151" t="s">
        <v>79</v>
      </c>
      <c r="AV1264" s="13" t="s">
        <v>79</v>
      </c>
      <c r="AW1264" s="13" t="s">
        <v>27</v>
      </c>
      <c r="AX1264" s="13" t="s">
        <v>70</v>
      </c>
      <c r="AY1264" s="151" t="s">
        <v>148</v>
      </c>
    </row>
    <row r="1265" spans="2:51" s="13" customFormat="1" ht="12">
      <c r="B1265" s="150"/>
      <c r="D1265" s="144" t="s">
        <v>157</v>
      </c>
      <c r="F1265" s="152" t="s">
        <v>2832</v>
      </c>
      <c r="H1265" s="153">
        <v>7.82</v>
      </c>
      <c r="L1265" s="150"/>
      <c r="M1265" s="154"/>
      <c r="N1265" s="155"/>
      <c r="O1265" s="155"/>
      <c r="P1265" s="155"/>
      <c r="Q1265" s="155"/>
      <c r="R1265" s="155"/>
      <c r="S1265" s="155"/>
      <c r="T1265" s="156"/>
      <c r="AT1265" s="151" t="s">
        <v>157</v>
      </c>
      <c r="AU1265" s="151" t="s">
        <v>79</v>
      </c>
      <c r="AV1265" s="13" t="s">
        <v>79</v>
      </c>
      <c r="AW1265" s="13" t="s">
        <v>3</v>
      </c>
      <c r="AX1265" s="13" t="s">
        <v>77</v>
      </c>
      <c r="AY1265" s="151" t="s">
        <v>148</v>
      </c>
    </row>
    <row r="1266" spans="2:65" s="1" customFormat="1" ht="16.5" customHeight="1">
      <c r="B1266" s="130"/>
      <c r="C1266" s="131" t="s">
        <v>1960</v>
      </c>
      <c r="D1266" s="131" t="s">
        <v>150</v>
      </c>
      <c r="E1266" s="132" t="s">
        <v>2001</v>
      </c>
      <c r="F1266" s="133" t="s">
        <v>2002</v>
      </c>
      <c r="G1266" s="134" t="s">
        <v>153</v>
      </c>
      <c r="H1266" s="135">
        <v>6.689</v>
      </c>
      <c r="I1266" s="136"/>
      <c r="J1266" s="136">
        <f>ROUND(I1266*H1266,2)</f>
        <v>0</v>
      </c>
      <c r="K1266" s="133" t="s">
        <v>320</v>
      </c>
      <c r="L1266" s="27"/>
      <c r="M1266" s="137" t="s">
        <v>1</v>
      </c>
      <c r="N1266" s="138" t="s">
        <v>35</v>
      </c>
      <c r="O1266" s="139">
        <v>0.044</v>
      </c>
      <c r="P1266" s="139">
        <f>O1266*H1266</f>
        <v>0.29431599999999997</v>
      </c>
      <c r="Q1266" s="139">
        <v>0.0003</v>
      </c>
      <c r="R1266" s="139">
        <f>Q1266*H1266</f>
        <v>0.0020066999999999997</v>
      </c>
      <c r="S1266" s="139">
        <v>0</v>
      </c>
      <c r="T1266" s="140">
        <f>S1266*H1266</f>
        <v>0</v>
      </c>
      <c r="AR1266" s="141" t="s">
        <v>231</v>
      </c>
      <c r="AT1266" s="141" t="s">
        <v>150</v>
      </c>
      <c r="AU1266" s="141" t="s">
        <v>79</v>
      </c>
      <c r="AY1266" s="15" t="s">
        <v>148</v>
      </c>
      <c r="BE1266" s="142">
        <f>IF(N1266="základní",J1266,0)</f>
        <v>0</v>
      </c>
      <c r="BF1266" s="142">
        <f>IF(N1266="snížená",J1266,0)</f>
        <v>0</v>
      </c>
      <c r="BG1266" s="142">
        <f>IF(N1266="zákl. přenesená",J1266,0)</f>
        <v>0</v>
      </c>
      <c r="BH1266" s="142">
        <f>IF(N1266="sníž. přenesená",J1266,0)</f>
        <v>0</v>
      </c>
      <c r="BI1266" s="142">
        <f>IF(N1266="nulová",J1266,0)</f>
        <v>0</v>
      </c>
      <c r="BJ1266" s="15" t="s">
        <v>77</v>
      </c>
      <c r="BK1266" s="142">
        <f>ROUND(I1266*H1266,2)</f>
        <v>0</v>
      </c>
      <c r="BL1266" s="15" t="s">
        <v>231</v>
      </c>
      <c r="BM1266" s="141" t="s">
        <v>3549</v>
      </c>
    </row>
    <row r="1267" spans="2:51" s="13" customFormat="1" ht="12">
      <c r="B1267" s="150"/>
      <c r="D1267" s="144" t="s">
        <v>157</v>
      </c>
      <c r="E1267" s="151" t="s">
        <v>1</v>
      </c>
      <c r="F1267" s="152" t="s">
        <v>2834</v>
      </c>
      <c r="H1267" s="153">
        <v>0.556</v>
      </c>
      <c r="L1267" s="150"/>
      <c r="M1267" s="154"/>
      <c r="N1267" s="155"/>
      <c r="O1267" s="155"/>
      <c r="P1267" s="155"/>
      <c r="Q1267" s="155"/>
      <c r="R1267" s="155"/>
      <c r="S1267" s="155"/>
      <c r="T1267" s="156"/>
      <c r="AT1267" s="151" t="s">
        <v>157</v>
      </c>
      <c r="AU1267" s="151" t="s">
        <v>79</v>
      </c>
      <c r="AV1267" s="13" t="s">
        <v>79</v>
      </c>
      <c r="AW1267" s="13" t="s">
        <v>27</v>
      </c>
      <c r="AX1267" s="13" t="s">
        <v>70</v>
      </c>
      <c r="AY1267" s="151" t="s">
        <v>148</v>
      </c>
    </row>
    <row r="1268" spans="2:51" s="13" customFormat="1" ht="12">
      <c r="B1268" s="150"/>
      <c r="D1268" s="144" t="s">
        <v>157</v>
      </c>
      <c r="E1268" s="151" t="s">
        <v>1</v>
      </c>
      <c r="F1268" s="152" t="s">
        <v>2831</v>
      </c>
      <c r="H1268" s="153">
        <v>6.133</v>
      </c>
      <c r="L1268" s="150"/>
      <c r="M1268" s="154"/>
      <c r="N1268" s="155"/>
      <c r="O1268" s="155"/>
      <c r="P1268" s="155"/>
      <c r="Q1268" s="155"/>
      <c r="R1268" s="155"/>
      <c r="S1268" s="155"/>
      <c r="T1268" s="156"/>
      <c r="AT1268" s="151" t="s">
        <v>157</v>
      </c>
      <c r="AU1268" s="151" t="s">
        <v>79</v>
      </c>
      <c r="AV1268" s="13" t="s">
        <v>79</v>
      </c>
      <c r="AW1268" s="13" t="s">
        <v>27</v>
      </c>
      <c r="AX1268" s="13" t="s">
        <v>70</v>
      </c>
      <c r="AY1268" s="151" t="s">
        <v>148</v>
      </c>
    </row>
    <row r="1269" spans="2:65" s="1" customFormat="1" ht="16.5" customHeight="1">
      <c r="B1269" s="130"/>
      <c r="C1269" s="131" t="s">
        <v>1964</v>
      </c>
      <c r="D1269" s="131" t="s">
        <v>150</v>
      </c>
      <c r="E1269" s="132" t="s">
        <v>2006</v>
      </c>
      <c r="F1269" s="133" t="s">
        <v>2007</v>
      </c>
      <c r="G1269" s="134" t="s">
        <v>458</v>
      </c>
      <c r="H1269" s="135">
        <v>8.26</v>
      </c>
      <c r="I1269" s="136"/>
      <c r="J1269" s="136">
        <f>ROUND(I1269*H1269,2)</f>
        <v>0</v>
      </c>
      <c r="K1269" s="133" t="s">
        <v>320</v>
      </c>
      <c r="L1269" s="27"/>
      <c r="M1269" s="137" t="s">
        <v>1</v>
      </c>
      <c r="N1269" s="138" t="s">
        <v>35</v>
      </c>
      <c r="O1269" s="139">
        <v>0.05</v>
      </c>
      <c r="P1269" s="139">
        <f>O1269*H1269</f>
        <v>0.41300000000000003</v>
      </c>
      <c r="Q1269" s="139">
        <v>3E-05</v>
      </c>
      <c r="R1269" s="139">
        <f>Q1269*H1269</f>
        <v>0.0002478</v>
      </c>
      <c r="S1269" s="139">
        <v>0</v>
      </c>
      <c r="T1269" s="140">
        <f>S1269*H1269</f>
        <v>0</v>
      </c>
      <c r="AR1269" s="141" t="s">
        <v>231</v>
      </c>
      <c r="AT1269" s="141" t="s">
        <v>150</v>
      </c>
      <c r="AU1269" s="141" t="s">
        <v>79</v>
      </c>
      <c r="AY1269" s="15" t="s">
        <v>148</v>
      </c>
      <c r="BE1269" s="142">
        <f>IF(N1269="základní",J1269,0)</f>
        <v>0</v>
      </c>
      <c r="BF1269" s="142">
        <f>IF(N1269="snížená",J1269,0)</f>
        <v>0</v>
      </c>
      <c r="BG1269" s="142">
        <f>IF(N1269="zákl. přenesená",J1269,0)</f>
        <v>0</v>
      </c>
      <c r="BH1269" s="142">
        <f>IF(N1269="sníž. přenesená",J1269,0)</f>
        <v>0</v>
      </c>
      <c r="BI1269" s="142">
        <f>IF(N1269="nulová",J1269,0)</f>
        <v>0</v>
      </c>
      <c r="BJ1269" s="15" t="s">
        <v>77</v>
      </c>
      <c r="BK1269" s="142">
        <f>ROUND(I1269*H1269,2)</f>
        <v>0</v>
      </c>
      <c r="BL1269" s="15" t="s">
        <v>231</v>
      </c>
      <c r="BM1269" s="141" t="s">
        <v>3550</v>
      </c>
    </row>
    <row r="1270" spans="2:51" s="13" customFormat="1" ht="12">
      <c r="B1270" s="150"/>
      <c r="D1270" s="144" t="s">
        <v>157</v>
      </c>
      <c r="E1270" s="151" t="s">
        <v>1</v>
      </c>
      <c r="F1270" s="152" t="s">
        <v>2836</v>
      </c>
      <c r="H1270" s="153">
        <v>8.26</v>
      </c>
      <c r="L1270" s="150"/>
      <c r="M1270" s="154"/>
      <c r="N1270" s="155"/>
      <c r="O1270" s="155"/>
      <c r="P1270" s="155"/>
      <c r="Q1270" s="155"/>
      <c r="R1270" s="155"/>
      <c r="S1270" s="155"/>
      <c r="T1270" s="156"/>
      <c r="AT1270" s="151" t="s">
        <v>157</v>
      </c>
      <c r="AU1270" s="151" t="s">
        <v>79</v>
      </c>
      <c r="AV1270" s="13" t="s">
        <v>79</v>
      </c>
      <c r="AW1270" s="13" t="s">
        <v>27</v>
      </c>
      <c r="AX1270" s="13" t="s">
        <v>70</v>
      </c>
      <c r="AY1270" s="151" t="s">
        <v>148</v>
      </c>
    </row>
    <row r="1271" spans="2:65" s="1" customFormat="1" ht="16.5" customHeight="1">
      <c r="B1271" s="130"/>
      <c r="C1271" s="131" t="s">
        <v>1969</v>
      </c>
      <c r="D1271" s="131" t="s">
        <v>150</v>
      </c>
      <c r="E1271" s="132" t="s">
        <v>2011</v>
      </c>
      <c r="F1271" s="133" t="s">
        <v>2012</v>
      </c>
      <c r="G1271" s="134" t="s">
        <v>458</v>
      </c>
      <c r="H1271" s="135">
        <v>2.7</v>
      </c>
      <c r="I1271" s="136"/>
      <c r="J1271" s="136">
        <f>ROUND(I1271*H1271,2)</f>
        <v>0</v>
      </c>
      <c r="K1271" s="133" t="s">
        <v>320</v>
      </c>
      <c r="L1271" s="27"/>
      <c r="M1271" s="137" t="s">
        <v>1</v>
      </c>
      <c r="N1271" s="138" t="s">
        <v>35</v>
      </c>
      <c r="O1271" s="139">
        <v>0.15</v>
      </c>
      <c r="P1271" s="139">
        <f>O1271*H1271</f>
        <v>0.405</v>
      </c>
      <c r="Q1271" s="139">
        <v>0.00034</v>
      </c>
      <c r="R1271" s="139">
        <f>Q1271*H1271</f>
        <v>0.0009180000000000001</v>
      </c>
      <c r="S1271" s="139">
        <v>0</v>
      </c>
      <c r="T1271" s="140">
        <f>S1271*H1271</f>
        <v>0</v>
      </c>
      <c r="AR1271" s="141" t="s">
        <v>231</v>
      </c>
      <c r="AT1271" s="141" t="s">
        <v>150</v>
      </c>
      <c r="AU1271" s="141" t="s">
        <v>79</v>
      </c>
      <c r="AY1271" s="15" t="s">
        <v>148</v>
      </c>
      <c r="BE1271" s="142">
        <f>IF(N1271="základní",J1271,0)</f>
        <v>0</v>
      </c>
      <c r="BF1271" s="142">
        <f>IF(N1271="snížená",J1271,0)</f>
        <v>0</v>
      </c>
      <c r="BG1271" s="142">
        <f>IF(N1271="zákl. přenesená",J1271,0)</f>
        <v>0</v>
      </c>
      <c r="BH1271" s="142">
        <f>IF(N1271="sníž. přenesená",J1271,0)</f>
        <v>0</v>
      </c>
      <c r="BI1271" s="142">
        <f>IF(N1271="nulová",J1271,0)</f>
        <v>0</v>
      </c>
      <c r="BJ1271" s="15" t="s">
        <v>77</v>
      </c>
      <c r="BK1271" s="142">
        <f>ROUND(I1271*H1271,2)</f>
        <v>0</v>
      </c>
      <c r="BL1271" s="15" t="s">
        <v>231</v>
      </c>
      <c r="BM1271" s="141" t="s">
        <v>3551</v>
      </c>
    </row>
    <row r="1272" spans="2:51" s="13" customFormat="1" ht="12">
      <c r="B1272" s="150"/>
      <c r="D1272" s="144" t="s">
        <v>157</v>
      </c>
      <c r="E1272" s="151" t="s">
        <v>1</v>
      </c>
      <c r="F1272" s="152" t="s">
        <v>2014</v>
      </c>
      <c r="H1272" s="153">
        <v>2.7</v>
      </c>
      <c r="L1272" s="150"/>
      <c r="M1272" s="154"/>
      <c r="N1272" s="155"/>
      <c r="O1272" s="155"/>
      <c r="P1272" s="155"/>
      <c r="Q1272" s="155"/>
      <c r="R1272" s="155"/>
      <c r="S1272" s="155"/>
      <c r="T1272" s="156"/>
      <c r="AT1272" s="151" t="s">
        <v>157</v>
      </c>
      <c r="AU1272" s="151" t="s">
        <v>79</v>
      </c>
      <c r="AV1272" s="13" t="s">
        <v>79</v>
      </c>
      <c r="AW1272" s="13" t="s">
        <v>27</v>
      </c>
      <c r="AX1272" s="13" t="s">
        <v>70</v>
      </c>
      <c r="AY1272" s="151" t="s">
        <v>148</v>
      </c>
    </row>
    <row r="1273" spans="2:65" s="1" customFormat="1" ht="24" customHeight="1">
      <c r="B1273" s="130"/>
      <c r="C1273" s="157" t="s">
        <v>1973</v>
      </c>
      <c r="D1273" s="157" t="s">
        <v>80</v>
      </c>
      <c r="E1273" s="158" t="s">
        <v>2016</v>
      </c>
      <c r="F1273" s="159" t="s">
        <v>2017</v>
      </c>
      <c r="G1273" s="160" t="s">
        <v>458</v>
      </c>
      <c r="H1273" s="161">
        <v>3.046</v>
      </c>
      <c r="I1273" s="162"/>
      <c r="J1273" s="162">
        <f>ROUND(I1273*H1273,2)</f>
        <v>0</v>
      </c>
      <c r="K1273" s="159" t="s">
        <v>320</v>
      </c>
      <c r="L1273" s="163"/>
      <c r="M1273" s="164" t="s">
        <v>1</v>
      </c>
      <c r="N1273" s="165" t="s">
        <v>35</v>
      </c>
      <c r="O1273" s="139">
        <v>0</v>
      </c>
      <c r="P1273" s="139">
        <f>O1273*H1273</f>
        <v>0</v>
      </c>
      <c r="Q1273" s="139">
        <v>3E-05</v>
      </c>
      <c r="R1273" s="139">
        <f>Q1273*H1273</f>
        <v>9.138E-05</v>
      </c>
      <c r="S1273" s="139">
        <v>0</v>
      </c>
      <c r="T1273" s="140">
        <f>S1273*H1273</f>
        <v>0</v>
      </c>
      <c r="AR1273" s="141" t="s">
        <v>325</v>
      </c>
      <c r="AT1273" s="141" t="s">
        <v>80</v>
      </c>
      <c r="AU1273" s="141" t="s">
        <v>79</v>
      </c>
      <c r="AY1273" s="15" t="s">
        <v>148</v>
      </c>
      <c r="BE1273" s="142">
        <f>IF(N1273="základní",J1273,0)</f>
        <v>0</v>
      </c>
      <c r="BF1273" s="142">
        <f>IF(N1273="snížená",J1273,0)</f>
        <v>0</v>
      </c>
      <c r="BG1273" s="142">
        <f>IF(N1273="zákl. přenesená",J1273,0)</f>
        <v>0</v>
      </c>
      <c r="BH1273" s="142">
        <f>IF(N1273="sníž. přenesená",J1273,0)</f>
        <v>0</v>
      </c>
      <c r="BI1273" s="142">
        <f>IF(N1273="nulová",J1273,0)</f>
        <v>0</v>
      </c>
      <c r="BJ1273" s="15" t="s">
        <v>77</v>
      </c>
      <c r="BK1273" s="142">
        <f>ROUND(I1273*H1273,2)</f>
        <v>0</v>
      </c>
      <c r="BL1273" s="15" t="s">
        <v>231</v>
      </c>
      <c r="BM1273" s="141" t="s">
        <v>3552</v>
      </c>
    </row>
    <row r="1274" spans="2:51" s="13" customFormat="1" ht="12">
      <c r="B1274" s="150"/>
      <c r="D1274" s="144" t="s">
        <v>157</v>
      </c>
      <c r="F1274" s="152" t="s">
        <v>2019</v>
      </c>
      <c r="H1274" s="153">
        <v>3.046</v>
      </c>
      <c r="L1274" s="150"/>
      <c r="M1274" s="154"/>
      <c r="N1274" s="155"/>
      <c r="O1274" s="155"/>
      <c r="P1274" s="155"/>
      <c r="Q1274" s="155"/>
      <c r="R1274" s="155"/>
      <c r="S1274" s="155"/>
      <c r="T1274" s="156"/>
      <c r="AT1274" s="151" t="s">
        <v>157</v>
      </c>
      <c r="AU1274" s="151" t="s">
        <v>79</v>
      </c>
      <c r="AV1274" s="13" t="s">
        <v>79</v>
      </c>
      <c r="AW1274" s="13" t="s">
        <v>3</v>
      </c>
      <c r="AX1274" s="13" t="s">
        <v>77</v>
      </c>
      <c r="AY1274" s="151" t="s">
        <v>148</v>
      </c>
    </row>
    <row r="1275" spans="2:65" s="1" customFormat="1" ht="24" customHeight="1">
      <c r="B1275" s="130"/>
      <c r="C1275" s="131" t="s">
        <v>1977</v>
      </c>
      <c r="D1275" s="131" t="s">
        <v>150</v>
      </c>
      <c r="E1275" s="132" t="s">
        <v>2021</v>
      </c>
      <c r="F1275" s="133" t="s">
        <v>2022</v>
      </c>
      <c r="G1275" s="134" t="s">
        <v>203</v>
      </c>
      <c r="H1275" s="135">
        <v>0.179</v>
      </c>
      <c r="I1275" s="136"/>
      <c r="J1275" s="136">
        <f>ROUND(I1275*H1275,2)</f>
        <v>0</v>
      </c>
      <c r="K1275" s="133" t="s">
        <v>320</v>
      </c>
      <c r="L1275" s="27"/>
      <c r="M1275" s="137" t="s">
        <v>1</v>
      </c>
      <c r="N1275" s="138" t="s">
        <v>35</v>
      </c>
      <c r="O1275" s="139">
        <v>1.265</v>
      </c>
      <c r="P1275" s="139">
        <f>O1275*H1275</f>
        <v>0.22643499999999997</v>
      </c>
      <c r="Q1275" s="139">
        <v>0</v>
      </c>
      <c r="R1275" s="139">
        <f>Q1275*H1275</f>
        <v>0</v>
      </c>
      <c r="S1275" s="139">
        <v>0</v>
      </c>
      <c r="T1275" s="140">
        <f>S1275*H1275</f>
        <v>0</v>
      </c>
      <c r="AR1275" s="141" t="s">
        <v>231</v>
      </c>
      <c r="AT1275" s="141" t="s">
        <v>150</v>
      </c>
      <c r="AU1275" s="141" t="s">
        <v>79</v>
      </c>
      <c r="AY1275" s="15" t="s">
        <v>148</v>
      </c>
      <c r="BE1275" s="142">
        <f>IF(N1275="základní",J1275,0)</f>
        <v>0</v>
      </c>
      <c r="BF1275" s="142">
        <f>IF(N1275="snížená",J1275,0)</f>
        <v>0</v>
      </c>
      <c r="BG1275" s="142">
        <f>IF(N1275="zákl. přenesená",J1275,0)</f>
        <v>0</v>
      </c>
      <c r="BH1275" s="142">
        <f>IF(N1275="sníž. přenesená",J1275,0)</f>
        <v>0</v>
      </c>
      <c r="BI1275" s="142">
        <f>IF(N1275="nulová",J1275,0)</f>
        <v>0</v>
      </c>
      <c r="BJ1275" s="15" t="s">
        <v>77</v>
      </c>
      <c r="BK1275" s="142">
        <f>ROUND(I1275*H1275,2)</f>
        <v>0</v>
      </c>
      <c r="BL1275" s="15" t="s">
        <v>231</v>
      </c>
      <c r="BM1275" s="141" t="s">
        <v>3553</v>
      </c>
    </row>
    <row r="1276" spans="2:63" s="11" customFormat="1" ht="22.8" customHeight="1">
      <c r="B1276" s="118"/>
      <c r="D1276" s="119" t="s">
        <v>69</v>
      </c>
      <c r="E1276" s="128" t="s">
        <v>2024</v>
      </c>
      <c r="F1276" s="128" t="s">
        <v>2025</v>
      </c>
      <c r="J1276" s="129">
        <f>BK1276</f>
        <v>0</v>
      </c>
      <c r="L1276" s="118"/>
      <c r="M1276" s="122"/>
      <c r="N1276" s="123"/>
      <c r="O1276" s="123"/>
      <c r="P1276" s="124">
        <f>SUM(P1277:P1292)</f>
        <v>12.05835</v>
      </c>
      <c r="Q1276" s="123"/>
      <c r="R1276" s="124">
        <f>SUM(R1277:R1292)</f>
        <v>0.012126000000000001</v>
      </c>
      <c r="S1276" s="123"/>
      <c r="T1276" s="125">
        <f>SUM(T1277:T1292)</f>
        <v>0</v>
      </c>
      <c r="AR1276" s="119" t="s">
        <v>79</v>
      </c>
      <c r="AT1276" s="126" t="s">
        <v>69</v>
      </c>
      <c r="AU1276" s="126" t="s">
        <v>77</v>
      </c>
      <c r="AY1276" s="119" t="s">
        <v>148</v>
      </c>
      <c r="BK1276" s="127">
        <f>SUM(BK1277:BK1292)</f>
        <v>0</v>
      </c>
    </row>
    <row r="1277" spans="2:65" s="1" customFormat="1" ht="24" customHeight="1">
      <c r="B1277" s="130"/>
      <c r="C1277" s="131" t="s">
        <v>1983</v>
      </c>
      <c r="D1277" s="131" t="s">
        <v>150</v>
      </c>
      <c r="E1277" s="132" t="s">
        <v>2027</v>
      </c>
      <c r="F1277" s="133" t="s">
        <v>2028</v>
      </c>
      <c r="G1277" s="134" t="s">
        <v>153</v>
      </c>
      <c r="H1277" s="135">
        <v>18.75</v>
      </c>
      <c r="I1277" s="136"/>
      <c r="J1277" s="136">
        <f>ROUND(I1277*H1277,2)</f>
        <v>0</v>
      </c>
      <c r="K1277" s="133" t="s">
        <v>154</v>
      </c>
      <c r="L1277" s="27"/>
      <c r="M1277" s="137" t="s">
        <v>1</v>
      </c>
      <c r="N1277" s="138" t="s">
        <v>35</v>
      </c>
      <c r="O1277" s="139">
        <v>0.133</v>
      </c>
      <c r="P1277" s="139">
        <f>O1277*H1277</f>
        <v>2.4937500000000004</v>
      </c>
      <c r="Q1277" s="139">
        <v>8E-05</v>
      </c>
      <c r="R1277" s="139">
        <f>Q1277*H1277</f>
        <v>0.0015</v>
      </c>
      <c r="S1277" s="139">
        <v>0</v>
      </c>
      <c r="T1277" s="140">
        <f>S1277*H1277</f>
        <v>0</v>
      </c>
      <c r="AR1277" s="141" t="s">
        <v>231</v>
      </c>
      <c r="AT1277" s="141" t="s">
        <v>150</v>
      </c>
      <c r="AU1277" s="141" t="s">
        <v>79</v>
      </c>
      <c r="AY1277" s="15" t="s">
        <v>148</v>
      </c>
      <c r="BE1277" s="142">
        <f>IF(N1277="základní",J1277,0)</f>
        <v>0</v>
      </c>
      <c r="BF1277" s="142">
        <f>IF(N1277="snížená",J1277,0)</f>
        <v>0</v>
      </c>
      <c r="BG1277" s="142">
        <f>IF(N1277="zákl. přenesená",J1277,0)</f>
        <v>0</v>
      </c>
      <c r="BH1277" s="142">
        <f>IF(N1277="sníž. přenesená",J1277,0)</f>
        <v>0</v>
      </c>
      <c r="BI1277" s="142">
        <f>IF(N1277="nulová",J1277,0)</f>
        <v>0</v>
      </c>
      <c r="BJ1277" s="15" t="s">
        <v>77</v>
      </c>
      <c r="BK1277" s="142">
        <f>ROUND(I1277*H1277,2)</f>
        <v>0</v>
      </c>
      <c r="BL1277" s="15" t="s">
        <v>231</v>
      </c>
      <c r="BM1277" s="141" t="s">
        <v>3554</v>
      </c>
    </row>
    <row r="1278" spans="2:51" s="12" customFormat="1" ht="12">
      <c r="B1278" s="143"/>
      <c r="D1278" s="144" t="s">
        <v>157</v>
      </c>
      <c r="E1278" s="145" t="s">
        <v>1</v>
      </c>
      <c r="F1278" s="146" t="s">
        <v>2841</v>
      </c>
      <c r="H1278" s="145" t="s">
        <v>1</v>
      </c>
      <c r="L1278" s="143"/>
      <c r="M1278" s="147"/>
      <c r="N1278" s="148"/>
      <c r="O1278" s="148"/>
      <c r="P1278" s="148"/>
      <c r="Q1278" s="148"/>
      <c r="R1278" s="148"/>
      <c r="S1278" s="148"/>
      <c r="T1278" s="149"/>
      <c r="AT1278" s="145" t="s">
        <v>157</v>
      </c>
      <c r="AU1278" s="145" t="s">
        <v>79</v>
      </c>
      <c r="AV1278" s="12" t="s">
        <v>77</v>
      </c>
      <c r="AW1278" s="12" t="s">
        <v>27</v>
      </c>
      <c r="AX1278" s="12" t="s">
        <v>70</v>
      </c>
      <c r="AY1278" s="145" t="s">
        <v>148</v>
      </c>
    </row>
    <row r="1279" spans="2:51" s="13" customFormat="1" ht="12">
      <c r="B1279" s="150"/>
      <c r="D1279" s="144" t="s">
        <v>157</v>
      </c>
      <c r="E1279" s="151" t="s">
        <v>1</v>
      </c>
      <c r="F1279" s="152" t="s">
        <v>2030</v>
      </c>
      <c r="H1279" s="153">
        <v>11.25</v>
      </c>
      <c r="L1279" s="150"/>
      <c r="M1279" s="154"/>
      <c r="N1279" s="155"/>
      <c r="O1279" s="155"/>
      <c r="P1279" s="155"/>
      <c r="Q1279" s="155"/>
      <c r="R1279" s="155"/>
      <c r="S1279" s="155"/>
      <c r="T1279" s="156"/>
      <c r="AT1279" s="151" t="s">
        <v>157</v>
      </c>
      <c r="AU1279" s="151" t="s">
        <v>79</v>
      </c>
      <c r="AV1279" s="13" t="s">
        <v>79</v>
      </c>
      <c r="AW1279" s="13" t="s">
        <v>27</v>
      </c>
      <c r="AX1279" s="13" t="s">
        <v>70</v>
      </c>
      <c r="AY1279" s="151" t="s">
        <v>148</v>
      </c>
    </row>
    <row r="1280" spans="2:51" s="13" customFormat="1" ht="12">
      <c r="B1280" s="150"/>
      <c r="D1280" s="144" t="s">
        <v>157</v>
      </c>
      <c r="E1280" s="151" t="s">
        <v>1</v>
      </c>
      <c r="F1280" s="152" t="s">
        <v>2031</v>
      </c>
      <c r="H1280" s="153">
        <v>7.5</v>
      </c>
      <c r="L1280" s="150"/>
      <c r="M1280" s="154"/>
      <c r="N1280" s="155"/>
      <c r="O1280" s="155"/>
      <c r="P1280" s="155"/>
      <c r="Q1280" s="155"/>
      <c r="R1280" s="155"/>
      <c r="S1280" s="155"/>
      <c r="T1280" s="156"/>
      <c r="AT1280" s="151" t="s">
        <v>157</v>
      </c>
      <c r="AU1280" s="151" t="s">
        <v>79</v>
      </c>
      <c r="AV1280" s="13" t="s">
        <v>79</v>
      </c>
      <c r="AW1280" s="13" t="s">
        <v>27</v>
      </c>
      <c r="AX1280" s="13" t="s">
        <v>70</v>
      </c>
      <c r="AY1280" s="151" t="s">
        <v>148</v>
      </c>
    </row>
    <row r="1281" spans="2:65" s="1" customFormat="1" ht="24" customHeight="1">
      <c r="B1281" s="130"/>
      <c r="C1281" s="131" t="s">
        <v>1988</v>
      </c>
      <c r="D1281" s="131" t="s">
        <v>150</v>
      </c>
      <c r="E1281" s="132" t="s">
        <v>2033</v>
      </c>
      <c r="F1281" s="133" t="s">
        <v>2034</v>
      </c>
      <c r="G1281" s="134" t="s">
        <v>153</v>
      </c>
      <c r="H1281" s="135">
        <v>18.75</v>
      </c>
      <c r="I1281" s="136"/>
      <c r="J1281" s="136">
        <f>ROUND(I1281*H1281,2)</f>
        <v>0</v>
      </c>
      <c r="K1281" s="133" t="s">
        <v>154</v>
      </c>
      <c r="L1281" s="27"/>
      <c r="M1281" s="137" t="s">
        <v>1</v>
      </c>
      <c r="N1281" s="138" t="s">
        <v>35</v>
      </c>
      <c r="O1281" s="139">
        <v>0.184</v>
      </c>
      <c r="P1281" s="139">
        <f>O1281*H1281</f>
        <v>3.4499999999999997</v>
      </c>
      <c r="Q1281" s="139">
        <v>0.00014</v>
      </c>
      <c r="R1281" s="139">
        <f>Q1281*H1281</f>
        <v>0.0026249999999999997</v>
      </c>
      <c r="S1281" s="139">
        <v>0</v>
      </c>
      <c r="T1281" s="140">
        <f>S1281*H1281</f>
        <v>0</v>
      </c>
      <c r="AR1281" s="141" t="s">
        <v>231</v>
      </c>
      <c r="AT1281" s="141" t="s">
        <v>150</v>
      </c>
      <c r="AU1281" s="141" t="s">
        <v>79</v>
      </c>
      <c r="AY1281" s="15" t="s">
        <v>148</v>
      </c>
      <c r="BE1281" s="142">
        <f>IF(N1281="základní",J1281,0)</f>
        <v>0</v>
      </c>
      <c r="BF1281" s="142">
        <f>IF(N1281="snížená",J1281,0)</f>
        <v>0</v>
      </c>
      <c r="BG1281" s="142">
        <f>IF(N1281="zákl. přenesená",J1281,0)</f>
        <v>0</v>
      </c>
      <c r="BH1281" s="142">
        <f>IF(N1281="sníž. přenesená",J1281,0)</f>
        <v>0</v>
      </c>
      <c r="BI1281" s="142">
        <f>IF(N1281="nulová",J1281,0)</f>
        <v>0</v>
      </c>
      <c r="BJ1281" s="15" t="s">
        <v>77</v>
      </c>
      <c r="BK1281" s="142">
        <f>ROUND(I1281*H1281,2)</f>
        <v>0</v>
      </c>
      <c r="BL1281" s="15" t="s">
        <v>231</v>
      </c>
      <c r="BM1281" s="141" t="s">
        <v>3555</v>
      </c>
    </row>
    <row r="1282" spans="2:51" s="12" customFormat="1" ht="12">
      <c r="B1282" s="143"/>
      <c r="D1282" s="144" t="s">
        <v>157</v>
      </c>
      <c r="E1282" s="145" t="s">
        <v>1</v>
      </c>
      <c r="F1282" s="146" t="s">
        <v>2841</v>
      </c>
      <c r="H1282" s="145" t="s">
        <v>1</v>
      </c>
      <c r="L1282" s="143"/>
      <c r="M1282" s="147"/>
      <c r="N1282" s="148"/>
      <c r="O1282" s="148"/>
      <c r="P1282" s="148"/>
      <c r="Q1282" s="148"/>
      <c r="R1282" s="148"/>
      <c r="S1282" s="148"/>
      <c r="T1282" s="149"/>
      <c r="AT1282" s="145" t="s">
        <v>157</v>
      </c>
      <c r="AU1282" s="145" t="s">
        <v>79</v>
      </c>
      <c r="AV1282" s="12" t="s">
        <v>77</v>
      </c>
      <c r="AW1282" s="12" t="s">
        <v>27</v>
      </c>
      <c r="AX1282" s="12" t="s">
        <v>70</v>
      </c>
      <c r="AY1282" s="145" t="s">
        <v>148</v>
      </c>
    </row>
    <row r="1283" spans="2:51" s="13" customFormat="1" ht="12">
      <c r="B1283" s="150"/>
      <c r="D1283" s="144" t="s">
        <v>157</v>
      </c>
      <c r="E1283" s="151" t="s">
        <v>1</v>
      </c>
      <c r="F1283" s="152" t="s">
        <v>2030</v>
      </c>
      <c r="H1283" s="153">
        <v>11.25</v>
      </c>
      <c r="L1283" s="150"/>
      <c r="M1283" s="154"/>
      <c r="N1283" s="155"/>
      <c r="O1283" s="155"/>
      <c r="P1283" s="155"/>
      <c r="Q1283" s="155"/>
      <c r="R1283" s="155"/>
      <c r="S1283" s="155"/>
      <c r="T1283" s="156"/>
      <c r="AT1283" s="151" t="s">
        <v>157</v>
      </c>
      <c r="AU1283" s="151" t="s">
        <v>79</v>
      </c>
      <c r="AV1283" s="13" t="s">
        <v>79</v>
      </c>
      <c r="AW1283" s="13" t="s">
        <v>27</v>
      </c>
      <c r="AX1283" s="13" t="s">
        <v>70</v>
      </c>
      <c r="AY1283" s="151" t="s">
        <v>148</v>
      </c>
    </row>
    <row r="1284" spans="2:51" s="13" customFormat="1" ht="12">
      <c r="B1284" s="150"/>
      <c r="D1284" s="144" t="s">
        <v>157</v>
      </c>
      <c r="E1284" s="151" t="s">
        <v>1</v>
      </c>
      <c r="F1284" s="152" t="s">
        <v>2031</v>
      </c>
      <c r="H1284" s="153">
        <v>7.5</v>
      </c>
      <c r="L1284" s="150"/>
      <c r="M1284" s="154"/>
      <c r="N1284" s="155"/>
      <c r="O1284" s="155"/>
      <c r="P1284" s="155"/>
      <c r="Q1284" s="155"/>
      <c r="R1284" s="155"/>
      <c r="S1284" s="155"/>
      <c r="T1284" s="156"/>
      <c r="AT1284" s="151" t="s">
        <v>157</v>
      </c>
      <c r="AU1284" s="151" t="s">
        <v>79</v>
      </c>
      <c r="AV1284" s="13" t="s">
        <v>79</v>
      </c>
      <c r="AW1284" s="13" t="s">
        <v>27</v>
      </c>
      <c r="AX1284" s="13" t="s">
        <v>70</v>
      </c>
      <c r="AY1284" s="151" t="s">
        <v>148</v>
      </c>
    </row>
    <row r="1285" spans="2:65" s="1" customFormat="1" ht="24" customHeight="1">
      <c r="B1285" s="130"/>
      <c r="C1285" s="131" t="s">
        <v>1993</v>
      </c>
      <c r="D1285" s="131" t="s">
        <v>150</v>
      </c>
      <c r="E1285" s="132" t="s">
        <v>2037</v>
      </c>
      <c r="F1285" s="133" t="s">
        <v>2038</v>
      </c>
      <c r="G1285" s="134" t="s">
        <v>153</v>
      </c>
      <c r="H1285" s="135">
        <v>18.75</v>
      </c>
      <c r="I1285" s="136"/>
      <c r="J1285" s="136">
        <f>ROUND(I1285*H1285,2)</f>
        <v>0</v>
      </c>
      <c r="K1285" s="133" t="s">
        <v>154</v>
      </c>
      <c r="L1285" s="27"/>
      <c r="M1285" s="137" t="s">
        <v>1</v>
      </c>
      <c r="N1285" s="138" t="s">
        <v>35</v>
      </c>
      <c r="O1285" s="139">
        <v>0.172</v>
      </c>
      <c r="P1285" s="139">
        <f>O1285*H1285</f>
        <v>3.2249999999999996</v>
      </c>
      <c r="Q1285" s="139">
        <v>0.00014</v>
      </c>
      <c r="R1285" s="139">
        <f>Q1285*H1285</f>
        <v>0.0026249999999999997</v>
      </c>
      <c r="S1285" s="139">
        <v>0</v>
      </c>
      <c r="T1285" s="140">
        <f>S1285*H1285</f>
        <v>0</v>
      </c>
      <c r="AR1285" s="141" t="s">
        <v>231</v>
      </c>
      <c r="AT1285" s="141" t="s">
        <v>150</v>
      </c>
      <c r="AU1285" s="141" t="s">
        <v>79</v>
      </c>
      <c r="AY1285" s="15" t="s">
        <v>148</v>
      </c>
      <c r="BE1285" s="142">
        <f>IF(N1285="základní",J1285,0)</f>
        <v>0</v>
      </c>
      <c r="BF1285" s="142">
        <f>IF(N1285="snížená",J1285,0)</f>
        <v>0</v>
      </c>
      <c r="BG1285" s="142">
        <f>IF(N1285="zákl. přenesená",J1285,0)</f>
        <v>0</v>
      </c>
      <c r="BH1285" s="142">
        <f>IF(N1285="sníž. přenesená",J1285,0)</f>
        <v>0</v>
      </c>
      <c r="BI1285" s="142">
        <f>IF(N1285="nulová",J1285,0)</f>
        <v>0</v>
      </c>
      <c r="BJ1285" s="15" t="s">
        <v>77</v>
      </c>
      <c r="BK1285" s="142">
        <f>ROUND(I1285*H1285,2)</f>
        <v>0</v>
      </c>
      <c r="BL1285" s="15" t="s">
        <v>231</v>
      </c>
      <c r="BM1285" s="141" t="s">
        <v>3556</v>
      </c>
    </row>
    <row r="1286" spans="2:51" s="12" customFormat="1" ht="12">
      <c r="B1286" s="143"/>
      <c r="D1286" s="144" t="s">
        <v>157</v>
      </c>
      <c r="E1286" s="145" t="s">
        <v>1</v>
      </c>
      <c r="F1286" s="146" t="s">
        <v>2841</v>
      </c>
      <c r="H1286" s="145" t="s">
        <v>1</v>
      </c>
      <c r="L1286" s="143"/>
      <c r="M1286" s="147"/>
      <c r="N1286" s="148"/>
      <c r="O1286" s="148"/>
      <c r="P1286" s="148"/>
      <c r="Q1286" s="148"/>
      <c r="R1286" s="148"/>
      <c r="S1286" s="148"/>
      <c r="T1286" s="149"/>
      <c r="AT1286" s="145" t="s">
        <v>157</v>
      </c>
      <c r="AU1286" s="145" t="s">
        <v>79</v>
      </c>
      <c r="AV1286" s="12" t="s">
        <v>77</v>
      </c>
      <c r="AW1286" s="12" t="s">
        <v>27</v>
      </c>
      <c r="AX1286" s="12" t="s">
        <v>70</v>
      </c>
      <c r="AY1286" s="145" t="s">
        <v>148</v>
      </c>
    </row>
    <row r="1287" spans="2:51" s="13" customFormat="1" ht="12">
      <c r="B1287" s="150"/>
      <c r="D1287" s="144" t="s">
        <v>157</v>
      </c>
      <c r="E1287" s="151" t="s">
        <v>1</v>
      </c>
      <c r="F1287" s="152" t="s">
        <v>2030</v>
      </c>
      <c r="H1287" s="153">
        <v>11.25</v>
      </c>
      <c r="L1287" s="150"/>
      <c r="M1287" s="154"/>
      <c r="N1287" s="155"/>
      <c r="O1287" s="155"/>
      <c r="P1287" s="155"/>
      <c r="Q1287" s="155"/>
      <c r="R1287" s="155"/>
      <c r="S1287" s="155"/>
      <c r="T1287" s="156"/>
      <c r="AT1287" s="151" t="s">
        <v>157</v>
      </c>
      <c r="AU1287" s="151" t="s">
        <v>79</v>
      </c>
      <c r="AV1287" s="13" t="s">
        <v>79</v>
      </c>
      <c r="AW1287" s="13" t="s">
        <v>27</v>
      </c>
      <c r="AX1287" s="13" t="s">
        <v>70</v>
      </c>
      <c r="AY1287" s="151" t="s">
        <v>148</v>
      </c>
    </row>
    <row r="1288" spans="2:51" s="13" customFormat="1" ht="12">
      <c r="B1288" s="150"/>
      <c r="D1288" s="144" t="s">
        <v>157</v>
      </c>
      <c r="E1288" s="151" t="s">
        <v>1</v>
      </c>
      <c r="F1288" s="152" t="s">
        <v>2031</v>
      </c>
      <c r="H1288" s="153">
        <v>7.5</v>
      </c>
      <c r="L1288" s="150"/>
      <c r="M1288" s="154"/>
      <c r="N1288" s="155"/>
      <c r="O1288" s="155"/>
      <c r="P1288" s="155"/>
      <c r="Q1288" s="155"/>
      <c r="R1288" s="155"/>
      <c r="S1288" s="155"/>
      <c r="T1288" s="156"/>
      <c r="AT1288" s="151" t="s">
        <v>157</v>
      </c>
      <c r="AU1288" s="151" t="s">
        <v>79</v>
      </c>
      <c r="AV1288" s="13" t="s">
        <v>79</v>
      </c>
      <c r="AW1288" s="13" t="s">
        <v>27</v>
      </c>
      <c r="AX1288" s="13" t="s">
        <v>70</v>
      </c>
      <c r="AY1288" s="151" t="s">
        <v>148</v>
      </c>
    </row>
    <row r="1289" spans="2:65" s="1" customFormat="1" ht="24" customHeight="1">
      <c r="B1289" s="130"/>
      <c r="C1289" s="131" t="s">
        <v>2000</v>
      </c>
      <c r="D1289" s="131" t="s">
        <v>150</v>
      </c>
      <c r="E1289" s="132" t="s">
        <v>2041</v>
      </c>
      <c r="F1289" s="133" t="s">
        <v>2042</v>
      </c>
      <c r="G1289" s="134" t="s">
        <v>153</v>
      </c>
      <c r="H1289" s="135">
        <v>9.6</v>
      </c>
      <c r="I1289" s="136"/>
      <c r="J1289" s="136">
        <f>ROUND(I1289*H1289,2)</f>
        <v>0</v>
      </c>
      <c r="K1289" s="133" t="s">
        <v>154</v>
      </c>
      <c r="L1289" s="27"/>
      <c r="M1289" s="137" t="s">
        <v>1</v>
      </c>
      <c r="N1289" s="138" t="s">
        <v>35</v>
      </c>
      <c r="O1289" s="139">
        <v>0.09</v>
      </c>
      <c r="P1289" s="139">
        <f>O1289*H1289</f>
        <v>0.864</v>
      </c>
      <c r="Q1289" s="139">
        <v>0.00023</v>
      </c>
      <c r="R1289" s="139">
        <f>Q1289*H1289</f>
        <v>0.002208</v>
      </c>
      <c r="S1289" s="139">
        <v>0</v>
      </c>
      <c r="T1289" s="140">
        <f>S1289*H1289</f>
        <v>0</v>
      </c>
      <c r="AR1289" s="141" t="s">
        <v>231</v>
      </c>
      <c r="AT1289" s="141" t="s">
        <v>150</v>
      </c>
      <c r="AU1289" s="141" t="s">
        <v>79</v>
      </c>
      <c r="AY1289" s="15" t="s">
        <v>148</v>
      </c>
      <c r="BE1289" s="142">
        <f>IF(N1289="základní",J1289,0)</f>
        <v>0</v>
      </c>
      <c r="BF1289" s="142">
        <f>IF(N1289="snížená",J1289,0)</f>
        <v>0</v>
      </c>
      <c r="BG1289" s="142">
        <f>IF(N1289="zákl. přenesená",J1289,0)</f>
        <v>0</v>
      </c>
      <c r="BH1289" s="142">
        <f>IF(N1289="sníž. přenesená",J1289,0)</f>
        <v>0</v>
      </c>
      <c r="BI1289" s="142">
        <f>IF(N1289="nulová",J1289,0)</f>
        <v>0</v>
      </c>
      <c r="BJ1289" s="15" t="s">
        <v>77</v>
      </c>
      <c r="BK1289" s="142">
        <f>ROUND(I1289*H1289,2)</f>
        <v>0</v>
      </c>
      <c r="BL1289" s="15" t="s">
        <v>231</v>
      </c>
      <c r="BM1289" s="141" t="s">
        <v>3557</v>
      </c>
    </row>
    <row r="1290" spans="2:51" s="13" customFormat="1" ht="12">
      <c r="B1290" s="150"/>
      <c r="D1290" s="144" t="s">
        <v>157</v>
      </c>
      <c r="E1290" s="151" t="s">
        <v>1</v>
      </c>
      <c r="F1290" s="152" t="s">
        <v>1390</v>
      </c>
      <c r="H1290" s="153">
        <v>9.6</v>
      </c>
      <c r="L1290" s="150"/>
      <c r="M1290" s="154"/>
      <c r="N1290" s="155"/>
      <c r="O1290" s="155"/>
      <c r="P1290" s="155"/>
      <c r="Q1290" s="155"/>
      <c r="R1290" s="155"/>
      <c r="S1290" s="155"/>
      <c r="T1290" s="156"/>
      <c r="AT1290" s="151" t="s">
        <v>157</v>
      </c>
      <c r="AU1290" s="151" t="s">
        <v>79</v>
      </c>
      <c r="AV1290" s="13" t="s">
        <v>79</v>
      </c>
      <c r="AW1290" s="13" t="s">
        <v>27</v>
      </c>
      <c r="AX1290" s="13" t="s">
        <v>70</v>
      </c>
      <c r="AY1290" s="151" t="s">
        <v>148</v>
      </c>
    </row>
    <row r="1291" spans="2:65" s="1" customFormat="1" ht="24" customHeight="1">
      <c r="B1291" s="130"/>
      <c r="C1291" s="131" t="s">
        <v>2005</v>
      </c>
      <c r="D1291" s="131" t="s">
        <v>150</v>
      </c>
      <c r="E1291" s="132" t="s">
        <v>2045</v>
      </c>
      <c r="F1291" s="133" t="s">
        <v>2046</v>
      </c>
      <c r="G1291" s="134" t="s">
        <v>153</v>
      </c>
      <c r="H1291" s="135">
        <v>9.6</v>
      </c>
      <c r="I1291" s="136"/>
      <c r="J1291" s="136">
        <f>ROUND(I1291*H1291,2)</f>
        <v>0</v>
      </c>
      <c r="K1291" s="133" t="s">
        <v>154</v>
      </c>
      <c r="L1291" s="27"/>
      <c r="M1291" s="137" t="s">
        <v>1</v>
      </c>
      <c r="N1291" s="138" t="s">
        <v>35</v>
      </c>
      <c r="O1291" s="139">
        <v>0.211</v>
      </c>
      <c r="P1291" s="139">
        <f>O1291*H1291</f>
        <v>2.0256</v>
      </c>
      <c r="Q1291" s="139">
        <v>0.00033</v>
      </c>
      <c r="R1291" s="139">
        <f>Q1291*H1291</f>
        <v>0.003168</v>
      </c>
      <c r="S1291" s="139">
        <v>0</v>
      </c>
      <c r="T1291" s="140">
        <f>S1291*H1291</f>
        <v>0</v>
      </c>
      <c r="AR1291" s="141" t="s">
        <v>231</v>
      </c>
      <c r="AT1291" s="141" t="s">
        <v>150</v>
      </c>
      <c r="AU1291" s="141" t="s">
        <v>79</v>
      </c>
      <c r="AY1291" s="15" t="s">
        <v>148</v>
      </c>
      <c r="BE1291" s="142">
        <f>IF(N1291="základní",J1291,0)</f>
        <v>0</v>
      </c>
      <c r="BF1291" s="142">
        <f>IF(N1291="snížená",J1291,0)</f>
        <v>0</v>
      </c>
      <c r="BG1291" s="142">
        <f>IF(N1291="zákl. přenesená",J1291,0)</f>
        <v>0</v>
      </c>
      <c r="BH1291" s="142">
        <f>IF(N1291="sníž. přenesená",J1291,0)</f>
        <v>0</v>
      </c>
      <c r="BI1291" s="142">
        <f>IF(N1291="nulová",J1291,0)</f>
        <v>0</v>
      </c>
      <c r="BJ1291" s="15" t="s">
        <v>77</v>
      </c>
      <c r="BK1291" s="142">
        <f>ROUND(I1291*H1291,2)</f>
        <v>0</v>
      </c>
      <c r="BL1291" s="15" t="s">
        <v>231</v>
      </c>
      <c r="BM1291" s="141" t="s">
        <v>3558</v>
      </c>
    </row>
    <row r="1292" spans="2:51" s="13" customFormat="1" ht="12">
      <c r="B1292" s="150"/>
      <c r="D1292" s="144" t="s">
        <v>157</v>
      </c>
      <c r="E1292" s="151" t="s">
        <v>1</v>
      </c>
      <c r="F1292" s="152" t="s">
        <v>1390</v>
      </c>
      <c r="H1292" s="153">
        <v>9.6</v>
      </c>
      <c r="L1292" s="150"/>
      <c r="M1292" s="154"/>
      <c r="N1292" s="155"/>
      <c r="O1292" s="155"/>
      <c r="P1292" s="155"/>
      <c r="Q1292" s="155"/>
      <c r="R1292" s="155"/>
      <c r="S1292" s="155"/>
      <c r="T1292" s="156"/>
      <c r="AT1292" s="151" t="s">
        <v>157</v>
      </c>
      <c r="AU1292" s="151" t="s">
        <v>79</v>
      </c>
      <c r="AV1292" s="13" t="s">
        <v>79</v>
      </c>
      <c r="AW1292" s="13" t="s">
        <v>27</v>
      </c>
      <c r="AX1292" s="13" t="s">
        <v>70</v>
      </c>
      <c r="AY1292" s="151" t="s">
        <v>148</v>
      </c>
    </row>
    <row r="1293" spans="2:63" s="11" customFormat="1" ht="22.8" customHeight="1">
      <c r="B1293" s="118"/>
      <c r="D1293" s="119" t="s">
        <v>69</v>
      </c>
      <c r="E1293" s="128" t="s">
        <v>2048</v>
      </c>
      <c r="F1293" s="128" t="s">
        <v>2049</v>
      </c>
      <c r="J1293" s="129">
        <f>BK1293</f>
        <v>0</v>
      </c>
      <c r="L1293" s="118"/>
      <c r="M1293" s="122"/>
      <c r="N1293" s="123"/>
      <c r="O1293" s="123"/>
      <c r="P1293" s="124">
        <f>SUM(P1294:P1297)</f>
        <v>174.60000000000002</v>
      </c>
      <c r="Q1293" s="123"/>
      <c r="R1293" s="124">
        <f>SUM(R1294:R1297)</f>
        <v>0.8820000000000001</v>
      </c>
      <c r="S1293" s="123"/>
      <c r="T1293" s="125">
        <f>SUM(T1294:T1297)</f>
        <v>0</v>
      </c>
      <c r="AR1293" s="119" t="s">
        <v>79</v>
      </c>
      <c r="AT1293" s="126" t="s">
        <v>69</v>
      </c>
      <c r="AU1293" s="126" t="s">
        <v>77</v>
      </c>
      <c r="AY1293" s="119" t="s">
        <v>148</v>
      </c>
      <c r="BK1293" s="127">
        <f>SUM(BK1294:BK1297)</f>
        <v>0</v>
      </c>
    </row>
    <row r="1294" spans="2:65" s="1" customFormat="1" ht="24" customHeight="1">
      <c r="B1294" s="130"/>
      <c r="C1294" s="131" t="s">
        <v>2010</v>
      </c>
      <c r="D1294" s="131" t="s">
        <v>150</v>
      </c>
      <c r="E1294" s="132" t="s">
        <v>2051</v>
      </c>
      <c r="F1294" s="133" t="s">
        <v>2052</v>
      </c>
      <c r="G1294" s="134" t="s">
        <v>153</v>
      </c>
      <c r="H1294" s="135">
        <v>1800</v>
      </c>
      <c r="I1294" s="136"/>
      <c r="J1294" s="136">
        <f>ROUND(I1294*H1294,2)</f>
        <v>0</v>
      </c>
      <c r="K1294" s="133" t="s">
        <v>320</v>
      </c>
      <c r="L1294" s="27"/>
      <c r="M1294" s="137" t="s">
        <v>1</v>
      </c>
      <c r="N1294" s="138" t="s">
        <v>35</v>
      </c>
      <c r="O1294" s="139">
        <v>0.033</v>
      </c>
      <c r="P1294" s="139">
        <f>O1294*H1294</f>
        <v>59.400000000000006</v>
      </c>
      <c r="Q1294" s="139">
        <v>0.0002</v>
      </c>
      <c r="R1294" s="139">
        <f>Q1294*H1294</f>
        <v>0.36000000000000004</v>
      </c>
      <c r="S1294" s="139">
        <v>0</v>
      </c>
      <c r="T1294" s="140">
        <f>S1294*H1294</f>
        <v>0</v>
      </c>
      <c r="AR1294" s="141" t="s">
        <v>231</v>
      </c>
      <c r="AT1294" s="141" t="s">
        <v>150</v>
      </c>
      <c r="AU1294" s="141" t="s">
        <v>79</v>
      </c>
      <c r="AY1294" s="15" t="s">
        <v>148</v>
      </c>
      <c r="BE1294" s="142">
        <f>IF(N1294="základní",J1294,0)</f>
        <v>0</v>
      </c>
      <c r="BF1294" s="142">
        <f>IF(N1294="snížená",J1294,0)</f>
        <v>0</v>
      </c>
      <c r="BG1294" s="142">
        <f>IF(N1294="zákl. přenesená",J1294,0)</f>
        <v>0</v>
      </c>
      <c r="BH1294" s="142">
        <f>IF(N1294="sníž. přenesená",J1294,0)</f>
        <v>0</v>
      </c>
      <c r="BI1294" s="142">
        <f>IF(N1294="nulová",J1294,0)</f>
        <v>0</v>
      </c>
      <c r="BJ1294" s="15" t="s">
        <v>77</v>
      </c>
      <c r="BK1294" s="142">
        <f>ROUND(I1294*H1294,2)</f>
        <v>0</v>
      </c>
      <c r="BL1294" s="15" t="s">
        <v>231</v>
      </c>
      <c r="BM1294" s="141" t="s">
        <v>3559</v>
      </c>
    </row>
    <row r="1295" spans="2:51" s="13" customFormat="1" ht="12">
      <c r="B1295" s="150"/>
      <c r="D1295" s="144" t="s">
        <v>157</v>
      </c>
      <c r="E1295" s="151" t="s">
        <v>1</v>
      </c>
      <c r="F1295" s="152" t="s">
        <v>3560</v>
      </c>
      <c r="H1295" s="153">
        <v>1800</v>
      </c>
      <c r="L1295" s="150"/>
      <c r="M1295" s="154"/>
      <c r="N1295" s="155"/>
      <c r="O1295" s="155"/>
      <c r="P1295" s="155"/>
      <c r="Q1295" s="155"/>
      <c r="R1295" s="155"/>
      <c r="S1295" s="155"/>
      <c r="T1295" s="156"/>
      <c r="AT1295" s="151" t="s">
        <v>157</v>
      </c>
      <c r="AU1295" s="151" t="s">
        <v>79</v>
      </c>
      <c r="AV1295" s="13" t="s">
        <v>79</v>
      </c>
      <c r="AW1295" s="13" t="s">
        <v>27</v>
      </c>
      <c r="AX1295" s="13" t="s">
        <v>70</v>
      </c>
      <c r="AY1295" s="151" t="s">
        <v>148</v>
      </c>
    </row>
    <row r="1296" spans="2:65" s="1" customFormat="1" ht="24" customHeight="1">
      <c r="B1296" s="130"/>
      <c r="C1296" s="131" t="s">
        <v>2015</v>
      </c>
      <c r="D1296" s="131" t="s">
        <v>150</v>
      </c>
      <c r="E1296" s="132" t="s">
        <v>2056</v>
      </c>
      <c r="F1296" s="133" t="s">
        <v>2057</v>
      </c>
      <c r="G1296" s="134" t="s">
        <v>153</v>
      </c>
      <c r="H1296" s="135">
        <v>1800</v>
      </c>
      <c r="I1296" s="136"/>
      <c r="J1296" s="136">
        <f>ROUND(I1296*H1296,2)</f>
        <v>0</v>
      </c>
      <c r="K1296" s="133" t="s">
        <v>320</v>
      </c>
      <c r="L1296" s="27"/>
      <c r="M1296" s="137" t="s">
        <v>1</v>
      </c>
      <c r="N1296" s="138" t="s">
        <v>35</v>
      </c>
      <c r="O1296" s="139">
        <v>0.064</v>
      </c>
      <c r="P1296" s="139">
        <f>O1296*H1296</f>
        <v>115.2</v>
      </c>
      <c r="Q1296" s="139">
        <v>0.00029</v>
      </c>
      <c r="R1296" s="139">
        <f>Q1296*H1296</f>
        <v>0.522</v>
      </c>
      <c r="S1296" s="139">
        <v>0</v>
      </c>
      <c r="T1296" s="140">
        <f>S1296*H1296</f>
        <v>0</v>
      </c>
      <c r="AR1296" s="141" t="s">
        <v>231</v>
      </c>
      <c r="AT1296" s="141" t="s">
        <v>150</v>
      </c>
      <c r="AU1296" s="141" t="s">
        <v>79</v>
      </c>
      <c r="AY1296" s="15" t="s">
        <v>148</v>
      </c>
      <c r="BE1296" s="142">
        <f>IF(N1296="základní",J1296,0)</f>
        <v>0</v>
      </c>
      <c r="BF1296" s="142">
        <f>IF(N1296="snížená",J1296,0)</f>
        <v>0</v>
      </c>
      <c r="BG1296" s="142">
        <f>IF(N1296="zákl. přenesená",J1296,0)</f>
        <v>0</v>
      </c>
      <c r="BH1296" s="142">
        <f>IF(N1296="sníž. přenesená",J1296,0)</f>
        <v>0</v>
      </c>
      <c r="BI1296" s="142">
        <f>IF(N1296="nulová",J1296,0)</f>
        <v>0</v>
      </c>
      <c r="BJ1296" s="15" t="s">
        <v>77</v>
      </c>
      <c r="BK1296" s="142">
        <f>ROUND(I1296*H1296,2)</f>
        <v>0</v>
      </c>
      <c r="BL1296" s="15" t="s">
        <v>231</v>
      </c>
      <c r="BM1296" s="141" t="s">
        <v>3561</v>
      </c>
    </row>
    <row r="1297" spans="2:51" s="13" customFormat="1" ht="12">
      <c r="B1297" s="150"/>
      <c r="D1297" s="144" t="s">
        <v>157</v>
      </c>
      <c r="E1297" s="151" t="s">
        <v>1</v>
      </c>
      <c r="F1297" s="152" t="s">
        <v>3560</v>
      </c>
      <c r="H1297" s="153">
        <v>1800</v>
      </c>
      <c r="L1297" s="150"/>
      <c r="M1297" s="154"/>
      <c r="N1297" s="155"/>
      <c r="O1297" s="155"/>
      <c r="P1297" s="155"/>
      <c r="Q1297" s="155"/>
      <c r="R1297" s="155"/>
      <c r="S1297" s="155"/>
      <c r="T1297" s="156"/>
      <c r="AT1297" s="151" t="s">
        <v>157</v>
      </c>
      <c r="AU1297" s="151" t="s">
        <v>79</v>
      </c>
      <c r="AV1297" s="13" t="s">
        <v>79</v>
      </c>
      <c r="AW1297" s="13" t="s">
        <v>27</v>
      </c>
      <c r="AX1297" s="13" t="s">
        <v>70</v>
      </c>
      <c r="AY1297" s="151" t="s">
        <v>148</v>
      </c>
    </row>
    <row r="1298" spans="2:63" s="11" customFormat="1" ht="25.95" customHeight="1">
      <c r="B1298" s="118"/>
      <c r="D1298" s="119" t="s">
        <v>69</v>
      </c>
      <c r="E1298" s="120" t="s">
        <v>2059</v>
      </c>
      <c r="F1298" s="120" t="s">
        <v>2060</v>
      </c>
      <c r="J1298" s="121">
        <f>BK1298</f>
        <v>0</v>
      </c>
      <c r="L1298" s="118"/>
      <c r="M1298" s="122"/>
      <c r="N1298" s="123"/>
      <c r="O1298" s="123"/>
      <c r="P1298" s="124">
        <f>SUM(P1299:P1302)</f>
        <v>42</v>
      </c>
      <c r="Q1298" s="123"/>
      <c r="R1298" s="124">
        <f>SUM(R1299:R1302)</f>
        <v>0</v>
      </c>
      <c r="S1298" s="123"/>
      <c r="T1298" s="125">
        <f>SUM(T1299:T1302)</f>
        <v>0</v>
      </c>
      <c r="AR1298" s="119" t="s">
        <v>155</v>
      </c>
      <c r="AT1298" s="126" t="s">
        <v>69</v>
      </c>
      <c r="AU1298" s="126" t="s">
        <v>70</v>
      </c>
      <c r="AY1298" s="119" t="s">
        <v>148</v>
      </c>
      <c r="BK1298" s="127">
        <f>SUM(BK1299:BK1302)</f>
        <v>0</v>
      </c>
    </row>
    <row r="1299" spans="2:65" s="1" customFormat="1" ht="16.5" customHeight="1">
      <c r="B1299" s="130"/>
      <c r="C1299" s="282" t="s">
        <v>2020</v>
      </c>
      <c r="D1299" s="282" t="s">
        <v>150</v>
      </c>
      <c r="E1299" s="283" t="s">
        <v>2062</v>
      </c>
      <c r="F1299" s="284" t="s">
        <v>2063</v>
      </c>
      <c r="G1299" s="285" t="s">
        <v>2064</v>
      </c>
      <c r="H1299" s="286">
        <v>35</v>
      </c>
      <c r="I1299" s="287"/>
      <c r="J1299" s="287">
        <f>ROUND(I1299*H1299,2)</f>
        <v>0</v>
      </c>
      <c r="K1299" s="133" t="s">
        <v>320</v>
      </c>
      <c r="L1299" s="27"/>
      <c r="M1299" s="137" t="s">
        <v>1</v>
      </c>
      <c r="N1299" s="138" t="s">
        <v>35</v>
      </c>
      <c r="O1299" s="139">
        <v>1</v>
      </c>
      <c r="P1299" s="139">
        <f>O1299*H1299</f>
        <v>35</v>
      </c>
      <c r="Q1299" s="139">
        <v>0</v>
      </c>
      <c r="R1299" s="139">
        <f>Q1299*H1299</f>
        <v>0</v>
      </c>
      <c r="S1299" s="139">
        <v>0</v>
      </c>
      <c r="T1299" s="140">
        <f>S1299*H1299</f>
        <v>0</v>
      </c>
      <c r="AR1299" s="141" t="s">
        <v>2065</v>
      </c>
      <c r="AT1299" s="141" t="s">
        <v>150</v>
      </c>
      <c r="AU1299" s="141" t="s">
        <v>77</v>
      </c>
      <c r="AY1299" s="15" t="s">
        <v>148</v>
      </c>
      <c r="BE1299" s="142">
        <f>IF(N1299="základní",J1299,0)</f>
        <v>0</v>
      </c>
      <c r="BF1299" s="142">
        <f>IF(N1299="snížená",J1299,0)</f>
        <v>0</v>
      </c>
      <c r="BG1299" s="142">
        <f>IF(N1299="zákl. přenesená",J1299,0)</f>
        <v>0</v>
      </c>
      <c r="BH1299" s="142">
        <f>IF(N1299="sníž. přenesená",J1299,0)</f>
        <v>0</v>
      </c>
      <c r="BI1299" s="142">
        <f>IF(N1299="nulová",J1299,0)</f>
        <v>0</v>
      </c>
      <c r="BJ1299" s="15" t="s">
        <v>77</v>
      </c>
      <c r="BK1299" s="142">
        <f>ROUND(I1299*H1299,2)</f>
        <v>0</v>
      </c>
      <c r="BL1299" s="15" t="s">
        <v>2065</v>
      </c>
      <c r="BM1299" s="141" t="s">
        <v>3562</v>
      </c>
    </row>
    <row r="1300" spans="2:51" s="13" customFormat="1" ht="12">
      <c r="B1300" s="150"/>
      <c r="D1300" s="144" t="s">
        <v>157</v>
      </c>
      <c r="E1300" s="151" t="s">
        <v>1</v>
      </c>
      <c r="F1300" s="152" t="s">
        <v>2852</v>
      </c>
      <c r="H1300" s="153">
        <v>35</v>
      </c>
      <c r="L1300" s="150"/>
      <c r="M1300" s="154"/>
      <c r="N1300" s="155"/>
      <c r="O1300" s="155"/>
      <c r="P1300" s="155"/>
      <c r="Q1300" s="155"/>
      <c r="R1300" s="155"/>
      <c r="S1300" s="155"/>
      <c r="T1300" s="156"/>
      <c r="AT1300" s="151" t="s">
        <v>157</v>
      </c>
      <c r="AU1300" s="151" t="s">
        <v>77</v>
      </c>
      <c r="AV1300" s="13" t="s">
        <v>79</v>
      </c>
      <c r="AW1300" s="13" t="s">
        <v>27</v>
      </c>
      <c r="AX1300" s="13" t="s">
        <v>70</v>
      </c>
      <c r="AY1300" s="151" t="s">
        <v>148</v>
      </c>
    </row>
    <row r="1301" spans="2:65" s="1" customFormat="1" ht="16.5" customHeight="1">
      <c r="B1301" s="130"/>
      <c r="C1301" s="294" t="s">
        <v>2026</v>
      </c>
      <c r="D1301" s="294" t="s">
        <v>150</v>
      </c>
      <c r="E1301" s="295" t="s">
        <v>2069</v>
      </c>
      <c r="F1301" s="296" t="s">
        <v>2070</v>
      </c>
      <c r="G1301" s="297" t="s">
        <v>2064</v>
      </c>
      <c r="H1301" s="298">
        <v>7</v>
      </c>
      <c r="I1301" s="299"/>
      <c r="J1301" s="299">
        <f>ROUND(I1301*H1301,2)</f>
        <v>0</v>
      </c>
      <c r="K1301" s="133" t="s">
        <v>320</v>
      </c>
      <c r="L1301" s="27"/>
      <c r="M1301" s="137" t="s">
        <v>1</v>
      </c>
      <c r="N1301" s="138" t="s">
        <v>35</v>
      </c>
      <c r="O1301" s="139">
        <v>1</v>
      </c>
      <c r="P1301" s="139">
        <f>O1301*H1301</f>
        <v>7</v>
      </c>
      <c r="Q1301" s="139">
        <v>0</v>
      </c>
      <c r="R1301" s="139">
        <f>Q1301*H1301</f>
        <v>0</v>
      </c>
      <c r="S1301" s="139">
        <v>0</v>
      </c>
      <c r="T1301" s="140">
        <f>S1301*H1301</f>
        <v>0</v>
      </c>
      <c r="AR1301" s="141" t="s">
        <v>2065</v>
      </c>
      <c r="AT1301" s="141" t="s">
        <v>150</v>
      </c>
      <c r="AU1301" s="141" t="s">
        <v>77</v>
      </c>
      <c r="AY1301" s="15" t="s">
        <v>148</v>
      </c>
      <c r="BE1301" s="142">
        <f>IF(N1301="základní",J1301,0)</f>
        <v>0</v>
      </c>
      <c r="BF1301" s="142">
        <f>IF(N1301="snížená",J1301,0)</f>
        <v>0</v>
      </c>
      <c r="BG1301" s="142">
        <f>IF(N1301="zákl. přenesená",J1301,0)</f>
        <v>0</v>
      </c>
      <c r="BH1301" s="142">
        <f>IF(N1301="sníž. přenesená",J1301,0)</f>
        <v>0</v>
      </c>
      <c r="BI1301" s="142">
        <f>IF(N1301="nulová",J1301,0)</f>
        <v>0</v>
      </c>
      <c r="BJ1301" s="15" t="s">
        <v>77</v>
      </c>
      <c r="BK1301" s="142">
        <f>ROUND(I1301*H1301,2)</f>
        <v>0</v>
      </c>
      <c r="BL1301" s="15" t="s">
        <v>2065</v>
      </c>
      <c r="BM1301" s="141" t="s">
        <v>3563</v>
      </c>
    </row>
    <row r="1302" spans="2:51" s="13" customFormat="1" ht="12">
      <c r="B1302" s="150"/>
      <c r="D1302" s="144" t="s">
        <v>157</v>
      </c>
      <c r="E1302" s="151" t="s">
        <v>1</v>
      </c>
      <c r="F1302" s="152" t="s">
        <v>2854</v>
      </c>
      <c r="H1302" s="153">
        <v>7</v>
      </c>
      <c r="L1302" s="150"/>
      <c r="M1302" s="154"/>
      <c r="N1302" s="155"/>
      <c r="O1302" s="155"/>
      <c r="P1302" s="155"/>
      <c r="Q1302" s="155"/>
      <c r="R1302" s="155"/>
      <c r="S1302" s="155"/>
      <c r="T1302" s="156"/>
      <c r="AT1302" s="151" t="s">
        <v>157</v>
      </c>
      <c r="AU1302" s="151" t="s">
        <v>77</v>
      </c>
      <c r="AV1302" s="13" t="s">
        <v>79</v>
      </c>
      <c r="AW1302" s="13" t="s">
        <v>27</v>
      </c>
      <c r="AX1302" s="13" t="s">
        <v>70</v>
      </c>
      <c r="AY1302" s="151" t="s">
        <v>148</v>
      </c>
    </row>
    <row r="1303" spans="2:63" s="11" customFormat="1" ht="25.95" customHeight="1">
      <c r="B1303" s="118"/>
      <c r="D1303" s="119" t="s">
        <v>69</v>
      </c>
      <c r="E1303" s="120" t="s">
        <v>2073</v>
      </c>
      <c r="F1303" s="120" t="s">
        <v>2074</v>
      </c>
      <c r="J1303" s="121">
        <f>BK1303</f>
        <v>0</v>
      </c>
      <c r="L1303" s="118"/>
      <c r="M1303" s="122"/>
      <c r="N1303" s="123"/>
      <c r="O1303" s="123"/>
      <c r="P1303" s="124">
        <f>P1304+P1307+P1309+P1312+P1314</f>
        <v>0</v>
      </c>
      <c r="Q1303" s="123"/>
      <c r="R1303" s="124">
        <f>R1304+R1307+R1309+R1312+R1314</f>
        <v>0</v>
      </c>
      <c r="S1303" s="123"/>
      <c r="T1303" s="125">
        <f>T1304+T1307+T1309+T1312+T1314</f>
        <v>0</v>
      </c>
      <c r="AR1303" s="119" t="s">
        <v>175</v>
      </c>
      <c r="AT1303" s="126" t="s">
        <v>69</v>
      </c>
      <c r="AU1303" s="126" t="s">
        <v>70</v>
      </c>
      <c r="AY1303" s="119" t="s">
        <v>148</v>
      </c>
      <c r="BK1303" s="127">
        <f>BK1304+BK1307+BK1309+BK1312+BK1314</f>
        <v>0</v>
      </c>
    </row>
    <row r="1304" spans="2:63" s="11" customFormat="1" ht="22.8" customHeight="1">
      <c r="B1304" s="118"/>
      <c r="D1304" s="119" t="s">
        <v>69</v>
      </c>
      <c r="E1304" s="128" t="s">
        <v>2075</v>
      </c>
      <c r="F1304" s="128" t="s">
        <v>2076</v>
      </c>
      <c r="J1304" s="129">
        <f>BK1304</f>
        <v>0</v>
      </c>
      <c r="L1304" s="118"/>
      <c r="M1304" s="122"/>
      <c r="N1304" s="123"/>
      <c r="O1304" s="123"/>
      <c r="P1304" s="124">
        <f>SUM(P1305:P1306)</f>
        <v>0</v>
      </c>
      <c r="Q1304" s="123"/>
      <c r="R1304" s="124">
        <f>SUM(R1305:R1306)</f>
        <v>0</v>
      </c>
      <c r="S1304" s="123"/>
      <c r="T1304" s="125">
        <f>SUM(T1305:T1306)</f>
        <v>0</v>
      </c>
      <c r="AR1304" s="119" t="s">
        <v>175</v>
      </c>
      <c r="AT1304" s="126" t="s">
        <v>69</v>
      </c>
      <c r="AU1304" s="126" t="s">
        <v>77</v>
      </c>
      <c r="AY1304" s="119" t="s">
        <v>148</v>
      </c>
      <c r="BK1304" s="127">
        <f>SUM(BK1305:BK1306)</f>
        <v>0</v>
      </c>
    </row>
    <row r="1305" spans="2:65" s="1" customFormat="1" ht="16.5" customHeight="1">
      <c r="B1305" s="130"/>
      <c r="C1305" s="294" t="s">
        <v>2032</v>
      </c>
      <c r="D1305" s="294" t="s">
        <v>150</v>
      </c>
      <c r="E1305" s="295" t="s">
        <v>2078</v>
      </c>
      <c r="F1305" s="296" t="s">
        <v>2079</v>
      </c>
      <c r="G1305" s="297" t="s">
        <v>2080</v>
      </c>
      <c r="H1305" s="298">
        <v>1</v>
      </c>
      <c r="I1305" s="299"/>
      <c r="J1305" s="299">
        <f>ROUND(I1305*H1305,2)</f>
        <v>0</v>
      </c>
      <c r="K1305" s="133" t="s">
        <v>320</v>
      </c>
      <c r="L1305" s="27"/>
      <c r="M1305" s="137" t="s">
        <v>1</v>
      </c>
      <c r="N1305" s="138" t="s">
        <v>35</v>
      </c>
      <c r="O1305" s="139">
        <v>0</v>
      </c>
      <c r="P1305" s="139">
        <f>O1305*H1305</f>
        <v>0</v>
      </c>
      <c r="Q1305" s="139">
        <v>0</v>
      </c>
      <c r="R1305" s="139">
        <f>Q1305*H1305</f>
        <v>0</v>
      </c>
      <c r="S1305" s="139">
        <v>0</v>
      </c>
      <c r="T1305" s="140">
        <f>S1305*H1305</f>
        <v>0</v>
      </c>
      <c r="AR1305" s="141" t="s">
        <v>2081</v>
      </c>
      <c r="AT1305" s="141" t="s">
        <v>150</v>
      </c>
      <c r="AU1305" s="141" t="s">
        <v>79</v>
      </c>
      <c r="AY1305" s="15" t="s">
        <v>148</v>
      </c>
      <c r="BE1305" s="142">
        <f>IF(N1305="základní",J1305,0)</f>
        <v>0</v>
      </c>
      <c r="BF1305" s="142">
        <f>IF(N1305="snížená",J1305,0)</f>
        <v>0</v>
      </c>
      <c r="BG1305" s="142">
        <f>IF(N1305="zákl. přenesená",J1305,0)</f>
        <v>0</v>
      </c>
      <c r="BH1305" s="142">
        <f>IF(N1305="sníž. přenesená",J1305,0)</f>
        <v>0</v>
      </c>
      <c r="BI1305" s="142">
        <f>IF(N1305="nulová",J1305,0)</f>
        <v>0</v>
      </c>
      <c r="BJ1305" s="15" t="s">
        <v>77</v>
      </c>
      <c r="BK1305" s="142">
        <f>ROUND(I1305*H1305,2)</f>
        <v>0</v>
      </c>
      <c r="BL1305" s="15" t="s">
        <v>2081</v>
      </c>
      <c r="BM1305" s="141" t="s">
        <v>3564</v>
      </c>
    </row>
    <row r="1306" spans="2:65" s="1" customFormat="1" ht="16.5" customHeight="1">
      <c r="B1306" s="130"/>
      <c r="C1306" s="294" t="s">
        <v>2036</v>
      </c>
      <c r="D1306" s="294" t="s">
        <v>150</v>
      </c>
      <c r="E1306" s="295" t="s">
        <v>2084</v>
      </c>
      <c r="F1306" s="296" t="s">
        <v>2085</v>
      </c>
      <c r="G1306" s="297" t="s">
        <v>2080</v>
      </c>
      <c r="H1306" s="298">
        <v>1</v>
      </c>
      <c r="I1306" s="299"/>
      <c r="J1306" s="299">
        <f>ROUND(I1306*H1306,2)</f>
        <v>0</v>
      </c>
      <c r="K1306" s="133" t="s">
        <v>320</v>
      </c>
      <c r="L1306" s="27"/>
      <c r="M1306" s="137" t="s">
        <v>1</v>
      </c>
      <c r="N1306" s="138" t="s">
        <v>35</v>
      </c>
      <c r="O1306" s="139">
        <v>0</v>
      </c>
      <c r="P1306" s="139">
        <f>O1306*H1306</f>
        <v>0</v>
      </c>
      <c r="Q1306" s="139">
        <v>0</v>
      </c>
      <c r="R1306" s="139">
        <f>Q1306*H1306</f>
        <v>0</v>
      </c>
      <c r="S1306" s="139">
        <v>0</v>
      </c>
      <c r="T1306" s="140">
        <f>S1306*H1306</f>
        <v>0</v>
      </c>
      <c r="AR1306" s="141" t="s">
        <v>2081</v>
      </c>
      <c r="AT1306" s="141" t="s">
        <v>150</v>
      </c>
      <c r="AU1306" s="141" t="s">
        <v>79</v>
      </c>
      <c r="AY1306" s="15" t="s">
        <v>148</v>
      </c>
      <c r="BE1306" s="142">
        <f>IF(N1306="základní",J1306,0)</f>
        <v>0</v>
      </c>
      <c r="BF1306" s="142">
        <f>IF(N1306="snížená",J1306,0)</f>
        <v>0</v>
      </c>
      <c r="BG1306" s="142">
        <f>IF(N1306="zákl. přenesená",J1306,0)</f>
        <v>0</v>
      </c>
      <c r="BH1306" s="142">
        <f>IF(N1306="sníž. přenesená",J1306,0)</f>
        <v>0</v>
      </c>
      <c r="BI1306" s="142">
        <f>IF(N1306="nulová",J1306,0)</f>
        <v>0</v>
      </c>
      <c r="BJ1306" s="15" t="s">
        <v>77</v>
      </c>
      <c r="BK1306" s="142">
        <f>ROUND(I1306*H1306,2)</f>
        <v>0</v>
      </c>
      <c r="BL1306" s="15" t="s">
        <v>2081</v>
      </c>
      <c r="BM1306" s="141" t="s">
        <v>3565</v>
      </c>
    </row>
    <row r="1307" spans="2:63" s="11" customFormat="1" ht="22.8" customHeight="1">
      <c r="B1307" s="118"/>
      <c r="D1307" s="119" t="s">
        <v>69</v>
      </c>
      <c r="E1307" s="128" t="s">
        <v>2087</v>
      </c>
      <c r="F1307" s="128" t="s">
        <v>2088</v>
      </c>
      <c r="J1307" s="129">
        <f>BK1307</f>
        <v>0</v>
      </c>
      <c r="L1307" s="118"/>
      <c r="M1307" s="122"/>
      <c r="N1307" s="123"/>
      <c r="O1307" s="123"/>
      <c r="P1307" s="124">
        <f>P1308</f>
        <v>0</v>
      </c>
      <c r="Q1307" s="123"/>
      <c r="R1307" s="124">
        <f>R1308</f>
        <v>0</v>
      </c>
      <c r="S1307" s="123"/>
      <c r="T1307" s="125">
        <f>T1308</f>
        <v>0</v>
      </c>
      <c r="AR1307" s="119" t="s">
        <v>175</v>
      </c>
      <c r="AT1307" s="126" t="s">
        <v>69</v>
      </c>
      <c r="AU1307" s="126" t="s">
        <v>77</v>
      </c>
      <c r="AY1307" s="119" t="s">
        <v>148</v>
      </c>
      <c r="BK1307" s="127">
        <f>BK1308</f>
        <v>0</v>
      </c>
    </row>
    <row r="1308" spans="2:65" s="1" customFormat="1" ht="16.5" customHeight="1">
      <c r="B1308" s="130"/>
      <c r="C1308" s="282" t="s">
        <v>2040</v>
      </c>
      <c r="D1308" s="282" t="s">
        <v>150</v>
      </c>
      <c r="E1308" s="283" t="s">
        <v>2090</v>
      </c>
      <c r="F1308" s="284" t="s">
        <v>2088</v>
      </c>
      <c r="G1308" s="285" t="s">
        <v>2080</v>
      </c>
      <c r="H1308" s="286">
        <v>1</v>
      </c>
      <c r="I1308" s="287"/>
      <c r="J1308" s="287">
        <f>ROUND(I1308*H1308,2)</f>
        <v>0</v>
      </c>
      <c r="K1308" s="133" t="s">
        <v>320</v>
      </c>
      <c r="L1308" s="27"/>
      <c r="M1308" s="137" t="s">
        <v>1</v>
      </c>
      <c r="N1308" s="138" t="s">
        <v>35</v>
      </c>
      <c r="O1308" s="139">
        <v>0</v>
      </c>
      <c r="P1308" s="139">
        <f>O1308*H1308</f>
        <v>0</v>
      </c>
      <c r="Q1308" s="139">
        <v>0</v>
      </c>
      <c r="R1308" s="139">
        <f>Q1308*H1308</f>
        <v>0</v>
      </c>
      <c r="S1308" s="139">
        <v>0</v>
      </c>
      <c r="T1308" s="140">
        <f>S1308*H1308</f>
        <v>0</v>
      </c>
      <c r="AR1308" s="141" t="s">
        <v>2081</v>
      </c>
      <c r="AT1308" s="141" t="s">
        <v>150</v>
      </c>
      <c r="AU1308" s="141" t="s">
        <v>79</v>
      </c>
      <c r="AY1308" s="15" t="s">
        <v>148</v>
      </c>
      <c r="BE1308" s="142">
        <f>IF(N1308="základní",J1308,0)</f>
        <v>0</v>
      </c>
      <c r="BF1308" s="142">
        <f>IF(N1308="snížená",J1308,0)</f>
        <v>0</v>
      </c>
      <c r="BG1308" s="142">
        <f>IF(N1308="zákl. přenesená",J1308,0)</f>
        <v>0</v>
      </c>
      <c r="BH1308" s="142">
        <f>IF(N1308="sníž. přenesená",J1308,0)</f>
        <v>0</v>
      </c>
      <c r="BI1308" s="142">
        <f>IF(N1308="nulová",J1308,0)</f>
        <v>0</v>
      </c>
      <c r="BJ1308" s="15" t="s">
        <v>77</v>
      </c>
      <c r="BK1308" s="142">
        <f>ROUND(I1308*H1308,2)</f>
        <v>0</v>
      </c>
      <c r="BL1308" s="15" t="s">
        <v>2081</v>
      </c>
      <c r="BM1308" s="141" t="s">
        <v>3566</v>
      </c>
    </row>
    <row r="1309" spans="2:63" s="11" customFormat="1" ht="22.8" customHeight="1">
      <c r="B1309" s="118"/>
      <c r="D1309" s="119" t="s">
        <v>69</v>
      </c>
      <c r="E1309" s="128" t="s">
        <v>2092</v>
      </c>
      <c r="F1309" s="128" t="s">
        <v>2093</v>
      </c>
      <c r="J1309" s="129">
        <f>BK1309</f>
        <v>0</v>
      </c>
      <c r="L1309" s="118"/>
      <c r="M1309" s="122"/>
      <c r="N1309" s="123"/>
      <c r="O1309" s="123"/>
      <c r="P1309" s="124">
        <f>SUM(P1310:P1311)</f>
        <v>0</v>
      </c>
      <c r="Q1309" s="123"/>
      <c r="R1309" s="124">
        <f>SUM(R1310:R1311)</f>
        <v>0</v>
      </c>
      <c r="S1309" s="123"/>
      <c r="T1309" s="125">
        <f>SUM(T1310:T1311)</f>
        <v>0</v>
      </c>
      <c r="AR1309" s="119" t="s">
        <v>175</v>
      </c>
      <c r="AT1309" s="126" t="s">
        <v>69</v>
      </c>
      <c r="AU1309" s="126" t="s">
        <v>77</v>
      </c>
      <c r="AY1309" s="119" t="s">
        <v>148</v>
      </c>
      <c r="BK1309" s="127">
        <f>SUM(BK1310:BK1311)</f>
        <v>0</v>
      </c>
    </row>
    <row r="1310" spans="2:65" s="1" customFormat="1" ht="16.5" customHeight="1">
      <c r="B1310" s="130"/>
      <c r="C1310" s="294" t="s">
        <v>2044</v>
      </c>
      <c r="D1310" s="294" t="s">
        <v>150</v>
      </c>
      <c r="E1310" s="295" t="s">
        <v>2095</v>
      </c>
      <c r="F1310" s="296" t="s">
        <v>2096</v>
      </c>
      <c r="G1310" s="297" t="s">
        <v>2080</v>
      </c>
      <c r="H1310" s="298">
        <v>1</v>
      </c>
      <c r="I1310" s="299"/>
      <c r="J1310" s="299">
        <f>ROUND(I1310*H1310,2)</f>
        <v>0</v>
      </c>
      <c r="K1310" s="133" t="s">
        <v>320</v>
      </c>
      <c r="L1310" s="27"/>
      <c r="M1310" s="137" t="s">
        <v>1</v>
      </c>
      <c r="N1310" s="138" t="s">
        <v>35</v>
      </c>
      <c r="O1310" s="139">
        <v>0</v>
      </c>
      <c r="P1310" s="139">
        <f>O1310*H1310</f>
        <v>0</v>
      </c>
      <c r="Q1310" s="139">
        <v>0</v>
      </c>
      <c r="R1310" s="139">
        <f>Q1310*H1310</f>
        <v>0</v>
      </c>
      <c r="S1310" s="139">
        <v>0</v>
      </c>
      <c r="T1310" s="140">
        <f>S1310*H1310</f>
        <v>0</v>
      </c>
      <c r="AR1310" s="141" t="s">
        <v>2081</v>
      </c>
      <c r="AT1310" s="141" t="s">
        <v>150</v>
      </c>
      <c r="AU1310" s="141" t="s">
        <v>79</v>
      </c>
      <c r="AY1310" s="15" t="s">
        <v>148</v>
      </c>
      <c r="BE1310" s="142">
        <f>IF(N1310="základní",J1310,0)</f>
        <v>0</v>
      </c>
      <c r="BF1310" s="142">
        <f>IF(N1310="snížená",J1310,0)</f>
        <v>0</v>
      </c>
      <c r="BG1310" s="142">
        <f>IF(N1310="zákl. přenesená",J1310,0)</f>
        <v>0</v>
      </c>
      <c r="BH1310" s="142">
        <f>IF(N1310="sníž. přenesená",J1310,0)</f>
        <v>0</v>
      </c>
      <c r="BI1310" s="142">
        <f>IF(N1310="nulová",J1310,0)</f>
        <v>0</v>
      </c>
      <c r="BJ1310" s="15" t="s">
        <v>77</v>
      </c>
      <c r="BK1310" s="142">
        <f>ROUND(I1310*H1310,2)</f>
        <v>0</v>
      </c>
      <c r="BL1310" s="15" t="s">
        <v>2081</v>
      </c>
      <c r="BM1310" s="141" t="s">
        <v>3567</v>
      </c>
    </row>
    <row r="1311" spans="2:65" s="1" customFormat="1" ht="16.5" customHeight="1">
      <c r="B1311" s="130"/>
      <c r="C1311" s="294" t="s">
        <v>2050</v>
      </c>
      <c r="D1311" s="294" t="s">
        <v>150</v>
      </c>
      <c r="E1311" s="295" t="s">
        <v>2099</v>
      </c>
      <c r="F1311" s="296" t="s">
        <v>2100</v>
      </c>
      <c r="G1311" s="297" t="s">
        <v>2080</v>
      </c>
      <c r="H1311" s="298">
        <v>1</v>
      </c>
      <c r="I1311" s="299"/>
      <c r="J1311" s="299">
        <f>ROUND(I1311*H1311,2)</f>
        <v>0</v>
      </c>
      <c r="K1311" s="133" t="s">
        <v>320</v>
      </c>
      <c r="L1311" s="27"/>
      <c r="M1311" s="137" t="s">
        <v>1</v>
      </c>
      <c r="N1311" s="138" t="s">
        <v>35</v>
      </c>
      <c r="O1311" s="139">
        <v>0</v>
      </c>
      <c r="P1311" s="139">
        <f>O1311*H1311</f>
        <v>0</v>
      </c>
      <c r="Q1311" s="139">
        <v>0</v>
      </c>
      <c r="R1311" s="139">
        <f>Q1311*H1311</f>
        <v>0</v>
      </c>
      <c r="S1311" s="139">
        <v>0</v>
      </c>
      <c r="T1311" s="140">
        <f>S1311*H1311</f>
        <v>0</v>
      </c>
      <c r="AR1311" s="141" t="s">
        <v>2081</v>
      </c>
      <c r="AT1311" s="141" t="s">
        <v>150</v>
      </c>
      <c r="AU1311" s="141" t="s">
        <v>79</v>
      </c>
      <c r="AY1311" s="15" t="s">
        <v>148</v>
      </c>
      <c r="BE1311" s="142">
        <f>IF(N1311="základní",J1311,0)</f>
        <v>0</v>
      </c>
      <c r="BF1311" s="142">
        <f>IF(N1311="snížená",J1311,0)</f>
        <v>0</v>
      </c>
      <c r="BG1311" s="142">
        <f>IF(N1311="zákl. přenesená",J1311,0)</f>
        <v>0</v>
      </c>
      <c r="BH1311" s="142">
        <f>IF(N1311="sníž. přenesená",J1311,0)</f>
        <v>0</v>
      </c>
      <c r="BI1311" s="142">
        <f>IF(N1311="nulová",J1311,0)</f>
        <v>0</v>
      </c>
      <c r="BJ1311" s="15" t="s">
        <v>77</v>
      </c>
      <c r="BK1311" s="142">
        <f>ROUND(I1311*H1311,2)</f>
        <v>0</v>
      </c>
      <c r="BL1311" s="15" t="s">
        <v>2081</v>
      </c>
      <c r="BM1311" s="141" t="s">
        <v>3568</v>
      </c>
    </row>
    <row r="1312" spans="2:63" s="11" customFormat="1" ht="22.8" customHeight="1">
      <c r="B1312" s="118"/>
      <c r="D1312" s="119" t="s">
        <v>69</v>
      </c>
      <c r="E1312" s="128" t="s">
        <v>2102</v>
      </c>
      <c r="F1312" s="128" t="s">
        <v>2103</v>
      </c>
      <c r="J1312" s="129">
        <f>BK1312</f>
        <v>0</v>
      </c>
      <c r="L1312" s="118"/>
      <c r="M1312" s="122"/>
      <c r="N1312" s="123"/>
      <c r="O1312" s="123"/>
      <c r="P1312" s="124">
        <f>P1313</f>
        <v>0</v>
      </c>
      <c r="Q1312" s="123"/>
      <c r="R1312" s="124">
        <f>R1313</f>
        <v>0</v>
      </c>
      <c r="S1312" s="123"/>
      <c r="T1312" s="125">
        <f>T1313</f>
        <v>0</v>
      </c>
      <c r="AR1312" s="119" t="s">
        <v>175</v>
      </c>
      <c r="AT1312" s="126" t="s">
        <v>69</v>
      </c>
      <c r="AU1312" s="126" t="s">
        <v>77</v>
      </c>
      <c r="AY1312" s="119" t="s">
        <v>148</v>
      </c>
      <c r="BK1312" s="127">
        <f>BK1313</f>
        <v>0</v>
      </c>
    </row>
    <row r="1313" spans="2:65" s="1" customFormat="1" ht="24" customHeight="1">
      <c r="B1313" s="130"/>
      <c r="C1313" s="282" t="s">
        <v>2055</v>
      </c>
      <c r="D1313" s="282" t="s">
        <v>150</v>
      </c>
      <c r="E1313" s="283" t="s">
        <v>2105</v>
      </c>
      <c r="F1313" s="284" t="s">
        <v>2106</v>
      </c>
      <c r="G1313" s="285" t="s">
        <v>2080</v>
      </c>
      <c r="H1313" s="286">
        <v>1</v>
      </c>
      <c r="I1313" s="287"/>
      <c r="J1313" s="287">
        <f>ROUND(I1313*H1313,2)</f>
        <v>0</v>
      </c>
      <c r="K1313" s="133" t="s">
        <v>1</v>
      </c>
      <c r="L1313" s="27"/>
      <c r="M1313" s="137" t="s">
        <v>1</v>
      </c>
      <c r="N1313" s="138" t="s">
        <v>35</v>
      </c>
      <c r="O1313" s="139">
        <v>0</v>
      </c>
      <c r="P1313" s="139">
        <f>O1313*H1313</f>
        <v>0</v>
      </c>
      <c r="Q1313" s="139">
        <v>0</v>
      </c>
      <c r="R1313" s="139">
        <f>Q1313*H1313</f>
        <v>0</v>
      </c>
      <c r="S1313" s="139">
        <v>0</v>
      </c>
      <c r="T1313" s="140">
        <f>S1313*H1313</f>
        <v>0</v>
      </c>
      <c r="AR1313" s="141" t="s">
        <v>2081</v>
      </c>
      <c r="AT1313" s="141" t="s">
        <v>150</v>
      </c>
      <c r="AU1313" s="141" t="s">
        <v>79</v>
      </c>
      <c r="AY1313" s="15" t="s">
        <v>148</v>
      </c>
      <c r="BE1313" s="142">
        <f>IF(N1313="základní",J1313,0)</f>
        <v>0</v>
      </c>
      <c r="BF1313" s="142">
        <f>IF(N1313="snížená",J1313,0)</f>
        <v>0</v>
      </c>
      <c r="BG1313" s="142">
        <f>IF(N1313="zákl. přenesená",J1313,0)</f>
        <v>0</v>
      </c>
      <c r="BH1313" s="142">
        <f>IF(N1313="sníž. přenesená",J1313,0)</f>
        <v>0</v>
      </c>
      <c r="BI1313" s="142">
        <f>IF(N1313="nulová",J1313,0)</f>
        <v>0</v>
      </c>
      <c r="BJ1313" s="15" t="s">
        <v>77</v>
      </c>
      <c r="BK1313" s="142">
        <f>ROUND(I1313*H1313,2)</f>
        <v>0</v>
      </c>
      <c r="BL1313" s="15" t="s">
        <v>2081</v>
      </c>
      <c r="BM1313" s="141" t="s">
        <v>3569</v>
      </c>
    </row>
    <row r="1314" spans="2:63" s="11" customFormat="1" ht="22.8" customHeight="1">
      <c r="B1314" s="118"/>
      <c r="D1314" s="119" t="s">
        <v>69</v>
      </c>
      <c r="E1314" s="128" t="s">
        <v>2108</v>
      </c>
      <c r="F1314" s="128" t="s">
        <v>2109</v>
      </c>
      <c r="J1314" s="129">
        <f>BK1314</f>
        <v>0</v>
      </c>
      <c r="L1314" s="118"/>
      <c r="M1314" s="122"/>
      <c r="N1314" s="123"/>
      <c r="O1314" s="123"/>
      <c r="P1314" s="124">
        <f>P1315</f>
        <v>0</v>
      </c>
      <c r="Q1314" s="123"/>
      <c r="R1314" s="124">
        <f>R1315</f>
        <v>0</v>
      </c>
      <c r="S1314" s="123"/>
      <c r="T1314" s="125">
        <f>T1315</f>
        <v>0</v>
      </c>
      <c r="AR1314" s="119" t="s">
        <v>175</v>
      </c>
      <c r="AT1314" s="126" t="s">
        <v>69</v>
      </c>
      <c r="AU1314" s="126" t="s">
        <v>77</v>
      </c>
      <c r="AY1314" s="119" t="s">
        <v>148</v>
      </c>
      <c r="BK1314" s="127">
        <f>BK1315</f>
        <v>0</v>
      </c>
    </row>
    <row r="1315" spans="2:65" s="1" customFormat="1" ht="16.5" customHeight="1">
      <c r="B1315" s="130"/>
      <c r="C1315" s="282" t="s">
        <v>2061</v>
      </c>
      <c r="D1315" s="282" t="s">
        <v>150</v>
      </c>
      <c r="E1315" s="283" t="s">
        <v>2111</v>
      </c>
      <c r="F1315" s="284" t="s">
        <v>2112</v>
      </c>
      <c r="G1315" s="285" t="s">
        <v>2080</v>
      </c>
      <c r="H1315" s="286">
        <v>1</v>
      </c>
      <c r="I1315" s="287"/>
      <c r="J1315" s="287">
        <f>ROUND(I1315*H1315,2)</f>
        <v>0</v>
      </c>
      <c r="K1315" s="133" t="s">
        <v>320</v>
      </c>
      <c r="L1315" s="27"/>
      <c r="M1315" s="168" t="s">
        <v>1</v>
      </c>
      <c r="N1315" s="169" t="s">
        <v>35</v>
      </c>
      <c r="O1315" s="170">
        <v>0</v>
      </c>
      <c r="P1315" s="170">
        <f>O1315*H1315</f>
        <v>0</v>
      </c>
      <c r="Q1315" s="170">
        <v>0</v>
      </c>
      <c r="R1315" s="170">
        <f>Q1315*H1315</f>
        <v>0</v>
      </c>
      <c r="S1315" s="170">
        <v>0</v>
      </c>
      <c r="T1315" s="171">
        <f>S1315*H1315</f>
        <v>0</v>
      </c>
      <c r="AR1315" s="141" t="s">
        <v>2081</v>
      </c>
      <c r="AT1315" s="141" t="s">
        <v>150</v>
      </c>
      <c r="AU1315" s="141" t="s">
        <v>79</v>
      </c>
      <c r="AY1315" s="15" t="s">
        <v>148</v>
      </c>
      <c r="BE1315" s="142">
        <f>IF(N1315="základní",J1315,0)</f>
        <v>0</v>
      </c>
      <c r="BF1315" s="142">
        <f>IF(N1315="snížená",J1315,0)</f>
        <v>0</v>
      </c>
      <c r="BG1315" s="142">
        <f>IF(N1315="zákl. přenesená",J1315,0)</f>
        <v>0</v>
      </c>
      <c r="BH1315" s="142">
        <f>IF(N1315="sníž. přenesená",J1315,0)</f>
        <v>0</v>
      </c>
      <c r="BI1315" s="142">
        <f>IF(N1315="nulová",J1315,0)</f>
        <v>0</v>
      </c>
      <c r="BJ1315" s="15" t="s">
        <v>77</v>
      </c>
      <c r="BK1315" s="142">
        <f>ROUND(I1315*H1315,2)</f>
        <v>0</v>
      </c>
      <c r="BL1315" s="15" t="s">
        <v>2081</v>
      </c>
      <c r="BM1315" s="141" t="s">
        <v>3570</v>
      </c>
    </row>
    <row r="1316" spans="2:12" s="1" customFormat="1" ht="6.9" customHeight="1">
      <c r="B1316" s="39"/>
      <c r="C1316" s="40"/>
      <c r="D1316" s="40"/>
      <c r="E1316" s="40"/>
      <c r="F1316" s="40"/>
      <c r="G1316" s="40"/>
      <c r="H1316" s="40"/>
      <c r="I1316" s="40"/>
      <c r="J1316" s="40"/>
      <c r="K1316" s="40"/>
      <c r="L1316" s="27"/>
    </row>
  </sheetData>
  <autoFilter ref="C149:K1315"/>
  <mergeCells count="9">
    <mergeCell ref="E87:H87"/>
    <mergeCell ref="E140:H140"/>
    <mergeCell ref="E142:H14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1246"/>
  <sheetViews>
    <sheetView showGridLines="0" workbookViewId="0" topLeftCell="A559">
      <selection activeCell="W568" sqref="W568"/>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83"/>
    </row>
    <row r="2" spans="12:46" ht="36.9" customHeight="1">
      <c r="L2" s="355" t="s">
        <v>5</v>
      </c>
      <c r="M2" s="353"/>
      <c r="N2" s="353"/>
      <c r="O2" s="353"/>
      <c r="P2" s="353"/>
      <c r="Q2" s="353"/>
      <c r="R2" s="353"/>
      <c r="S2" s="353"/>
      <c r="T2" s="353"/>
      <c r="U2" s="353"/>
      <c r="V2" s="353"/>
      <c r="AT2" s="15" t="s">
        <v>88</v>
      </c>
    </row>
    <row r="3" spans="2:46" ht="6.9" customHeight="1">
      <c r="B3" s="16"/>
      <c r="C3" s="17"/>
      <c r="D3" s="17"/>
      <c r="E3" s="17"/>
      <c r="F3" s="17"/>
      <c r="G3" s="17"/>
      <c r="H3" s="17"/>
      <c r="I3" s="17"/>
      <c r="J3" s="17"/>
      <c r="K3" s="17"/>
      <c r="L3" s="18"/>
      <c r="AT3" s="15" t="s">
        <v>79</v>
      </c>
    </row>
    <row r="4" spans="2:46" ht="24.9" customHeight="1">
      <c r="B4" s="18"/>
      <c r="D4" s="19" t="s">
        <v>89</v>
      </c>
      <c r="L4" s="18"/>
      <c r="M4" s="84" t="s">
        <v>10</v>
      </c>
      <c r="AT4" s="15" t="s">
        <v>3</v>
      </c>
    </row>
    <row r="5" spans="2:12" ht="6.9" customHeight="1">
      <c r="B5" s="18"/>
      <c r="L5" s="18"/>
    </row>
    <row r="6" spans="2:12" ht="12" customHeight="1">
      <c r="B6" s="18"/>
      <c r="D6" s="24" t="s">
        <v>14</v>
      </c>
      <c r="L6" s="18"/>
    </row>
    <row r="7" spans="2:12" ht="16.5" customHeight="1">
      <c r="B7" s="18"/>
      <c r="E7" s="374" t="str">
        <f>'Rekapitulace stavby'!K6</f>
        <v>Stavební úpravy (zateplení)  BD v Milíně, blok D, M, X, Z - II. etapa</v>
      </c>
      <c r="F7" s="375"/>
      <c r="G7" s="375"/>
      <c r="H7" s="375"/>
      <c r="L7" s="18"/>
    </row>
    <row r="8" spans="2:12" s="1" customFormat="1" ht="12" customHeight="1">
      <c r="B8" s="27"/>
      <c r="D8" s="24" t="s">
        <v>90</v>
      </c>
      <c r="L8" s="27"/>
    </row>
    <row r="9" spans="2:12" s="1" customFormat="1" ht="36.9" customHeight="1">
      <c r="B9" s="27"/>
      <c r="E9" s="368" t="s">
        <v>3571</v>
      </c>
      <c r="F9" s="373"/>
      <c r="G9" s="373"/>
      <c r="H9" s="373"/>
      <c r="L9" s="27"/>
    </row>
    <row r="10" spans="2:12" s="1" customFormat="1" ht="12">
      <c r="B10" s="27"/>
      <c r="L10" s="27"/>
    </row>
    <row r="11" spans="2:12" s="1" customFormat="1" ht="12" customHeight="1">
      <c r="B11" s="27"/>
      <c r="D11" s="24" t="s">
        <v>16</v>
      </c>
      <c r="F11" s="22" t="s">
        <v>1</v>
      </c>
      <c r="I11" s="24" t="s">
        <v>17</v>
      </c>
      <c r="J11" s="22" t="s">
        <v>1</v>
      </c>
      <c r="L11" s="27"/>
    </row>
    <row r="12" spans="2:12" s="1" customFormat="1" ht="12" customHeight="1">
      <c r="B12" s="27"/>
      <c r="D12" s="24" t="s">
        <v>18</v>
      </c>
      <c r="F12" s="22" t="s">
        <v>19</v>
      </c>
      <c r="I12" s="24" t="s">
        <v>20</v>
      </c>
      <c r="J12" s="47" t="str">
        <f>'Rekapitulace stavby'!AN8</f>
        <v>28. 4. 2019</v>
      </c>
      <c r="L12" s="27"/>
    </row>
    <row r="13" spans="2:12" s="1" customFormat="1" ht="10.8" customHeight="1">
      <c r="B13" s="27"/>
      <c r="L13" s="27"/>
    </row>
    <row r="14" spans="2:12" s="1" customFormat="1" ht="12" customHeight="1">
      <c r="B14" s="27"/>
      <c r="D14" s="24" t="s">
        <v>22</v>
      </c>
      <c r="I14" s="24" t="s">
        <v>23</v>
      </c>
      <c r="J14" s="22" t="str">
        <f>IF('Rekapitulace stavby'!AN10="","",'Rekapitulace stavby'!AN10)</f>
        <v/>
      </c>
      <c r="L14" s="27"/>
    </row>
    <row r="15" spans="2:12" s="1" customFormat="1" ht="18" customHeight="1">
      <c r="B15" s="27"/>
      <c r="E15" s="22" t="str">
        <f>IF('Rekapitulace stavby'!E11="","",'Rekapitulace stavby'!E11)</f>
        <v xml:space="preserve"> </v>
      </c>
      <c r="I15" s="24" t="s">
        <v>24</v>
      </c>
      <c r="J15" s="22" t="str">
        <f>IF('Rekapitulace stavby'!AN11="","",'Rekapitulace stavby'!AN11)</f>
        <v/>
      </c>
      <c r="L15" s="27"/>
    </row>
    <row r="16" spans="2:12"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ROUND(J151,2)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ROUND((SUM(BE151:BE1245)),2)</f>
        <v>0</v>
      </c>
      <c r="I33" s="89">
        <v>0.21</v>
      </c>
      <c r="J33" s="88">
        <f>ROUND(((SUM(BE151:BE1245))*I33),2)</f>
        <v>0</v>
      </c>
      <c r="L33" s="27"/>
    </row>
    <row r="34" spans="2:12" s="1" customFormat="1" ht="14.4" customHeight="1">
      <c r="B34" s="27"/>
      <c r="E34" s="24" t="s">
        <v>36</v>
      </c>
      <c r="F34" s="88">
        <f>ROUND((SUM(BF151:BF1245)),2)</f>
        <v>0</v>
      </c>
      <c r="I34" s="89">
        <v>0.15</v>
      </c>
      <c r="J34" s="88">
        <f>ROUND(((SUM(BF151:BF1245))*I34),2)</f>
        <v>0</v>
      </c>
      <c r="L34" s="27"/>
    </row>
    <row r="35" spans="2:12" s="1" customFormat="1" ht="14.4" customHeight="1" hidden="1">
      <c r="B35" s="27"/>
      <c r="E35" s="24" t="s">
        <v>37</v>
      </c>
      <c r="F35" s="88">
        <f>ROUND((SUM(BG151:BG1245)),2)</f>
        <v>0</v>
      </c>
      <c r="I35" s="89">
        <v>0.21</v>
      </c>
      <c r="J35" s="88">
        <f>0</f>
        <v>0</v>
      </c>
      <c r="L35" s="27"/>
    </row>
    <row r="36" spans="2:12" s="1" customFormat="1" ht="14.4" customHeight="1" hidden="1">
      <c r="B36" s="27"/>
      <c r="E36" s="24" t="s">
        <v>38</v>
      </c>
      <c r="F36" s="88">
        <f>ROUND((SUM(BH151:BH1245)),2)</f>
        <v>0</v>
      </c>
      <c r="I36" s="89">
        <v>0.15</v>
      </c>
      <c r="J36" s="88">
        <f>0</f>
        <v>0</v>
      </c>
      <c r="L36" s="27"/>
    </row>
    <row r="37" spans="2:12" s="1" customFormat="1" ht="14.4" customHeight="1" hidden="1">
      <c r="B37" s="27"/>
      <c r="E37" s="24" t="s">
        <v>39</v>
      </c>
      <c r="F37" s="88">
        <f>ROUND((SUM(BI151:BI1245)),2)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3.2">
      <c r="B61" s="27"/>
      <c r="D61" s="38" t="s">
        <v>45</v>
      </c>
      <c r="E61" s="29"/>
      <c r="F61" s="96" t="s">
        <v>46</v>
      </c>
      <c r="G61" s="38" t="s">
        <v>45</v>
      </c>
      <c r="H61" s="29"/>
      <c r="I61" s="29"/>
      <c r="J61" s="97" t="s">
        <v>46</v>
      </c>
      <c r="K61" s="29"/>
      <c r="L61" s="27"/>
    </row>
    <row r="62" spans="2:12" ht="12">
      <c r="B62" s="18"/>
      <c r="L62" s="18"/>
    </row>
    <row r="63" spans="2:12" ht="12">
      <c r="B63" s="18"/>
      <c r="L63" s="18"/>
    </row>
    <row r="64" spans="2:12" ht="12">
      <c r="B64" s="18"/>
      <c r="L64" s="18"/>
    </row>
    <row r="65" spans="2:12" s="1" customFormat="1" ht="13.2">
      <c r="B65" s="27"/>
      <c r="D65" s="36" t="s">
        <v>47</v>
      </c>
      <c r="E65" s="37"/>
      <c r="F65" s="37"/>
      <c r="G65" s="36" t="s">
        <v>48</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12" s="1" customFormat="1" ht="6.9" customHeight="1" hidden="1">
      <c r="B81" s="41"/>
      <c r="C81" s="42"/>
      <c r="D81" s="42"/>
      <c r="E81" s="42"/>
      <c r="F81" s="42"/>
      <c r="G81" s="42"/>
      <c r="H81" s="42"/>
      <c r="I81" s="42"/>
      <c r="J81" s="42"/>
      <c r="K81" s="42"/>
      <c r="L81" s="27"/>
    </row>
    <row r="82" spans="2:12" s="1" customFormat="1" ht="24.9" customHeight="1" hidden="1">
      <c r="B82" s="27"/>
      <c r="C82" s="19" t="s">
        <v>92</v>
      </c>
      <c r="L82" s="27"/>
    </row>
    <row r="83" spans="2:12" s="1" customFormat="1" ht="6.9" customHeight="1" hidden="1">
      <c r="B83" s="27"/>
      <c r="L83" s="27"/>
    </row>
    <row r="84" spans="2:12" s="1" customFormat="1" ht="12" customHeight="1" hidden="1">
      <c r="B84" s="27"/>
      <c r="C84" s="24" t="s">
        <v>14</v>
      </c>
      <c r="L84" s="27"/>
    </row>
    <row r="85" spans="2:12" s="1" customFormat="1" ht="16.5" customHeight="1" hidden="1">
      <c r="B85" s="27"/>
      <c r="E85" s="374" t="str">
        <f>E7</f>
        <v>Stavební úpravy (zateplení)  BD v Milíně, blok D, M, X, Z - II. etapa</v>
      </c>
      <c r="F85" s="375"/>
      <c r="G85" s="375"/>
      <c r="H85" s="375"/>
      <c r="L85" s="27"/>
    </row>
    <row r="86" spans="2:12" s="1" customFormat="1" ht="12" customHeight="1" hidden="1">
      <c r="B86" s="27"/>
      <c r="C86" s="24" t="s">
        <v>90</v>
      </c>
      <c r="L86" s="27"/>
    </row>
    <row r="87" spans="2:12" s="1" customFormat="1" ht="16.5" customHeight="1" hidden="1">
      <c r="B87" s="27"/>
      <c r="E87" s="368" t="str">
        <f>E9</f>
        <v>Z - Blok Z, Mírová č.p. 259, 260 - architektonicko-stavební část</v>
      </c>
      <c r="F87" s="373"/>
      <c r="G87" s="373"/>
      <c r="H87" s="373"/>
      <c r="L87" s="27"/>
    </row>
    <row r="88" spans="2:12" s="1" customFormat="1" ht="6.9" customHeight="1" hidden="1">
      <c r="B88" s="27"/>
      <c r="L88" s="27"/>
    </row>
    <row r="89" spans="2:12" s="1" customFormat="1" ht="12" customHeight="1" hidden="1">
      <c r="B89" s="27"/>
      <c r="C89" s="24" t="s">
        <v>18</v>
      </c>
      <c r="F89" s="22" t="str">
        <f>F12</f>
        <v xml:space="preserve"> </v>
      </c>
      <c r="I89" s="24" t="s">
        <v>20</v>
      </c>
      <c r="J89" s="47" t="str">
        <f>IF(J12="","",J12)</f>
        <v>28. 4. 2019</v>
      </c>
      <c r="L89" s="27"/>
    </row>
    <row r="90" spans="2:12" s="1" customFormat="1" ht="6.9" customHeight="1" hidden="1">
      <c r="B90" s="27"/>
      <c r="L90" s="27"/>
    </row>
    <row r="91" spans="2:12" s="1" customFormat="1" ht="15.15" customHeight="1" hidden="1">
      <c r="B91" s="27"/>
      <c r="C91" s="24" t="s">
        <v>22</v>
      </c>
      <c r="F91" s="22" t="str">
        <f>E15</f>
        <v xml:space="preserve"> </v>
      </c>
      <c r="I91" s="24" t="s">
        <v>26</v>
      </c>
      <c r="J91" s="25" t="str">
        <f>E21</f>
        <v xml:space="preserve"> </v>
      </c>
      <c r="L91" s="27"/>
    </row>
    <row r="92" spans="2:12" s="1" customFormat="1" ht="15.15" customHeight="1" hidden="1">
      <c r="B92" s="27"/>
      <c r="C92" s="24" t="s">
        <v>25</v>
      </c>
      <c r="F92" s="22" t="str">
        <f>IF(E18="","",E18)</f>
        <v xml:space="preserve"> </v>
      </c>
      <c r="I92" s="24" t="s">
        <v>28</v>
      </c>
      <c r="J92" s="25" t="str">
        <f>E24</f>
        <v xml:space="preserve"> </v>
      </c>
      <c r="L92" s="27"/>
    </row>
    <row r="93" spans="2:12" s="1" customFormat="1" ht="10.35" customHeight="1" hidden="1">
      <c r="B93" s="27"/>
      <c r="L93" s="27"/>
    </row>
    <row r="94" spans="2:12" s="1" customFormat="1" ht="29.25" customHeight="1" hidden="1">
      <c r="B94" s="27"/>
      <c r="C94" s="98" t="s">
        <v>93</v>
      </c>
      <c r="D94" s="90"/>
      <c r="E94" s="90"/>
      <c r="F94" s="90"/>
      <c r="G94" s="90"/>
      <c r="H94" s="90"/>
      <c r="I94" s="90"/>
      <c r="J94" s="99" t="s">
        <v>94</v>
      </c>
      <c r="K94" s="90"/>
      <c r="L94" s="27"/>
    </row>
    <row r="95" spans="2:12" s="1" customFormat="1" ht="10.35" customHeight="1" hidden="1">
      <c r="B95" s="27"/>
      <c r="L95" s="27"/>
    </row>
    <row r="96" spans="2:47" s="1" customFormat="1" ht="22.8" customHeight="1" hidden="1">
      <c r="B96" s="27"/>
      <c r="C96" s="100" t="s">
        <v>95</v>
      </c>
      <c r="J96" s="61">
        <f>J151</f>
        <v>0</v>
      </c>
      <c r="L96" s="27"/>
      <c r="AU96" s="15" t="s">
        <v>96</v>
      </c>
    </row>
    <row r="97" spans="2:12" s="8" customFormat="1" ht="24.9" customHeight="1" hidden="1">
      <c r="B97" s="101"/>
      <c r="D97" s="102" t="s">
        <v>97</v>
      </c>
      <c r="E97" s="103"/>
      <c r="F97" s="103"/>
      <c r="G97" s="103"/>
      <c r="H97" s="103"/>
      <c r="I97" s="103"/>
      <c r="J97" s="104">
        <f>J152</f>
        <v>0</v>
      </c>
      <c r="L97" s="101"/>
    </row>
    <row r="98" spans="2:12" s="9" customFormat="1" ht="19.95" customHeight="1" hidden="1">
      <c r="B98" s="105"/>
      <c r="D98" s="106" t="s">
        <v>98</v>
      </c>
      <c r="E98" s="107"/>
      <c r="F98" s="107"/>
      <c r="G98" s="107"/>
      <c r="H98" s="107"/>
      <c r="I98" s="107"/>
      <c r="J98" s="108">
        <f>J153</f>
        <v>0</v>
      </c>
      <c r="L98" s="105"/>
    </row>
    <row r="99" spans="2:12" s="9" customFormat="1" ht="19.95" customHeight="1" hidden="1">
      <c r="B99" s="105"/>
      <c r="D99" s="106" t="s">
        <v>99</v>
      </c>
      <c r="E99" s="107"/>
      <c r="F99" s="107"/>
      <c r="G99" s="107"/>
      <c r="H99" s="107"/>
      <c r="I99" s="107"/>
      <c r="J99" s="108">
        <f>J200</f>
        <v>0</v>
      </c>
      <c r="L99" s="105"/>
    </row>
    <row r="100" spans="2:12" s="9" customFormat="1" ht="19.95" customHeight="1" hidden="1">
      <c r="B100" s="105"/>
      <c r="D100" s="106" t="s">
        <v>100</v>
      </c>
      <c r="E100" s="107"/>
      <c r="F100" s="107"/>
      <c r="G100" s="107"/>
      <c r="H100" s="107"/>
      <c r="I100" s="107"/>
      <c r="J100" s="108">
        <f>J210</f>
        <v>0</v>
      </c>
      <c r="L100" s="105"/>
    </row>
    <row r="101" spans="2:12" s="9" customFormat="1" ht="19.95" customHeight="1" hidden="1">
      <c r="B101" s="105"/>
      <c r="D101" s="106" t="s">
        <v>101</v>
      </c>
      <c r="E101" s="107"/>
      <c r="F101" s="107"/>
      <c r="G101" s="107"/>
      <c r="H101" s="107"/>
      <c r="I101" s="107"/>
      <c r="J101" s="108">
        <f>J215</f>
        <v>0</v>
      </c>
      <c r="L101" s="105"/>
    </row>
    <row r="102" spans="2:12" s="9" customFormat="1" ht="19.95" customHeight="1" hidden="1">
      <c r="B102" s="105"/>
      <c r="D102" s="106" t="s">
        <v>102</v>
      </c>
      <c r="E102" s="107"/>
      <c r="F102" s="107"/>
      <c r="G102" s="107"/>
      <c r="H102" s="107"/>
      <c r="I102" s="107"/>
      <c r="J102" s="108">
        <f>J225</f>
        <v>0</v>
      </c>
      <c r="L102" s="105"/>
    </row>
    <row r="103" spans="2:12" s="9" customFormat="1" ht="19.95" customHeight="1" hidden="1">
      <c r="B103" s="105"/>
      <c r="D103" s="106" t="s">
        <v>103</v>
      </c>
      <c r="E103" s="107"/>
      <c r="F103" s="107"/>
      <c r="G103" s="107"/>
      <c r="H103" s="107"/>
      <c r="I103" s="107"/>
      <c r="J103" s="108">
        <f>J276</f>
        <v>0</v>
      </c>
      <c r="L103" s="105"/>
    </row>
    <row r="104" spans="2:12" s="9" customFormat="1" ht="19.95" customHeight="1" hidden="1">
      <c r="B104" s="105"/>
      <c r="D104" s="106" t="s">
        <v>104</v>
      </c>
      <c r="E104" s="107"/>
      <c r="F104" s="107"/>
      <c r="G104" s="107"/>
      <c r="H104" s="107"/>
      <c r="I104" s="107"/>
      <c r="J104" s="108">
        <f>J524</f>
        <v>0</v>
      </c>
      <c r="L104" s="105"/>
    </row>
    <row r="105" spans="2:12" s="9" customFormat="1" ht="19.95" customHeight="1" hidden="1">
      <c r="B105" s="105"/>
      <c r="D105" s="106" t="s">
        <v>105</v>
      </c>
      <c r="E105" s="107"/>
      <c r="F105" s="107"/>
      <c r="G105" s="107"/>
      <c r="H105" s="107"/>
      <c r="I105" s="107"/>
      <c r="J105" s="108">
        <f>J555</f>
        <v>0</v>
      </c>
      <c r="L105" s="105"/>
    </row>
    <row r="106" spans="2:12" s="9" customFormat="1" ht="19.95" customHeight="1" hidden="1">
      <c r="B106" s="105"/>
      <c r="D106" s="106" t="s">
        <v>106</v>
      </c>
      <c r="E106" s="107"/>
      <c r="F106" s="107"/>
      <c r="G106" s="107"/>
      <c r="H106" s="107"/>
      <c r="I106" s="107"/>
      <c r="J106" s="108">
        <f>J565</f>
        <v>0</v>
      </c>
      <c r="L106" s="105"/>
    </row>
    <row r="107" spans="2:12" s="9" customFormat="1" ht="19.95" customHeight="1" hidden="1">
      <c r="B107" s="105"/>
      <c r="D107" s="106" t="s">
        <v>107</v>
      </c>
      <c r="E107" s="107"/>
      <c r="F107" s="107"/>
      <c r="G107" s="107"/>
      <c r="H107" s="107"/>
      <c r="I107" s="107"/>
      <c r="J107" s="108">
        <f>J572</f>
        <v>0</v>
      </c>
      <c r="L107" s="105"/>
    </row>
    <row r="108" spans="2:12" s="9" customFormat="1" ht="19.95" customHeight="1" hidden="1">
      <c r="B108" s="105"/>
      <c r="D108" s="106" t="s">
        <v>108</v>
      </c>
      <c r="E108" s="107"/>
      <c r="F108" s="107"/>
      <c r="G108" s="107"/>
      <c r="H108" s="107"/>
      <c r="I108" s="107"/>
      <c r="J108" s="108">
        <f>J601</f>
        <v>0</v>
      </c>
      <c r="L108" s="105"/>
    </row>
    <row r="109" spans="2:12" s="9" customFormat="1" ht="19.95" customHeight="1" hidden="1">
      <c r="B109" s="105"/>
      <c r="D109" s="106" t="s">
        <v>109</v>
      </c>
      <c r="E109" s="107"/>
      <c r="F109" s="107"/>
      <c r="G109" s="107"/>
      <c r="H109" s="107"/>
      <c r="I109" s="107"/>
      <c r="J109" s="108">
        <f>J640</f>
        <v>0</v>
      </c>
      <c r="L109" s="105"/>
    </row>
    <row r="110" spans="2:12" s="9" customFormat="1" ht="19.95" customHeight="1" hidden="1">
      <c r="B110" s="105"/>
      <c r="D110" s="106" t="s">
        <v>110</v>
      </c>
      <c r="E110" s="107"/>
      <c r="F110" s="107"/>
      <c r="G110" s="107"/>
      <c r="H110" s="107"/>
      <c r="I110" s="107"/>
      <c r="J110" s="108">
        <f>J654</f>
        <v>0</v>
      </c>
      <c r="L110" s="105"/>
    </row>
    <row r="111" spans="2:12" s="8" customFormat="1" ht="24.9" customHeight="1" hidden="1">
      <c r="B111" s="101"/>
      <c r="D111" s="102" t="s">
        <v>111</v>
      </c>
      <c r="E111" s="103"/>
      <c r="F111" s="103"/>
      <c r="G111" s="103"/>
      <c r="H111" s="103"/>
      <c r="I111" s="103"/>
      <c r="J111" s="104">
        <f>J656</f>
        <v>0</v>
      </c>
      <c r="L111" s="101"/>
    </row>
    <row r="112" spans="2:12" s="9" customFormat="1" ht="19.95" customHeight="1" hidden="1">
      <c r="B112" s="105"/>
      <c r="D112" s="106" t="s">
        <v>112</v>
      </c>
      <c r="E112" s="107"/>
      <c r="F112" s="107"/>
      <c r="G112" s="107"/>
      <c r="H112" s="107"/>
      <c r="I112" s="107"/>
      <c r="J112" s="108">
        <f>J657</f>
        <v>0</v>
      </c>
      <c r="L112" s="105"/>
    </row>
    <row r="113" spans="2:12" s="9" customFormat="1" ht="19.95" customHeight="1" hidden="1">
      <c r="B113" s="105"/>
      <c r="D113" s="106" t="s">
        <v>114</v>
      </c>
      <c r="E113" s="107"/>
      <c r="F113" s="107"/>
      <c r="G113" s="107"/>
      <c r="H113" s="107"/>
      <c r="I113" s="107"/>
      <c r="J113" s="108">
        <f>J693</f>
        <v>0</v>
      </c>
      <c r="L113" s="105"/>
    </row>
    <row r="114" spans="2:12" s="9" customFormat="1" ht="19.95" customHeight="1" hidden="1">
      <c r="B114" s="105"/>
      <c r="D114" s="106" t="s">
        <v>115</v>
      </c>
      <c r="E114" s="107"/>
      <c r="F114" s="107"/>
      <c r="G114" s="107"/>
      <c r="H114" s="107"/>
      <c r="I114" s="107"/>
      <c r="J114" s="108">
        <f>J729</f>
        <v>0</v>
      </c>
      <c r="L114" s="105"/>
    </row>
    <row r="115" spans="2:12" s="9" customFormat="1" ht="19.95" customHeight="1" hidden="1">
      <c r="B115" s="105"/>
      <c r="D115" s="106" t="s">
        <v>116</v>
      </c>
      <c r="E115" s="107"/>
      <c r="F115" s="107"/>
      <c r="G115" s="107"/>
      <c r="H115" s="107"/>
      <c r="I115" s="107"/>
      <c r="J115" s="108">
        <f>J764</f>
        <v>0</v>
      </c>
      <c r="L115" s="105"/>
    </row>
    <row r="116" spans="2:12" s="9" customFormat="1" ht="19.95" customHeight="1" hidden="1">
      <c r="B116" s="105"/>
      <c r="D116" s="106" t="s">
        <v>117</v>
      </c>
      <c r="E116" s="107"/>
      <c r="F116" s="107"/>
      <c r="G116" s="107"/>
      <c r="H116" s="107"/>
      <c r="I116" s="107"/>
      <c r="J116" s="108">
        <f>J773</f>
        <v>0</v>
      </c>
      <c r="L116" s="105"/>
    </row>
    <row r="117" spans="2:12" s="9" customFormat="1" ht="19.95" customHeight="1" hidden="1">
      <c r="B117" s="105"/>
      <c r="D117" s="106" t="s">
        <v>118</v>
      </c>
      <c r="E117" s="107"/>
      <c r="F117" s="107"/>
      <c r="G117" s="107"/>
      <c r="H117" s="107"/>
      <c r="I117" s="107"/>
      <c r="J117" s="108">
        <f>J840</f>
        <v>0</v>
      </c>
      <c r="L117" s="105"/>
    </row>
    <row r="118" spans="2:12" s="9" customFormat="1" ht="19.95" customHeight="1" hidden="1">
      <c r="B118" s="105"/>
      <c r="D118" s="106" t="s">
        <v>119</v>
      </c>
      <c r="E118" s="107"/>
      <c r="F118" s="107"/>
      <c r="G118" s="107"/>
      <c r="H118" s="107"/>
      <c r="I118" s="107"/>
      <c r="J118" s="108">
        <f>J874</f>
        <v>0</v>
      </c>
      <c r="L118" s="105"/>
    </row>
    <row r="119" spans="2:12" s="9" customFormat="1" ht="19.95" customHeight="1" hidden="1">
      <c r="B119" s="105"/>
      <c r="D119" s="106" t="s">
        <v>120</v>
      </c>
      <c r="E119" s="107"/>
      <c r="F119" s="107"/>
      <c r="G119" s="107"/>
      <c r="H119" s="107"/>
      <c r="I119" s="107"/>
      <c r="J119" s="108">
        <f>J945</f>
        <v>0</v>
      </c>
      <c r="L119" s="105"/>
    </row>
    <row r="120" spans="2:12" s="9" customFormat="1" ht="19.95" customHeight="1" hidden="1">
      <c r="B120" s="105"/>
      <c r="D120" s="106" t="s">
        <v>121</v>
      </c>
      <c r="E120" s="107"/>
      <c r="F120" s="107"/>
      <c r="G120" s="107"/>
      <c r="H120" s="107"/>
      <c r="I120" s="107"/>
      <c r="J120" s="108">
        <f>J990</f>
        <v>0</v>
      </c>
      <c r="L120" s="105"/>
    </row>
    <row r="121" spans="2:12" s="9" customFormat="1" ht="19.95" customHeight="1" hidden="1">
      <c r="B121" s="105"/>
      <c r="D121" s="106" t="s">
        <v>122</v>
      </c>
      <c r="E121" s="107"/>
      <c r="F121" s="107"/>
      <c r="G121" s="107"/>
      <c r="H121" s="107"/>
      <c r="I121" s="107"/>
      <c r="J121" s="108">
        <f>J1166</f>
        <v>0</v>
      </c>
      <c r="L121" s="105"/>
    </row>
    <row r="122" spans="2:12" s="9" customFormat="1" ht="19.95" customHeight="1" hidden="1">
      <c r="B122" s="105"/>
      <c r="D122" s="106" t="s">
        <v>123</v>
      </c>
      <c r="E122" s="107"/>
      <c r="F122" s="107"/>
      <c r="G122" s="107"/>
      <c r="H122" s="107"/>
      <c r="I122" s="107"/>
      <c r="J122" s="108">
        <f>J1189</f>
        <v>0</v>
      </c>
      <c r="L122" s="105"/>
    </row>
    <row r="123" spans="2:12" s="9" customFormat="1" ht="19.95" customHeight="1" hidden="1">
      <c r="B123" s="105"/>
      <c r="D123" s="106" t="s">
        <v>124</v>
      </c>
      <c r="E123" s="107"/>
      <c r="F123" s="107"/>
      <c r="G123" s="107"/>
      <c r="H123" s="107"/>
      <c r="I123" s="107"/>
      <c r="J123" s="108">
        <f>J1209</f>
        <v>0</v>
      </c>
      <c r="L123" s="105"/>
    </row>
    <row r="124" spans="2:12" s="9" customFormat="1" ht="19.95" customHeight="1" hidden="1">
      <c r="B124" s="105"/>
      <c r="D124" s="106" t="s">
        <v>125</v>
      </c>
      <c r="E124" s="107"/>
      <c r="F124" s="107"/>
      <c r="G124" s="107"/>
      <c r="H124" s="107"/>
      <c r="I124" s="107"/>
      <c r="J124" s="108">
        <f>J1223</f>
        <v>0</v>
      </c>
      <c r="L124" s="105"/>
    </row>
    <row r="125" spans="2:12" s="8" customFormat="1" ht="24.9" customHeight="1" hidden="1">
      <c r="B125" s="101"/>
      <c r="D125" s="102" t="s">
        <v>126</v>
      </c>
      <c r="E125" s="103"/>
      <c r="F125" s="103"/>
      <c r="G125" s="103"/>
      <c r="H125" s="103"/>
      <c r="I125" s="103"/>
      <c r="J125" s="104">
        <f>J1228</f>
        <v>0</v>
      </c>
      <c r="L125" s="101"/>
    </row>
    <row r="126" spans="2:12" s="8" customFormat="1" ht="24.9" customHeight="1" hidden="1">
      <c r="B126" s="101"/>
      <c r="D126" s="102" t="s">
        <v>127</v>
      </c>
      <c r="E126" s="103"/>
      <c r="F126" s="103"/>
      <c r="G126" s="103"/>
      <c r="H126" s="103"/>
      <c r="I126" s="103"/>
      <c r="J126" s="104">
        <f>J1233</f>
        <v>0</v>
      </c>
      <c r="L126" s="101"/>
    </row>
    <row r="127" spans="2:12" s="9" customFormat="1" ht="19.95" customHeight="1" hidden="1">
      <c r="B127" s="105"/>
      <c r="D127" s="106" t="s">
        <v>128</v>
      </c>
      <c r="E127" s="107"/>
      <c r="F127" s="107"/>
      <c r="G127" s="107"/>
      <c r="H127" s="107"/>
      <c r="I127" s="107"/>
      <c r="J127" s="108">
        <f>J1234</f>
        <v>0</v>
      </c>
      <c r="L127" s="105"/>
    </row>
    <row r="128" spans="2:12" s="9" customFormat="1" ht="19.95" customHeight="1" hidden="1">
      <c r="B128" s="105"/>
      <c r="D128" s="106" t="s">
        <v>129</v>
      </c>
      <c r="E128" s="107"/>
      <c r="F128" s="107"/>
      <c r="G128" s="107"/>
      <c r="H128" s="107"/>
      <c r="I128" s="107"/>
      <c r="J128" s="108">
        <f>J1237</f>
        <v>0</v>
      </c>
      <c r="L128" s="105"/>
    </row>
    <row r="129" spans="2:12" s="9" customFormat="1" ht="19.95" customHeight="1" hidden="1">
      <c r="B129" s="105"/>
      <c r="D129" s="106" t="s">
        <v>130</v>
      </c>
      <c r="E129" s="107"/>
      <c r="F129" s="107"/>
      <c r="G129" s="107"/>
      <c r="H129" s="107"/>
      <c r="I129" s="107"/>
      <c r="J129" s="108">
        <f>J1239</f>
        <v>0</v>
      </c>
      <c r="L129" s="105"/>
    </row>
    <row r="130" spans="2:12" s="9" customFormat="1" ht="19.95" customHeight="1" hidden="1">
      <c r="B130" s="105"/>
      <c r="D130" s="106" t="s">
        <v>131</v>
      </c>
      <c r="E130" s="107"/>
      <c r="F130" s="107"/>
      <c r="G130" s="107"/>
      <c r="H130" s="107"/>
      <c r="I130" s="107"/>
      <c r="J130" s="108">
        <f>J1242</f>
        <v>0</v>
      </c>
      <c r="L130" s="105"/>
    </row>
    <row r="131" spans="2:12" s="9" customFormat="1" ht="19.95" customHeight="1" hidden="1">
      <c r="B131" s="105"/>
      <c r="D131" s="106" t="s">
        <v>132</v>
      </c>
      <c r="E131" s="107"/>
      <c r="F131" s="107"/>
      <c r="G131" s="107"/>
      <c r="H131" s="107"/>
      <c r="I131" s="107"/>
      <c r="J131" s="108">
        <f>J1244</f>
        <v>0</v>
      </c>
      <c r="L131" s="105"/>
    </row>
    <row r="132" spans="2:12" s="1" customFormat="1" ht="21.75" customHeight="1" hidden="1">
      <c r="B132" s="27"/>
      <c r="L132" s="27"/>
    </row>
    <row r="133" spans="2:12" s="1" customFormat="1" ht="6.9" customHeight="1" hidden="1">
      <c r="B133" s="39"/>
      <c r="C133" s="40"/>
      <c r="D133" s="40"/>
      <c r="E133" s="40"/>
      <c r="F133" s="40"/>
      <c r="G133" s="40"/>
      <c r="H133" s="40"/>
      <c r="I133" s="40"/>
      <c r="J133" s="40"/>
      <c r="K133" s="40"/>
      <c r="L133" s="27"/>
    </row>
    <row r="134" ht="12" hidden="1"/>
    <row r="135" ht="12" hidden="1"/>
    <row r="136" ht="12" hidden="1"/>
    <row r="137" spans="2:12" s="1" customFormat="1" ht="6.9" customHeight="1">
      <c r="B137" s="41"/>
      <c r="C137" s="42"/>
      <c r="D137" s="42"/>
      <c r="E137" s="42"/>
      <c r="F137" s="42"/>
      <c r="G137" s="42"/>
      <c r="H137" s="42"/>
      <c r="I137" s="42"/>
      <c r="J137" s="42"/>
      <c r="K137" s="42"/>
      <c r="L137" s="27"/>
    </row>
    <row r="138" spans="2:12" s="1" customFormat="1" ht="24.9" customHeight="1">
      <c r="B138" s="27"/>
      <c r="C138" s="19" t="s">
        <v>133</v>
      </c>
      <c r="L138" s="27"/>
    </row>
    <row r="139" spans="2:12" s="1" customFormat="1" ht="6.9" customHeight="1">
      <c r="B139" s="27"/>
      <c r="L139" s="27"/>
    </row>
    <row r="140" spans="2:12" s="1" customFormat="1" ht="12" customHeight="1">
      <c r="B140" s="27"/>
      <c r="C140" s="24" t="s">
        <v>14</v>
      </c>
      <c r="L140" s="27"/>
    </row>
    <row r="141" spans="2:12" s="1" customFormat="1" ht="16.5" customHeight="1">
      <c r="B141" s="27"/>
      <c r="E141" s="374" t="str">
        <f>E7</f>
        <v>Stavební úpravy (zateplení)  BD v Milíně, blok D, M, X, Z - II. etapa</v>
      </c>
      <c r="F141" s="375"/>
      <c r="G141" s="375"/>
      <c r="H141" s="375"/>
      <c r="L141" s="27"/>
    </row>
    <row r="142" spans="2:12" s="1" customFormat="1" ht="12" customHeight="1">
      <c r="B142" s="27"/>
      <c r="C142" s="24" t="s">
        <v>90</v>
      </c>
      <c r="L142" s="27"/>
    </row>
    <row r="143" spans="2:12" s="1" customFormat="1" ht="16.5" customHeight="1">
      <c r="B143" s="27"/>
      <c r="E143" s="368" t="str">
        <f>E9</f>
        <v>Z - Blok Z, Mírová č.p. 259, 260 - architektonicko-stavební část</v>
      </c>
      <c r="F143" s="373"/>
      <c r="G143" s="373"/>
      <c r="H143" s="373"/>
      <c r="L143" s="27"/>
    </row>
    <row r="144" spans="2:12" s="1" customFormat="1" ht="6.9" customHeight="1">
      <c r="B144" s="27"/>
      <c r="L144" s="27"/>
    </row>
    <row r="145" spans="2:12" s="1" customFormat="1" ht="12" customHeight="1">
      <c r="B145" s="27"/>
      <c r="C145" s="24" t="s">
        <v>18</v>
      </c>
      <c r="F145" s="22" t="str">
        <f>F12</f>
        <v xml:space="preserve"> </v>
      </c>
      <c r="I145" s="24" t="s">
        <v>20</v>
      </c>
      <c r="J145" s="47" t="str">
        <f>IF(J12="","",J12)</f>
        <v>28. 4. 2019</v>
      </c>
      <c r="L145" s="27"/>
    </row>
    <row r="146" spans="2:12" s="1" customFormat="1" ht="6.9" customHeight="1">
      <c r="B146" s="27"/>
      <c r="L146" s="27"/>
    </row>
    <row r="147" spans="2:12" s="1" customFormat="1" ht="15.15" customHeight="1">
      <c r="B147" s="27"/>
      <c r="C147" s="24" t="s">
        <v>22</v>
      </c>
      <c r="F147" s="22" t="str">
        <f>E15</f>
        <v xml:space="preserve"> </v>
      </c>
      <c r="I147" s="24" t="s">
        <v>26</v>
      </c>
      <c r="J147" s="25" t="str">
        <f>E21</f>
        <v xml:space="preserve"> </v>
      </c>
      <c r="L147" s="27"/>
    </row>
    <row r="148" spans="2:12" s="1" customFormat="1" ht="15.15" customHeight="1">
      <c r="B148" s="27"/>
      <c r="C148" s="24" t="s">
        <v>25</v>
      </c>
      <c r="F148" s="22" t="str">
        <f>IF(E18="","",E18)</f>
        <v xml:space="preserve"> </v>
      </c>
      <c r="I148" s="24" t="s">
        <v>28</v>
      </c>
      <c r="J148" s="25" t="str">
        <f>E24</f>
        <v xml:space="preserve"> </v>
      </c>
      <c r="L148" s="27"/>
    </row>
    <row r="149" spans="2:12" s="1" customFormat="1" ht="10.35" customHeight="1">
      <c r="B149" s="27"/>
      <c r="L149" s="27"/>
    </row>
    <row r="150" spans="2:20" s="10" customFormat="1" ht="29.25" customHeight="1">
      <c r="B150" s="109"/>
      <c r="C150" s="110" t="s">
        <v>134</v>
      </c>
      <c r="D150" s="111" t="s">
        <v>55</v>
      </c>
      <c r="E150" s="111" t="s">
        <v>51</v>
      </c>
      <c r="F150" s="111" t="s">
        <v>52</v>
      </c>
      <c r="G150" s="111" t="s">
        <v>135</v>
      </c>
      <c r="H150" s="111" t="s">
        <v>136</v>
      </c>
      <c r="I150" s="111" t="s">
        <v>137</v>
      </c>
      <c r="J150" s="112" t="s">
        <v>94</v>
      </c>
      <c r="K150" s="113" t="s">
        <v>138</v>
      </c>
      <c r="L150" s="109"/>
      <c r="M150" s="54" t="s">
        <v>1</v>
      </c>
      <c r="N150" s="55" t="s">
        <v>34</v>
      </c>
      <c r="O150" s="55" t="s">
        <v>139</v>
      </c>
      <c r="P150" s="55" t="s">
        <v>140</v>
      </c>
      <c r="Q150" s="55" t="s">
        <v>141</v>
      </c>
      <c r="R150" s="55" t="s">
        <v>142</v>
      </c>
      <c r="S150" s="55" t="s">
        <v>143</v>
      </c>
      <c r="T150" s="56" t="s">
        <v>144</v>
      </c>
    </row>
    <row r="151" spans="2:63" s="1" customFormat="1" ht="22.8" customHeight="1">
      <c r="B151" s="27"/>
      <c r="C151" s="59" t="s">
        <v>145</v>
      </c>
      <c r="J151" s="114">
        <f>BK151</f>
        <v>0</v>
      </c>
      <c r="L151" s="27"/>
      <c r="M151" s="57"/>
      <c r="N151" s="48"/>
      <c r="O151" s="48"/>
      <c r="P151" s="115">
        <f>P152+P656+P1228+P1233</f>
        <v>6836.958505999999</v>
      </c>
      <c r="Q151" s="48"/>
      <c r="R151" s="115">
        <f>R152+R656+R1228+R1233</f>
        <v>122.095647235</v>
      </c>
      <c r="S151" s="48"/>
      <c r="T151" s="116">
        <f>T152+T656+T1228+T1233</f>
        <v>114.18779079999997</v>
      </c>
      <c r="AT151" s="15" t="s">
        <v>69</v>
      </c>
      <c r="AU151" s="15" t="s">
        <v>96</v>
      </c>
      <c r="BK151" s="117">
        <f>BK152+BK656+BK1228+BK1233</f>
        <v>0</v>
      </c>
    </row>
    <row r="152" spans="2:63" s="11" customFormat="1" ht="25.95" customHeight="1">
      <c r="B152" s="118"/>
      <c r="D152" s="119" t="s">
        <v>69</v>
      </c>
      <c r="E152" s="120" t="s">
        <v>146</v>
      </c>
      <c r="F152" s="120" t="s">
        <v>147</v>
      </c>
      <c r="J152" s="121">
        <f>BK152</f>
        <v>0</v>
      </c>
      <c r="L152" s="118"/>
      <c r="M152" s="122"/>
      <c r="N152" s="123"/>
      <c r="O152" s="123"/>
      <c r="P152" s="124">
        <f>P153+P200+P210+P215+P225+P276+P524+P555+P565+P572+P601+P640+P654</f>
        <v>4153.4841989999995</v>
      </c>
      <c r="Q152" s="123"/>
      <c r="R152" s="124">
        <f>R153+R200+R210+R215+R225+R276+R524+R555+R565+R572+R601+R640+R654</f>
        <v>97.71516179</v>
      </c>
      <c r="S152" s="123"/>
      <c r="T152" s="125">
        <f>T153+T200+T210+T215+T225+T276+T524+T555+T565+T572+T601+T640+T654</f>
        <v>100.82837999999997</v>
      </c>
      <c r="AR152" s="119" t="s">
        <v>77</v>
      </c>
      <c r="AT152" s="126" t="s">
        <v>69</v>
      </c>
      <c r="AU152" s="126" t="s">
        <v>70</v>
      </c>
      <c r="AY152" s="119" t="s">
        <v>148</v>
      </c>
      <c r="BK152" s="127">
        <f>BK153+BK200+BK210+BK215+BK225+BK276+BK524+BK555+BK565+BK572+BK601+BK640+BK654</f>
        <v>0</v>
      </c>
    </row>
    <row r="153" spans="2:63" s="11" customFormat="1" ht="22.8" customHeight="1">
      <c r="B153" s="118"/>
      <c r="D153" s="119" t="s">
        <v>69</v>
      </c>
      <c r="E153" s="128" t="s">
        <v>77</v>
      </c>
      <c r="F153" s="128" t="s">
        <v>149</v>
      </c>
      <c r="J153" s="129">
        <f>BK153</f>
        <v>0</v>
      </c>
      <c r="L153" s="118"/>
      <c r="M153" s="122"/>
      <c r="N153" s="123"/>
      <c r="O153" s="123"/>
      <c r="P153" s="124">
        <f>SUM(P154:P199)</f>
        <v>334.664482</v>
      </c>
      <c r="Q153" s="123"/>
      <c r="R153" s="124">
        <f>SUM(R154:R199)</f>
        <v>0.514715</v>
      </c>
      <c r="S153" s="123"/>
      <c r="T153" s="125">
        <f>SUM(T154:T199)</f>
        <v>14.235750000000001</v>
      </c>
      <c r="AR153" s="119" t="s">
        <v>77</v>
      </c>
      <c r="AT153" s="126" t="s">
        <v>69</v>
      </c>
      <c r="AU153" s="126" t="s">
        <v>77</v>
      </c>
      <c r="AY153" s="119" t="s">
        <v>148</v>
      </c>
      <c r="BK153" s="127">
        <f>SUM(BK154:BK199)</f>
        <v>0</v>
      </c>
    </row>
    <row r="154" spans="2:65" s="1" customFormat="1" ht="24" customHeight="1">
      <c r="B154" s="130"/>
      <c r="C154" s="131" t="s">
        <v>77</v>
      </c>
      <c r="D154" s="131" t="s">
        <v>150</v>
      </c>
      <c r="E154" s="132" t="s">
        <v>151</v>
      </c>
      <c r="F154" s="133" t="s">
        <v>152</v>
      </c>
      <c r="G154" s="134" t="s">
        <v>153</v>
      </c>
      <c r="H154" s="135">
        <v>63.27</v>
      </c>
      <c r="I154" s="136"/>
      <c r="J154" s="136">
        <f>ROUND(I154*H154,2)</f>
        <v>0</v>
      </c>
      <c r="K154" s="133" t="s">
        <v>320</v>
      </c>
      <c r="L154" s="27"/>
      <c r="M154" s="137" t="s">
        <v>1</v>
      </c>
      <c r="N154" s="138" t="s">
        <v>35</v>
      </c>
      <c r="O154" s="139">
        <v>2.537</v>
      </c>
      <c r="P154" s="139">
        <f>O154*H154</f>
        <v>160.51599000000002</v>
      </c>
      <c r="Q154" s="139">
        <v>0</v>
      </c>
      <c r="R154" s="139">
        <f>Q154*H154</f>
        <v>0</v>
      </c>
      <c r="S154" s="139">
        <v>0.225</v>
      </c>
      <c r="T154" s="140">
        <f>S154*H154</f>
        <v>14.235750000000001</v>
      </c>
      <c r="AR154" s="141" t="s">
        <v>155</v>
      </c>
      <c r="AT154" s="141" t="s">
        <v>150</v>
      </c>
      <c r="AU154" s="141" t="s">
        <v>79</v>
      </c>
      <c r="AY154" s="15" t="s">
        <v>148</v>
      </c>
      <c r="BE154" s="142">
        <f>IF(N154="základní",J154,0)</f>
        <v>0</v>
      </c>
      <c r="BF154" s="142">
        <f>IF(N154="snížená",J154,0)</f>
        <v>0</v>
      </c>
      <c r="BG154" s="142">
        <f>IF(N154="zákl. přenesená",J154,0)</f>
        <v>0</v>
      </c>
      <c r="BH154" s="142">
        <f>IF(N154="sníž. přenesená",J154,0)</f>
        <v>0</v>
      </c>
      <c r="BI154" s="142">
        <f>IF(N154="nulová",J154,0)</f>
        <v>0</v>
      </c>
      <c r="BJ154" s="15" t="s">
        <v>77</v>
      </c>
      <c r="BK154" s="142">
        <f>ROUND(I154*H154,2)</f>
        <v>0</v>
      </c>
      <c r="BL154" s="15" t="s">
        <v>155</v>
      </c>
      <c r="BM154" s="141" t="s">
        <v>3572</v>
      </c>
    </row>
    <row r="155" spans="2:51" s="12" customFormat="1" ht="12">
      <c r="B155" s="143"/>
      <c r="D155" s="144" t="s">
        <v>157</v>
      </c>
      <c r="E155" s="145" t="s">
        <v>1</v>
      </c>
      <c r="F155" s="146" t="s">
        <v>244</v>
      </c>
      <c r="H155" s="145" t="s">
        <v>1</v>
      </c>
      <c r="L155" s="143"/>
      <c r="M155" s="147"/>
      <c r="N155" s="148"/>
      <c r="O155" s="148"/>
      <c r="P155" s="148"/>
      <c r="Q155" s="148"/>
      <c r="R155" s="148"/>
      <c r="S155" s="148"/>
      <c r="T155" s="149"/>
      <c r="AT155" s="145" t="s">
        <v>157</v>
      </c>
      <c r="AU155" s="145" t="s">
        <v>79</v>
      </c>
      <c r="AV155" s="12" t="s">
        <v>77</v>
      </c>
      <c r="AW155" s="12" t="s">
        <v>27</v>
      </c>
      <c r="AX155" s="12" t="s">
        <v>70</v>
      </c>
      <c r="AY155" s="145" t="s">
        <v>148</v>
      </c>
    </row>
    <row r="156" spans="2:51" s="13" customFormat="1" ht="20.4">
      <c r="B156" s="150"/>
      <c r="D156" s="144" t="s">
        <v>157</v>
      </c>
      <c r="E156" s="151" t="s">
        <v>1</v>
      </c>
      <c r="F156" s="152" t="s">
        <v>3573</v>
      </c>
      <c r="H156" s="153">
        <v>63.27</v>
      </c>
      <c r="L156" s="150"/>
      <c r="M156" s="154"/>
      <c r="N156" s="155"/>
      <c r="O156" s="155"/>
      <c r="P156" s="155"/>
      <c r="Q156" s="155"/>
      <c r="R156" s="155"/>
      <c r="S156" s="155"/>
      <c r="T156" s="156"/>
      <c r="AT156" s="151" t="s">
        <v>157</v>
      </c>
      <c r="AU156" s="151" t="s">
        <v>79</v>
      </c>
      <c r="AV156" s="13" t="s">
        <v>79</v>
      </c>
      <c r="AW156" s="13" t="s">
        <v>27</v>
      </c>
      <c r="AX156" s="13" t="s">
        <v>70</v>
      </c>
      <c r="AY156" s="151" t="s">
        <v>148</v>
      </c>
    </row>
    <row r="157" spans="2:65" s="1" customFormat="1" ht="24" customHeight="1">
      <c r="B157" s="130"/>
      <c r="C157" s="131" t="s">
        <v>79</v>
      </c>
      <c r="D157" s="131" t="s">
        <v>150</v>
      </c>
      <c r="E157" s="132" t="s">
        <v>160</v>
      </c>
      <c r="F157" s="133" t="s">
        <v>161</v>
      </c>
      <c r="G157" s="134" t="s">
        <v>162</v>
      </c>
      <c r="H157" s="135">
        <v>28.36</v>
      </c>
      <c r="I157" s="136"/>
      <c r="J157" s="136">
        <f>ROUND(I157*H157,2)</f>
        <v>0</v>
      </c>
      <c r="K157" s="133" t="s">
        <v>320</v>
      </c>
      <c r="L157" s="27"/>
      <c r="M157" s="137" t="s">
        <v>1</v>
      </c>
      <c r="N157" s="138" t="s">
        <v>35</v>
      </c>
      <c r="O157" s="139">
        <v>2.32</v>
      </c>
      <c r="P157" s="139">
        <f>O157*H157</f>
        <v>65.7952</v>
      </c>
      <c r="Q157" s="139">
        <v>0</v>
      </c>
      <c r="R157" s="139">
        <f>Q157*H157</f>
        <v>0</v>
      </c>
      <c r="S157" s="139">
        <v>0</v>
      </c>
      <c r="T157" s="140">
        <f>S157*H157</f>
        <v>0</v>
      </c>
      <c r="AR157" s="141" t="s">
        <v>155</v>
      </c>
      <c r="AT157" s="141" t="s">
        <v>150</v>
      </c>
      <c r="AU157" s="141" t="s">
        <v>79</v>
      </c>
      <c r="AY157" s="15" t="s">
        <v>148</v>
      </c>
      <c r="BE157" s="142">
        <f>IF(N157="základní",J157,0)</f>
        <v>0</v>
      </c>
      <c r="BF157" s="142">
        <f>IF(N157="snížená",J157,0)</f>
        <v>0</v>
      </c>
      <c r="BG157" s="142">
        <f>IF(N157="zákl. přenesená",J157,0)</f>
        <v>0</v>
      </c>
      <c r="BH157" s="142">
        <f>IF(N157="sníž. přenesená",J157,0)</f>
        <v>0</v>
      </c>
      <c r="BI157" s="142">
        <f>IF(N157="nulová",J157,0)</f>
        <v>0</v>
      </c>
      <c r="BJ157" s="15" t="s">
        <v>77</v>
      </c>
      <c r="BK157" s="142">
        <f>ROUND(I157*H157,2)</f>
        <v>0</v>
      </c>
      <c r="BL157" s="15" t="s">
        <v>155</v>
      </c>
      <c r="BM157" s="141" t="s">
        <v>3574</v>
      </c>
    </row>
    <row r="158" spans="2:51" s="12" customFormat="1" ht="12">
      <c r="B158" s="143"/>
      <c r="D158" s="144" t="s">
        <v>157</v>
      </c>
      <c r="E158" s="145" t="s">
        <v>1</v>
      </c>
      <c r="F158" s="146" t="s">
        <v>244</v>
      </c>
      <c r="H158" s="145" t="s">
        <v>1</v>
      </c>
      <c r="L158" s="143"/>
      <c r="M158" s="147"/>
      <c r="N158" s="148"/>
      <c r="O158" s="148"/>
      <c r="P158" s="148"/>
      <c r="Q158" s="148"/>
      <c r="R158" s="148"/>
      <c r="S158" s="148"/>
      <c r="T158" s="149"/>
      <c r="AT158" s="145" t="s">
        <v>157</v>
      </c>
      <c r="AU158" s="145" t="s">
        <v>79</v>
      </c>
      <c r="AV158" s="12" t="s">
        <v>77</v>
      </c>
      <c r="AW158" s="12" t="s">
        <v>27</v>
      </c>
      <c r="AX158" s="12" t="s">
        <v>70</v>
      </c>
      <c r="AY158" s="145" t="s">
        <v>148</v>
      </c>
    </row>
    <row r="159" spans="2:51" s="13" customFormat="1" ht="20.4">
      <c r="B159" s="150"/>
      <c r="D159" s="144" t="s">
        <v>157</v>
      </c>
      <c r="E159" s="151" t="s">
        <v>1</v>
      </c>
      <c r="F159" s="152" t="s">
        <v>3575</v>
      </c>
      <c r="H159" s="153">
        <v>31.635</v>
      </c>
      <c r="L159" s="150"/>
      <c r="M159" s="154"/>
      <c r="N159" s="155"/>
      <c r="O159" s="155"/>
      <c r="P159" s="155"/>
      <c r="Q159" s="155"/>
      <c r="R159" s="155"/>
      <c r="S159" s="155"/>
      <c r="T159" s="156"/>
      <c r="AT159" s="151" t="s">
        <v>157</v>
      </c>
      <c r="AU159" s="151" t="s">
        <v>79</v>
      </c>
      <c r="AV159" s="13" t="s">
        <v>79</v>
      </c>
      <c r="AW159" s="13" t="s">
        <v>27</v>
      </c>
      <c r="AX159" s="13" t="s">
        <v>70</v>
      </c>
      <c r="AY159" s="151" t="s">
        <v>148</v>
      </c>
    </row>
    <row r="160" spans="2:51" s="13" customFormat="1" ht="30.6">
      <c r="B160" s="150"/>
      <c r="D160" s="144" t="s">
        <v>157</v>
      </c>
      <c r="E160" s="151" t="s">
        <v>1</v>
      </c>
      <c r="F160" s="152" t="s">
        <v>3576</v>
      </c>
      <c r="H160" s="153">
        <v>1.725</v>
      </c>
      <c r="L160" s="150"/>
      <c r="M160" s="154"/>
      <c r="N160" s="155"/>
      <c r="O160" s="155"/>
      <c r="P160" s="155"/>
      <c r="Q160" s="155"/>
      <c r="R160" s="155"/>
      <c r="S160" s="155"/>
      <c r="T160" s="156"/>
      <c r="AT160" s="151" t="s">
        <v>157</v>
      </c>
      <c r="AU160" s="151" t="s">
        <v>79</v>
      </c>
      <c r="AV160" s="13" t="s">
        <v>79</v>
      </c>
      <c r="AW160" s="13" t="s">
        <v>27</v>
      </c>
      <c r="AX160" s="13" t="s">
        <v>70</v>
      </c>
      <c r="AY160" s="151" t="s">
        <v>148</v>
      </c>
    </row>
    <row r="161" spans="2:51" s="13" customFormat="1" ht="12">
      <c r="B161" s="150"/>
      <c r="D161" s="144" t="s">
        <v>157</v>
      </c>
      <c r="E161" s="151" t="s">
        <v>1</v>
      </c>
      <c r="F161" s="152" t="s">
        <v>166</v>
      </c>
      <c r="H161" s="153">
        <v>-5</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 customFormat="1" ht="24" customHeight="1">
      <c r="B162" s="130"/>
      <c r="C162" s="131" t="s">
        <v>167</v>
      </c>
      <c r="D162" s="131" t="s">
        <v>150</v>
      </c>
      <c r="E162" s="132" t="s">
        <v>168</v>
      </c>
      <c r="F162" s="133" t="s">
        <v>169</v>
      </c>
      <c r="G162" s="134" t="s">
        <v>162</v>
      </c>
      <c r="H162" s="135">
        <v>28.36</v>
      </c>
      <c r="I162" s="136"/>
      <c r="J162" s="136">
        <f>ROUND(I162*H162,2)</f>
        <v>0</v>
      </c>
      <c r="K162" s="133" t="s">
        <v>320</v>
      </c>
      <c r="L162" s="27"/>
      <c r="M162" s="137" t="s">
        <v>1</v>
      </c>
      <c r="N162" s="138" t="s">
        <v>35</v>
      </c>
      <c r="O162" s="139">
        <v>0.654</v>
      </c>
      <c r="P162" s="139">
        <f>O162*H162</f>
        <v>18.54744</v>
      </c>
      <c r="Q162" s="139">
        <v>0</v>
      </c>
      <c r="R162" s="139">
        <f>Q162*H162</f>
        <v>0</v>
      </c>
      <c r="S162" s="139">
        <v>0</v>
      </c>
      <c r="T162" s="140">
        <f>S162*H162</f>
        <v>0</v>
      </c>
      <c r="AR162" s="141" t="s">
        <v>155</v>
      </c>
      <c r="AT162" s="141" t="s">
        <v>150</v>
      </c>
      <c r="AU162" s="141" t="s">
        <v>79</v>
      </c>
      <c r="AY162" s="15" t="s">
        <v>148</v>
      </c>
      <c r="BE162" s="142">
        <f>IF(N162="základní",J162,0)</f>
        <v>0</v>
      </c>
      <c r="BF162" s="142">
        <f>IF(N162="snížená",J162,0)</f>
        <v>0</v>
      </c>
      <c r="BG162" s="142">
        <f>IF(N162="zákl. přenesená",J162,0)</f>
        <v>0</v>
      </c>
      <c r="BH162" s="142">
        <f>IF(N162="sníž. přenesená",J162,0)</f>
        <v>0</v>
      </c>
      <c r="BI162" s="142">
        <f>IF(N162="nulová",J162,0)</f>
        <v>0</v>
      </c>
      <c r="BJ162" s="15" t="s">
        <v>77</v>
      </c>
      <c r="BK162" s="142">
        <f>ROUND(I162*H162,2)</f>
        <v>0</v>
      </c>
      <c r="BL162" s="15" t="s">
        <v>155</v>
      </c>
      <c r="BM162" s="141" t="s">
        <v>3577</v>
      </c>
    </row>
    <row r="163" spans="2:51" s="13" customFormat="1" ht="12">
      <c r="B163" s="150"/>
      <c r="D163" s="144" t="s">
        <v>157</v>
      </c>
      <c r="E163" s="151" t="s">
        <v>1</v>
      </c>
      <c r="F163" s="152" t="s">
        <v>3578</v>
      </c>
      <c r="H163" s="153">
        <v>28.36</v>
      </c>
      <c r="L163" s="150"/>
      <c r="M163" s="154"/>
      <c r="N163" s="155"/>
      <c r="O163" s="155"/>
      <c r="P163" s="155"/>
      <c r="Q163" s="155"/>
      <c r="R163" s="155"/>
      <c r="S163" s="155"/>
      <c r="T163" s="156"/>
      <c r="AT163" s="151" t="s">
        <v>157</v>
      </c>
      <c r="AU163" s="151" t="s">
        <v>79</v>
      </c>
      <c r="AV163" s="13" t="s">
        <v>79</v>
      </c>
      <c r="AW163" s="13" t="s">
        <v>27</v>
      </c>
      <c r="AX163" s="13" t="s">
        <v>70</v>
      </c>
      <c r="AY163" s="151" t="s">
        <v>148</v>
      </c>
    </row>
    <row r="164" spans="2:65" s="1" customFormat="1" ht="24" customHeight="1">
      <c r="B164" s="130"/>
      <c r="C164" s="131" t="s">
        <v>155</v>
      </c>
      <c r="D164" s="131" t="s">
        <v>150</v>
      </c>
      <c r="E164" s="132" t="s">
        <v>171</v>
      </c>
      <c r="F164" s="133" t="s">
        <v>172</v>
      </c>
      <c r="G164" s="134" t="s">
        <v>162</v>
      </c>
      <c r="H164" s="135">
        <v>5</v>
      </c>
      <c r="I164" s="136"/>
      <c r="J164" s="136">
        <f>ROUND(I164*H164,2)</f>
        <v>0</v>
      </c>
      <c r="K164" s="133" t="s">
        <v>154</v>
      </c>
      <c r="L164" s="27"/>
      <c r="M164" s="137" t="s">
        <v>1</v>
      </c>
      <c r="N164" s="138" t="s">
        <v>35</v>
      </c>
      <c r="O164" s="139">
        <v>2.94</v>
      </c>
      <c r="P164" s="139">
        <f>O164*H164</f>
        <v>14.7</v>
      </c>
      <c r="Q164" s="139">
        <v>0</v>
      </c>
      <c r="R164" s="139">
        <f>Q164*H164</f>
        <v>0</v>
      </c>
      <c r="S164" s="139">
        <v>0</v>
      </c>
      <c r="T164" s="140">
        <f>S164*H164</f>
        <v>0</v>
      </c>
      <c r="AR164" s="141" t="s">
        <v>155</v>
      </c>
      <c r="AT164" s="141" t="s">
        <v>150</v>
      </c>
      <c r="AU164" s="141" t="s">
        <v>79</v>
      </c>
      <c r="AY164" s="15" t="s">
        <v>148</v>
      </c>
      <c r="BE164" s="142">
        <f>IF(N164="základní",J164,0)</f>
        <v>0</v>
      </c>
      <c r="BF164" s="142">
        <f>IF(N164="snížená",J164,0)</f>
        <v>0</v>
      </c>
      <c r="BG164" s="142">
        <f>IF(N164="zákl. přenesená",J164,0)</f>
        <v>0</v>
      </c>
      <c r="BH164" s="142">
        <f>IF(N164="sníž. přenesená",J164,0)</f>
        <v>0</v>
      </c>
      <c r="BI164" s="142">
        <f>IF(N164="nulová",J164,0)</f>
        <v>0</v>
      </c>
      <c r="BJ164" s="15" t="s">
        <v>77</v>
      </c>
      <c r="BK164" s="142">
        <f>ROUND(I164*H164,2)</f>
        <v>0</v>
      </c>
      <c r="BL164" s="15" t="s">
        <v>155</v>
      </c>
      <c r="BM164" s="141" t="s">
        <v>3579</v>
      </c>
    </row>
    <row r="165" spans="2:51" s="13" customFormat="1" ht="12">
      <c r="B165" s="150"/>
      <c r="D165" s="144" t="s">
        <v>157</v>
      </c>
      <c r="E165" s="151" t="s">
        <v>1</v>
      </c>
      <c r="F165" s="152" t="s">
        <v>174</v>
      </c>
      <c r="H165" s="153">
        <v>5</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 customFormat="1" ht="24" customHeight="1">
      <c r="B166" s="130"/>
      <c r="C166" s="131" t="s">
        <v>175</v>
      </c>
      <c r="D166" s="131" t="s">
        <v>150</v>
      </c>
      <c r="E166" s="132" t="s">
        <v>176</v>
      </c>
      <c r="F166" s="133" t="s">
        <v>177</v>
      </c>
      <c r="G166" s="134" t="s">
        <v>162</v>
      </c>
      <c r="H166" s="135">
        <v>5</v>
      </c>
      <c r="I166" s="136"/>
      <c r="J166" s="136">
        <f>ROUND(I166*H166,2)</f>
        <v>0</v>
      </c>
      <c r="K166" s="133" t="s">
        <v>154</v>
      </c>
      <c r="L166" s="27"/>
      <c r="M166" s="137" t="s">
        <v>1</v>
      </c>
      <c r="N166" s="138" t="s">
        <v>35</v>
      </c>
      <c r="O166" s="139">
        <v>0.8</v>
      </c>
      <c r="P166" s="139">
        <f>O166*H166</f>
        <v>4</v>
      </c>
      <c r="Q166" s="139">
        <v>0</v>
      </c>
      <c r="R166" s="139">
        <f>Q166*H166</f>
        <v>0</v>
      </c>
      <c r="S166" s="139">
        <v>0</v>
      </c>
      <c r="T166" s="140">
        <f>S166*H166</f>
        <v>0</v>
      </c>
      <c r="AR166" s="141" t="s">
        <v>155</v>
      </c>
      <c r="AT166" s="141" t="s">
        <v>150</v>
      </c>
      <c r="AU166" s="141" t="s">
        <v>79</v>
      </c>
      <c r="AY166" s="15" t="s">
        <v>148</v>
      </c>
      <c r="BE166" s="142">
        <f>IF(N166="základní",J166,0)</f>
        <v>0</v>
      </c>
      <c r="BF166" s="142">
        <f>IF(N166="snížená",J166,0)</f>
        <v>0</v>
      </c>
      <c r="BG166" s="142">
        <f>IF(N166="zákl. přenesená",J166,0)</f>
        <v>0</v>
      </c>
      <c r="BH166" s="142">
        <f>IF(N166="sníž. přenesená",J166,0)</f>
        <v>0</v>
      </c>
      <c r="BI166" s="142">
        <f>IF(N166="nulová",J166,0)</f>
        <v>0</v>
      </c>
      <c r="BJ166" s="15" t="s">
        <v>77</v>
      </c>
      <c r="BK166" s="142">
        <f>ROUND(I166*H166,2)</f>
        <v>0</v>
      </c>
      <c r="BL166" s="15" t="s">
        <v>155</v>
      </c>
      <c r="BM166" s="141" t="s">
        <v>3580</v>
      </c>
    </row>
    <row r="167" spans="2:51" s="13" customFormat="1" ht="12">
      <c r="B167" s="150"/>
      <c r="D167" s="144" t="s">
        <v>157</v>
      </c>
      <c r="E167" s="151" t="s">
        <v>1</v>
      </c>
      <c r="F167" s="152" t="s">
        <v>174</v>
      </c>
      <c r="H167" s="153">
        <v>5</v>
      </c>
      <c r="L167" s="150"/>
      <c r="M167" s="154"/>
      <c r="N167" s="155"/>
      <c r="O167" s="155"/>
      <c r="P167" s="155"/>
      <c r="Q167" s="155"/>
      <c r="R167" s="155"/>
      <c r="S167" s="155"/>
      <c r="T167" s="156"/>
      <c r="AT167" s="151" t="s">
        <v>157</v>
      </c>
      <c r="AU167" s="151" t="s">
        <v>79</v>
      </c>
      <c r="AV167" s="13" t="s">
        <v>79</v>
      </c>
      <c r="AW167" s="13" t="s">
        <v>27</v>
      </c>
      <c r="AX167" s="13" t="s">
        <v>70</v>
      </c>
      <c r="AY167" s="151" t="s">
        <v>148</v>
      </c>
    </row>
    <row r="168" spans="2:65" s="1" customFormat="1" ht="24" customHeight="1">
      <c r="B168" s="130"/>
      <c r="C168" s="131" t="s">
        <v>179</v>
      </c>
      <c r="D168" s="131" t="s">
        <v>150</v>
      </c>
      <c r="E168" s="132" t="s">
        <v>180</v>
      </c>
      <c r="F168" s="133" t="s">
        <v>181</v>
      </c>
      <c r="G168" s="134" t="s">
        <v>162</v>
      </c>
      <c r="H168" s="135">
        <v>6.997</v>
      </c>
      <c r="I168" s="136"/>
      <c r="J168" s="136">
        <f>ROUND(I168*H168,2)</f>
        <v>0</v>
      </c>
      <c r="K168" s="133" t="s">
        <v>320</v>
      </c>
      <c r="L168" s="27"/>
      <c r="M168" s="137" t="s">
        <v>1</v>
      </c>
      <c r="N168" s="138" t="s">
        <v>35</v>
      </c>
      <c r="O168" s="139">
        <v>0.083</v>
      </c>
      <c r="P168" s="139">
        <f>O168*H168</f>
        <v>0.580751</v>
      </c>
      <c r="Q168" s="139">
        <v>0</v>
      </c>
      <c r="R168" s="139">
        <f>Q168*H168</f>
        <v>0</v>
      </c>
      <c r="S168" s="139">
        <v>0</v>
      </c>
      <c r="T168" s="140">
        <f>S168*H168</f>
        <v>0</v>
      </c>
      <c r="AR168" s="141" t="s">
        <v>155</v>
      </c>
      <c r="AT168" s="141" t="s">
        <v>150</v>
      </c>
      <c r="AU168" s="141" t="s">
        <v>79</v>
      </c>
      <c r="AY168" s="15" t="s">
        <v>148</v>
      </c>
      <c r="BE168" s="142">
        <f>IF(N168="základní",J168,0)</f>
        <v>0</v>
      </c>
      <c r="BF168" s="142">
        <f>IF(N168="snížená",J168,0)</f>
        <v>0</v>
      </c>
      <c r="BG168" s="142">
        <f>IF(N168="zákl. přenesená",J168,0)</f>
        <v>0</v>
      </c>
      <c r="BH168" s="142">
        <f>IF(N168="sníž. přenesená",J168,0)</f>
        <v>0</v>
      </c>
      <c r="BI168" s="142">
        <f>IF(N168="nulová",J168,0)</f>
        <v>0</v>
      </c>
      <c r="BJ168" s="15" t="s">
        <v>77</v>
      </c>
      <c r="BK168" s="142">
        <f>ROUND(I168*H168,2)</f>
        <v>0</v>
      </c>
      <c r="BL168" s="15" t="s">
        <v>155</v>
      </c>
      <c r="BM168" s="141" t="s">
        <v>3581</v>
      </c>
    </row>
    <row r="169" spans="2:51" s="13" customFormat="1" ht="12">
      <c r="B169" s="150"/>
      <c r="D169" s="144" t="s">
        <v>157</v>
      </c>
      <c r="E169" s="151" t="s">
        <v>1</v>
      </c>
      <c r="F169" s="152" t="s">
        <v>3578</v>
      </c>
      <c r="H169" s="153">
        <v>28.36</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51" s="13" customFormat="1" ht="12">
      <c r="B170" s="150"/>
      <c r="D170" s="144" t="s">
        <v>157</v>
      </c>
      <c r="E170" s="151" t="s">
        <v>1</v>
      </c>
      <c r="F170" s="152" t="s">
        <v>184</v>
      </c>
      <c r="H170" s="153">
        <v>5</v>
      </c>
      <c r="L170" s="150"/>
      <c r="M170" s="154"/>
      <c r="N170" s="155"/>
      <c r="O170" s="155"/>
      <c r="P170" s="155"/>
      <c r="Q170" s="155"/>
      <c r="R170" s="155"/>
      <c r="S170" s="155"/>
      <c r="T170" s="156"/>
      <c r="AT170" s="151" t="s">
        <v>157</v>
      </c>
      <c r="AU170" s="151" t="s">
        <v>79</v>
      </c>
      <c r="AV170" s="13" t="s">
        <v>79</v>
      </c>
      <c r="AW170" s="13" t="s">
        <v>27</v>
      </c>
      <c r="AX170" s="13" t="s">
        <v>70</v>
      </c>
      <c r="AY170" s="151" t="s">
        <v>148</v>
      </c>
    </row>
    <row r="171" spans="2:51" s="13" customFormat="1" ht="12">
      <c r="B171" s="150"/>
      <c r="D171" s="144" t="s">
        <v>157</v>
      </c>
      <c r="E171" s="151" t="s">
        <v>1</v>
      </c>
      <c r="F171" s="152" t="s">
        <v>3582</v>
      </c>
      <c r="H171" s="153">
        <v>-26.363</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186</v>
      </c>
      <c r="D172" s="131" t="s">
        <v>150</v>
      </c>
      <c r="E172" s="132" t="s">
        <v>187</v>
      </c>
      <c r="F172" s="133" t="s">
        <v>188</v>
      </c>
      <c r="G172" s="134" t="s">
        <v>162</v>
      </c>
      <c r="H172" s="135">
        <v>13.994</v>
      </c>
      <c r="I172" s="136"/>
      <c r="J172" s="136">
        <f>ROUND(I172*H172,2)</f>
        <v>0</v>
      </c>
      <c r="K172" s="133" t="s">
        <v>320</v>
      </c>
      <c r="L172" s="27"/>
      <c r="M172" s="137" t="s">
        <v>1</v>
      </c>
      <c r="N172" s="138" t="s">
        <v>35</v>
      </c>
      <c r="O172" s="139">
        <v>0.004</v>
      </c>
      <c r="P172" s="139">
        <f>O172*H172</f>
        <v>0.055976</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3583</v>
      </c>
    </row>
    <row r="173" spans="2:51" s="13" customFormat="1" ht="12">
      <c r="B173" s="150"/>
      <c r="D173" s="144" t="s">
        <v>157</v>
      </c>
      <c r="E173" s="151" t="s">
        <v>1</v>
      </c>
      <c r="F173" s="152" t="s">
        <v>3584</v>
      </c>
      <c r="H173" s="153">
        <v>6.997</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51" s="13" customFormat="1" ht="12">
      <c r="B174" s="150"/>
      <c r="D174" s="144" t="s">
        <v>157</v>
      </c>
      <c r="F174" s="152" t="s">
        <v>3585</v>
      </c>
      <c r="H174" s="153">
        <v>13.994</v>
      </c>
      <c r="L174" s="150"/>
      <c r="M174" s="154"/>
      <c r="N174" s="155"/>
      <c r="O174" s="155"/>
      <c r="P174" s="155"/>
      <c r="Q174" s="155"/>
      <c r="R174" s="155"/>
      <c r="S174" s="155"/>
      <c r="T174" s="156"/>
      <c r="AT174" s="151" t="s">
        <v>157</v>
      </c>
      <c r="AU174" s="151" t="s">
        <v>79</v>
      </c>
      <c r="AV174" s="13" t="s">
        <v>79</v>
      </c>
      <c r="AW174" s="13" t="s">
        <v>3</v>
      </c>
      <c r="AX174" s="13" t="s">
        <v>77</v>
      </c>
      <c r="AY174" s="151" t="s">
        <v>148</v>
      </c>
    </row>
    <row r="175" spans="2:65" s="1" customFormat="1" ht="16.5" customHeight="1">
      <c r="B175" s="130"/>
      <c r="C175" s="131" t="s">
        <v>192</v>
      </c>
      <c r="D175" s="131" t="s">
        <v>150</v>
      </c>
      <c r="E175" s="132" t="s">
        <v>193</v>
      </c>
      <c r="F175" s="133" t="s">
        <v>194</v>
      </c>
      <c r="G175" s="134" t="s">
        <v>162</v>
      </c>
      <c r="H175" s="135">
        <v>6.997</v>
      </c>
      <c r="I175" s="136"/>
      <c r="J175" s="136">
        <f>ROUND(I175*H175,2)</f>
        <v>0</v>
      </c>
      <c r="K175" s="133" t="s">
        <v>320</v>
      </c>
      <c r="L175" s="27"/>
      <c r="M175" s="137" t="s">
        <v>1</v>
      </c>
      <c r="N175" s="138" t="s">
        <v>35</v>
      </c>
      <c r="O175" s="139">
        <v>0.652</v>
      </c>
      <c r="P175" s="139">
        <f>O175*H175</f>
        <v>4.562044</v>
      </c>
      <c r="Q175" s="139">
        <v>0</v>
      </c>
      <c r="R175" s="139">
        <f>Q175*H175</f>
        <v>0</v>
      </c>
      <c r="S175" s="139">
        <v>0</v>
      </c>
      <c r="T175" s="140">
        <f>S175*H175</f>
        <v>0</v>
      </c>
      <c r="AR175" s="141" t="s">
        <v>155</v>
      </c>
      <c r="AT175" s="141" t="s">
        <v>150</v>
      </c>
      <c r="AU175" s="141" t="s">
        <v>79</v>
      </c>
      <c r="AY175" s="15" t="s">
        <v>148</v>
      </c>
      <c r="BE175" s="142">
        <f>IF(N175="základní",J175,0)</f>
        <v>0</v>
      </c>
      <c r="BF175" s="142">
        <f>IF(N175="snížená",J175,0)</f>
        <v>0</v>
      </c>
      <c r="BG175" s="142">
        <f>IF(N175="zákl. přenesená",J175,0)</f>
        <v>0</v>
      </c>
      <c r="BH175" s="142">
        <f>IF(N175="sníž. přenesená",J175,0)</f>
        <v>0</v>
      </c>
      <c r="BI175" s="142">
        <f>IF(N175="nulová",J175,0)</f>
        <v>0</v>
      </c>
      <c r="BJ175" s="15" t="s">
        <v>77</v>
      </c>
      <c r="BK175" s="142">
        <f>ROUND(I175*H175,2)</f>
        <v>0</v>
      </c>
      <c r="BL175" s="15" t="s">
        <v>155</v>
      </c>
      <c r="BM175" s="141" t="s">
        <v>3586</v>
      </c>
    </row>
    <row r="176" spans="2:51" s="13" customFormat="1" ht="12">
      <c r="B176" s="150"/>
      <c r="D176" s="144" t="s">
        <v>157</v>
      </c>
      <c r="E176" s="151" t="s">
        <v>1</v>
      </c>
      <c r="F176" s="152" t="s">
        <v>3584</v>
      </c>
      <c r="H176" s="153">
        <v>6.997</v>
      </c>
      <c r="L176" s="150"/>
      <c r="M176" s="154"/>
      <c r="N176" s="155"/>
      <c r="O176" s="155"/>
      <c r="P176" s="155"/>
      <c r="Q176" s="155"/>
      <c r="R176" s="155"/>
      <c r="S176" s="155"/>
      <c r="T176" s="156"/>
      <c r="AT176" s="151" t="s">
        <v>157</v>
      </c>
      <c r="AU176" s="151" t="s">
        <v>79</v>
      </c>
      <c r="AV176" s="13" t="s">
        <v>79</v>
      </c>
      <c r="AW176" s="13" t="s">
        <v>27</v>
      </c>
      <c r="AX176" s="13" t="s">
        <v>70</v>
      </c>
      <c r="AY176" s="151" t="s">
        <v>148</v>
      </c>
    </row>
    <row r="177" spans="2:65" s="1" customFormat="1" ht="16.5" customHeight="1">
      <c r="B177" s="130"/>
      <c r="C177" s="131" t="s">
        <v>196</v>
      </c>
      <c r="D177" s="131" t="s">
        <v>150</v>
      </c>
      <c r="E177" s="132" t="s">
        <v>197</v>
      </c>
      <c r="F177" s="133" t="s">
        <v>198</v>
      </c>
      <c r="G177" s="134" t="s">
        <v>162</v>
      </c>
      <c r="H177" s="135">
        <v>6.997</v>
      </c>
      <c r="I177" s="136"/>
      <c r="J177" s="136">
        <f>ROUND(I177*H177,2)</f>
        <v>0</v>
      </c>
      <c r="K177" s="133" t="s">
        <v>320</v>
      </c>
      <c r="L177" s="27"/>
      <c r="M177" s="137" t="s">
        <v>1</v>
      </c>
      <c r="N177" s="138" t="s">
        <v>35</v>
      </c>
      <c r="O177" s="139">
        <v>0.009</v>
      </c>
      <c r="P177" s="139">
        <f>O177*H177</f>
        <v>0.06297299999999999</v>
      </c>
      <c r="Q177" s="139">
        <v>0</v>
      </c>
      <c r="R177" s="139">
        <f>Q177*H177</f>
        <v>0</v>
      </c>
      <c r="S177" s="139">
        <v>0</v>
      </c>
      <c r="T177" s="140">
        <f>S177*H177</f>
        <v>0</v>
      </c>
      <c r="AR177" s="141" t="s">
        <v>155</v>
      </c>
      <c r="AT177" s="141" t="s">
        <v>150</v>
      </c>
      <c r="AU177" s="141" t="s">
        <v>79</v>
      </c>
      <c r="AY177" s="15" t="s">
        <v>148</v>
      </c>
      <c r="BE177" s="142">
        <f>IF(N177="základní",J177,0)</f>
        <v>0</v>
      </c>
      <c r="BF177" s="142">
        <f>IF(N177="snížená",J177,0)</f>
        <v>0</v>
      </c>
      <c r="BG177" s="142">
        <f>IF(N177="zákl. přenesená",J177,0)</f>
        <v>0</v>
      </c>
      <c r="BH177" s="142">
        <f>IF(N177="sníž. přenesená",J177,0)</f>
        <v>0</v>
      </c>
      <c r="BI177" s="142">
        <f>IF(N177="nulová",J177,0)</f>
        <v>0</v>
      </c>
      <c r="BJ177" s="15" t="s">
        <v>77</v>
      </c>
      <c r="BK177" s="142">
        <f>ROUND(I177*H177,2)</f>
        <v>0</v>
      </c>
      <c r="BL177" s="15" t="s">
        <v>155</v>
      </c>
      <c r="BM177" s="141" t="s">
        <v>3587</v>
      </c>
    </row>
    <row r="178" spans="2:51" s="13" customFormat="1" ht="12">
      <c r="B178" s="150"/>
      <c r="D178" s="144" t="s">
        <v>157</v>
      </c>
      <c r="E178" s="151" t="s">
        <v>1</v>
      </c>
      <c r="F178" s="152" t="s">
        <v>3584</v>
      </c>
      <c r="H178" s="153">
        <v>6.997</v>
      </c>
      <c r="L178" s="150"/>
      <c r="M178" s="154"/>
      <c r="N178" s="155"/>
      <c r="O178" s="155"/>
      <c r="P178" s="155"/>
      <c r="Q178" s="155"/>
      <c r="R178" s="155"/>
      <c r="S178" s="155"/>
      <c r="T178" s="156"/>
      <c r="AT178" s="151" t="s">
        <v>157</v>
      </c>
      <c r="AU178" s="151" t="s">
        <v>79</v>
      </c>
      <c r="AV178" s="13" t="s">
        <v>79</v>
      </c>
      <c r="AW178" s="13" t="s">
        <v>27</v>
      </c>
      <c r="AX178" s="13" t="s">
        <v>70</v>
      </c>
      <c r="AY178" s="151" t="s">
        <v>148</v>
      </c>
    </row>
    <row r="179" spans="2:65" s="1" customFormat="1" ht="24" customHeight="1">
      <c r="B179" s="130"/>
      <c r="C179" s="131" t="s">
        <v>200</v>
      </c>
      <c r="D179" s="131" t="s">
        <v>150</v>
      </c>
      <c r="E179" s="132" t="s">
        <v>201</v>
      </c>
      <c r="F179" s="133" t="s">
        <v>202</v>
      </c>
      <c r="G179" s="134" t="s">
        <v>203</v>
      </c>
      <c r="H179" s="135">
        <v>12.245</v>
      </c>
      <c r="I179" s="136"/>
      <c r="J179" s="136">
        <f>ROUND(I179*H179,2)</f>
        <v>0</v>
      </c>
      <c r="K179" s="133" t="s">
        <v>320</v>
      </c>
      <c r="L179" s="27"/>
      <c r="M179" s="137" t="s">
        <v>1</v>
      </c>
      <c r="N179" s="138" t="s">
        <v>35</v>
      </c>
      <c r="O179" s="139">
        <v>0</v>
      </c>
      <c r="P179" s="139">
        <f>O179*H179</f>
        <v>0</v>
      </c>
      <c r="Q179" s="139">
        <v>0</v>
      </c>
      <c r="R179" s="139">
        <f>Q179*H179</f>
        <v>0</v>
      </c>
      <c r="S179" s="139">
        <v>0</v>
      </c>
      <c r="T179" s="140">
        <f>S179*H179</f>
        <v>0</v>
      </c>
      <c r="AR179" s="141" t="s">
        <v>155</v>
      </c>
      <c r="AT179" s="141" t="s">
        <v>150</v>
      </c>
      <c r="AU179" s="141" t="s">
        <v>79</v>
      </c>
      <c r="AY179" s="15" t="s">
        <v>148</v>
      </c>
      <c r="BE179" s="142">
        <f>IF(N179="základní",J179,0)</f>
        <v>0</v>
      </c>
      <c r="BF179" s="142">
        <f>IF(N179="snížená",J179,0)</f>
        <v>0</v>
      </c>
      <c r="BG179" s="142">
        <f>IF(N179="zákl. přenesená",J179,0)</f>
        <v>0</v>
      </c>
      <c r="BH179" s="142">
        <f>IF(N179="sníž. přenesená",J179,0)</f>
        <v>0</v>
      </c>
      <c r="BI179" s="142">
        <f>IF(N179="nulová",J179,0)</f>
        <v>0</v>
      </c>
      <c r="BJ179" s="15" t="s">
        <v>77</v>
      </c>
      <c r="BK179" s="142">
        <f>ROUND(I179*H179,2)</f>
        <v>0</v>
      </c>
      <c r="BL179" s="15" t="s">
        <v>155</v>
      </c>
      <c r="BM179" s="141" t="s">
        <v>3588</v>
      </c>
    </row>
    <row r="180" spans="2:51" s="13" customFormat="1" ht="12">
      <c r="B180" s="150"/>
      <c r="D180" s="144" t="s">
        <v>157</v>
      </c>
      <c r="E180" s="151" t="s">
        <v>1</v>
      </c>
      <c r="F180" s="152" t="s">
        <v>3589</v>
      </c>
      <c r="H180" s="153">
        <v>12.245</v>
      </c>
      <c r="L180" s="150"/>
      <c r="M180" s="154"/>
      <c r="N180" s="155"/>
      <c r="O180" s="155"/>
      <c r="P180" s="155"/>
      <c r="Q180" s="155"/>
      <c r="R180" s="155"/>
      <c r="S180" s="155"/>
      <c r="T180" s="156"/>
      <c r="AT180" s="151" t="s">
        <v>157</v>
      </c>
      <c r="AU180" s="151" t="s">
        <v>79</v>
      </c>
      <c r="AV180" s="13" t="s">
        <v>79</v>
      </c>
      <c r="AW180" s="13" t="s">
        <v>27</v>
      </c>
      <c r="AX180" s="13" t="s">
        <v>70</v>
      </c>
      <c r="AY180" s="151" t="s">
        <v>148</v>
      </c>
    </row>
    <row r="181" spans="2:65" s="1" customFormat="1" ht="24" customHeight="1">
      <c r="B181" s="130"/>
      <c r="C181" s="131" t="s">
        <v>206</v>
      </c>
      <c r="D181" s="131" t="s">
        <v>150</v>
      </c>
      <c r="E181" s="132" t="s">
        <v>207</v>
      </c>
      <c r="F181" s="133" t="s">
        <v>208</v>
      </c>
      <c r="G181" s="134" t="s">
        <v>162</v>
      </c>
      <c r="H181" s="135">
        <v>26.363</v>
      </c>
      <c r="I181" s="136"/>
      <c r="J181" s="136">
        <f>ROUND(I181*H181,2)</f>
        <v>0</v>
      </c>
      <c r="K181" s="133" t="s">
        <v>320</v>
      </c>
      <c r="L181" s="27"/>
      <c r="M181" s="137" t="s">
        <v>1</v>
      </c>
      <c r="N181" s="138" t="s">
        <v>35</v>
      </c>
      <c r="O181" s="139">
        <v>2.256</v>
      </c>
      <c r="P181" s="139">
        <f>O181*H181</f>
        <v>59.47492799999999</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3590</v>
      </c>
    </row>
    <row r="182" spans="2:51" s="12" customFormat="1" ht="12">
      <c r="B182" s="143"/>
      <c r="D182" s="144" t="s">
        <v>157</v>
      </c>
      <c r="E182" s="145" t="s">
        <v>1</v>
      </c>
      <c r="F182" s="146" t="s">
        <v>244</v>
      </c>
      <c r="H182" s="145" t="s">
        <v>1</v>
      </c>
      <c r="L182" s="143"/>
      <c r="M182" s="147"/>
      <c r="N182" s="148"/>
      <c r="O182" s="148"/>
      <c r="P182" s="148"/>
      <c r="Q182" s="148"/>
      <c r="R182" s="148"/>
      <c r="S182" s="148"/>
      <c r="T182" s="149"/>
      <c r="AT182" s="145" t="s">
        <v>157</v>
      </c>
      <c r="AU182" s="145" t="s">
        <v>79</v>
      </c>
      <c r="AV182" s="12" t="s">
        <v>77</v>
      </c>
      <c r="AW182" s="12" t="s">
        <v>27</v>
      </c>
      <c r="AX182" s="12" t="s">
        <v>70</v>
      </c>
      <c r="AY182" s="145" t="s">
        <v>148</v>
      </c>
    </row>
    <row r="183" spans="2:51" s="13" customFormat="1" ht="20.4">
      <c r="B183" s="150"/>
      <c r="D183" s="144" t="s">
        <v>157</v>
      </c>
      <c r="E183" s="151" t="s">
        <v>1</v>
      </c>
      <c r="F183" s="152" t="s">
        <v>3591</v>
      </c>
      <c r="H183" s="153">
        <v>26.363</v>
      </c>
      <c r="L183" s="150"/>
      <c r="M183" s="154"/>
      <c r="N183" s="155"/>
      <c r="O183" s="155"/>
      <c r="P183" s="155"/>
      <c r="Q183" s="155"/>
      <c r="R183" s="155"/>
      <c r="S183" s="155"/>
      <c r="T183" s="156"/>
      <c r="AT183" s="151" t="s">
        <v>157</v>
      </c>
      <c r="AU183" s="151" t="s">
        <v>79</v>
      </c>
      <c r="AV183" s="13" t="s">
        <v>79</v>
      </c>
      <c r="AW183" s="13" t="s">
        <v>27</v>
      </c>
      <c r="AX183" s="13" t="s">
        <v>70</v>
      </c>
      <c r="AY183" s="151" t="s">
        <v>148</v>
      </c>
    </row>
    <row r="184" spans="2:65" s="1" customFormat="1" ht="24" customHeight="1">
      <c r="B184" s="130"/>
      <c r="C184" s="131" t="s">
        <v>211</v>
      </c>
      <c r="D184" s="131" t="s">
        <v>150</v>
      </c>
      <c r="E184" s="132" t="s">
        <v>212</v>
      </c>
      <c r="F184" s="133" t="s">
        <v>213</v>
      </c>
      <c r="G184" s="134" t="s">
        <v>153</v>
      </c>
      <c r="H184" s="135">
        <v>42.18</v>
      </c>
      <c r="I184" s="136"/>
      <c r="J184" s="136">
        <f>ROUND(I184*H184,2)</f>
        <v>0</v>
      </c>
      <c r="K184" s="133" t="s">
        <v>320</v>
      </c>
      <c r="L184" s="27"/>
      <c r="M184" s="137" t="s">
        <v>1</v>
      </c>
      <c r="N184" s="138" t="s">
        <v>35</v>
      </c>
      <c r="O184" s="139">
        <v>0.077</v>
      </c>
      <c r="P184" s="139">
        <f>O184*H184</f>
        <v>3.2478599999999997</v>
      </c>
      <c r="Q184" s="139">
        <v>0</v>
      </c>
      <c r="R184" s="139">
        <f>Q184*H184</f>
        <v>0</v>
      </c>
      <c r="S184" s="139">
        <v>0</v>
      </c>
      <c r="T184" s="140">
        <f>S184*H184</f>
        <v>0</v>
      </c>
      <c r="AR184" s="141" t="s">
        <v>155</v>
      </c>
      <c r="AT184" s="141" t="s">
        <v>150</v>
      </c>
      <c r="AU184" s="141" t="s">
        <v>79</v>
      </c>
      <c r="AY184" s="15" t="s">
        <v>148</v>
      </c>
      <c r="BE184" s="142">
        <f>IF(N184="základní",J184,0)</f>
        <v>0</v>
      </c>
      <c r="BF184" s="142">
        <f>IF(N184="snížená",J184,0)</f>
        <v>0</v>
      </c>
      <c r="BG184" s="142">
        <f>IF(N184="zákl. přenesená",J184,0)</f>
        <v>0</v>
      </c>
      <c r="BH184" s="142">
        <f>IF(N184="sníž. přenesená",J184,0)</f>
        <v>0</v>
      </c>
      <c r="BI184" s="142">
        <f>IF(N184="nulová",J184,0)</f>
        <v>0</v>
      </c>
      <c r="BJ184" s="15" t="s">
        <v>77</v>
      </c>
      <c r="BK184" s="142">
        <f>ROUND(I184*H184,2)</f>
        <v>0</v>
      </c>
      <c r="BL184" s="15" t="s">
        <v>155</v>
      </c>
      <c r="BM184" s="141" t="s">
        <v>3592</v>
      </c>
    </row>
    <row r="185" spans="2:51" s="12" customFormat="1" ht="12">
      <c r="B185" s="143"/>
      <c r="D185" s="144" t="s">
        <v>157</v>
      </c>
      <c r="E185" s="145" t="s">
        <v>1</v>
      </c>
      <c r="F185" s="146" t="s">
        <v>215</v>
      </c>
      <c r="H185" s="145" t="s">
        <v>1</v>
      </c>
      <c r="L185" s="143"/>
      <c r="M185" s="147"/>
      <c r="N185" s="148"/>
      <c r="O185" s="148"/>
      <c r="P185" s="148"/>
      <c r="Q185" s="148"/>
      <c r="R185" s="148"/>
      <c r="S185" s="148"/>
      <c r="T185" s="149"/>
      <c r="AT185" s="145" t="s">
        <v>157</v>
      </c>
      <c r="AU185" s="145" t="s">
        <v>79</v>
      </c>
      <c r="AV185" s="12" t="s">
        <v>77</v>
      </c>
      <c r="AW185" s="12" t="s">
        <v>27</v>
      </c>
      <c r="AX185" s="12" t="s">
        <v>70</v>
      </c>
      <c r="AY185" s="145" t="s">
        <v>148</v>
      </c>
    </row>
    <row r="186" spans="2:51" s="13" customFormat="1" ht="20.4">
      <c r="B186" s="150"/>
      <c r="D186" s="144" t="s">
        <v>157</v>
      </c>
      <c r="E186" s="151" t="s">
        <v>1</v>
      </c>
      <c r="F186" s="152" t="s">
        <v>3593</v>
      </c>
      <c r="H186" s="153">
        <v>42.18</v>
      </c>
      <c r="L186" s="150"/>
      <c r="M186" s="154"/>
      <c r="N186" s="155"/>
      <c r="O186" s="155"/>
      <c r="P186" s="155"/>
      <c r="Q186" s="155"/>
      <c r="R186" s="155"/>
      <c r="S186" s="155"/>
      <c r="T186" s="156"/>
      <c r="AT186" s="151" t="s">
        <v>157</v>
      </c>
      <c r="AU186" s="151" t="s">
        <v>79</v>
      </c>
      <c r="AV186" s="13" t="s">
        <v>79</v>
      </c>
      <c r="AW186" s="13" t="s">
        <v>27</v>
      </c>
      <c r="AX186" s="13" t="s">
        <v>70</v>
      </c>
      <c r="AY186" s="151" t="s">
        <v>148</v>
      </c>
    </row>
    <row r="187" spans="2:65" s="1" customFormat="1" ht="16.5" customHeight="1">
      <c r="B187" s="130"/>
      <c r="C187" s="157" t="s">
        <v>217</v>
      </c>
      <c r="D187" s="157" t="s">
        <v>80</v>
      </c>
      <c r="E187" s="158" t="s">
        <v>218</v>
      </c>
      <c r="F187" s="159" t="s">
        <v>219</v>
      </c>
      <c r="G187" s="160" t="s">
        <v>220</v>
      </c>
      <c r="H187" s="161">
        <v>1.055</v>
      </c>
      <c r="I187" s="162"/>
      <c r="J187" s="162">
        <f>ROUND(I187*H187,2)</f>
        <v>0</v>
      </c>
      <c r="K187" s="159" t="s">
        <v>320</v>
      </c>
      <c r="L187" s="163"/>
      <c r="M187" s="164" t="s">
        <v>1</v>
      </c>
      <c r="N187" s="165" t="s">
        <v>35</v>
      </c>
      <c r="O187" s="139">
        <v>0</v>
      </c>
      <c r="P187" s="139">
        <f>O187*H187</f>
        <v>0</v>
      </c>
      <c r="Q187" s="139">
        <v>0.001</v>
      </c>
      <c r="R187" s="139">
        <f>Q187*H187</f>
        <v>0.001055</v>
      </c>
      <c r="S187" s="139">
        <v>0</v>
      </c>
      <c r="T187" s="140">
        <f>S187*H187</f>
        <v>0</v>
      </c>
      <c r="AR187" s="141" t="s">
        <v>192</v>
      </c>
      <c r="AT187" s="141" t="s">
        <v>80</v>
      </c>
      <c r="AU187" s="141" t="s">
        <v>79</v>
      </c>
      <c r="AY187" s="15" t="s">
        <v>148</v>
      </c>
      <c r="BE187" s="142">
        <f>IF(N187="základní",J187,0)</f>
        <v>0</v>
      </c>
      <c r="BF187" s="142">
        <f>IF(N187="snížená",J187,0)</f>
        <v>0</v>
      </c>
      <c r="BG187" s="142">
        <f>IF(N187="zákl. přenesená",J187,0)</f>
        <v>0</v>
      </c>
      <c r="BH187" s="142">
        <f>IF(N187="sníž. přenesená",J187,0)</f>
        <v>0</v>
      </c>
      <c r="BI187" s="142">
        <f>IF(N187="nulová",J187,0)</f>
        <v>0</v>
      </c>
      <c r="BJ187" s="15" t="s">
        <v>77</v>
      </c>
      <c r="BK187" s="142">
        <f>ROUND(I187*H187,2)</f>
        <v>0</v>
      </c>
      <c r="BL187" s="15" t="s">
        <v>155</v>
      </c>
      <c r="BM187" s="141" t="s">
        <v>3594</v>
      </c>
    </row>
    <row r="188" spans="2:51" s="13" customFormat="1" ht="12">
      <c r="B188" s="150"/>
      <c r="D188" s="144" t="s">
        <v>157</v>
      </c>
      <c r="F188" s="152" t="s">
        <v>3595</v>
      </c>
      <c r="H188" s="153">
        <v>1.055</v>
      </c>
      <c r="L188" s="150"/>
      <c r="M188" s="154"/>
      <c r="N188" s="155"/>
      <c r="O188" s="155"/>
      <c r="P188" s="155"/>
      <c r="Q188" s="155"/>
      <c r="R188" s="155"/>
      <c r="S188" s="155"/>
      <c r="T188" s="156"/>
      <c r="AT188" s="151" t="s">
        <v>157</v>
      </c>
      <c r="AU188" s="151" t="s">
        <v>79</v>
      </c>
      <c r="AV188" s="13" t="s">
        <v>79</v>
      </c>
      <c r="AW188" s="13" t="s">
        <v>3</v>
      </c>
      <c r="AX188" s="13" t="s">
        <v>77</v>
      </c>
      <c r="AY188" s="151" t="s">
        <v>148</v>
      </c>
    </row>
    <row r="189" spans="2:65" s="1" customFormat="1" ht="24" customHeight="1">
      <c r="B189" s="130"/>
      <c r="C189" s="131" t="s">
        <v>223</v>
      </c>
      <c r="D189" s="131" t="s">
        <v>150</v>
      </c>
      <c r="E189" s="132" t="s">
        <v>224</v>
      </c>
      <c r="F189" s="133" t="s">
        <v>225</v>
      </c>
      <c r="G189" s="134" t="s">
        <v>153</v>
      </c>
      <c r="H189" s="135">
        <v>42.18</v>
      </c>
      <c r="I189" s="136"/>
      <c r="J189" s="136">
        <f>ROUND(I189*H189,2)</f>
        <v>0</v>
      </c>
      <c r="K189" s="133" t="s">
        <v>320</v>
      </c>
      <c r="L189" s="27"/>
      <c r="M189" s="137" t="s">
        <v>1</v>
      </c>
      <c r="N189" s="138" t="s">
        <v>35</v>
      </c>
      <c r="O189" s="139">
        <v>0.055</v>
      </c>
      <c r="P189" s="139">
        <f>O189*H189</f>
        <v>2.3199</v>
      </c>
      <c r="Q189" s="139">
        <v>0</v>
      </c>
      <c r="R189" s="139">
        <f>Q189*H189</f>
        <v>0</v>
      </c>
      <c r="S189" s="139">
        <v>0</v>
      </c>
      <c r="T189" s="140">
        <f>S189*H189</f>
        <v>0</v>
      </c>
      <c r="AR189" s="141" t="s">
        <v>155</v>
      </c>
      <c r="AT189" s="141" t="s">
        <v>150</v>
      </c>
      <c r="AU189" s="141" t="s">
        <v>79</v>
      </c>
      <c r="AY189" s="15" t="s">
        <v>148</v>
      </c>
      <c r="BE189" s="142">
        <f>IF(N189="základní",J189,0)</f>
        <v>0</v>
      </c>
      <c r="BF189" s="142">
        <f>IF(N189="snížená",J189,0)</f>
        <v>0</v>
      </c>
      <c r="BG189" s="142">
        <f>IF(N189="zákl. přenesená",J189,0)</f>
        <v>0</v>
      </c>
      <c r="BH189" s="142">
        <f>IF(N189="sníž. přenesená",J189,0)</f>
        <v>0</v>
      </c>
      <c r="BI189" s="142">
        <f>IF(N189="nulová",J189,0)</f>
        <v>0</v>
      </c>
      <c r="BJ189" s="15" t="s">
        <v>77</v>
      </c>
      <c r="BK189" s="142">
        <f>ROUND(I189*H189,2)</f>
        <v>0</v>
      </c>
      <c r="BL189" s="15" t="s">
        <v>155</v>
      </c>
      <c r="BM189" s="141" t="s">
        <v>3596</v>
      </c>
    </row>
    <row r="190" spans="2:51" s="12" customFormat="1" ht="12">
      <c r="B190" s="143"/>
      <c r="D190" s="144" t="s">
        <v>157</v>
      </c>
      <c r="E190" s="145" t="s">
        <v>1</v>
      </c>
      <c r="F190" s="146" t="s">
        <v>215</v>
      </c>
      <c r="H190" s="145" t="s">
        <v>1</v>
      </c>
      <c r="L190" s="143"/>
      <c r="M190" s="147"/>
      <c r="N190" s="148"/>
      <c r="O190" s="148"/>
      <c r="P190" s="148"/>
      <c r="Q190" s="148"/>
      <c r="R190" s="148"/>
      <c r="S190" s="148"/>
      <c r="T190" s="149"/>
      <c r="AT190" s="145" t="s">
        <v>157</v>
      </c>
      <c r="AU190" s="145" t="s">
        <v>79</v>
      </c>
      <c r="AV190" s="12" t="s">
        <v>77</v>
      </c>
      <c r="AW190" s="12" t="s">
        <v>27</v>
      </c>
      <c r="AX190" s="12" t="s">
        <v>70</v>
      </c>
      <c r="AY190" s="145" t="s">
        <v>148</v>
      </c>
    </row>
    <row r="191" spans="2:51" s="13" customFormat="1" ht="20.4">
      <c r="B191" s="150"/>
      <c r="D191" s="144" t="s">
        <v>157</v>
      </c>
      <c r="E191" s="151" t="s">
        <v>1</v>
      </c>
      <c r="F191" s="152" t="s">
        <v>3593</v>
      </c>
      <c r="H191" s="153">
        <v>42.18</v>
      </c>
      <c r="L191" s="150"/>
      <c r="M191" s="154"/>
      <c r="N191" s="155"/>
      <c r="O191" s="155"/>
      <c r="P191" s="155"/>
      <c r="Q191" s="155"/>
      <c r="R191" s="155"/>
      <c r="S191" s="155"/>
      <c r="T191" s="156"/>
      <c r="AT191" s="151" t="s">
        <v>157</v>
      </c>
      <c r="AU191" s="151" t="s">
        <v>79</v>
      </c>
      <c r="AV191" s="13" t="s">
        <v>79</v>
      </c>
      <c r="AW191" s="13" t="s">
        <v>27</v>
      </c>
      <c r="AX191" s="13" t="s">
        <v>70</v>
      </c>
      <c r="AY191" s="151" t="s">
        <v>148</v>
      </c>
    </row>
    <row r="192" spans="2:65" s="1" customFormat="1" ht="16.5" customHeight="1">
      <c r="B192" s="130"/>
      <c r="C192" s="157" t="s">
        <v>8</v>
      </c>
      <c r="D192" s="157" t="s">
        <v>80</v>
      </c>
      <c r="E192" s="158" t="s">
        <v>227</v>
      </c>
      <c r="F192" s="159" t="s">
        <v>228</v>
      </c>
      <c r="G192" s="160" t="s">
        <v>162</v>
      </c>
      <c r="H192" s="161">
        <v>2.446</v>
      </c>
      <c r="I192" s="162"/>
      <c r="J192" s="162">
        <f>ROUND(I192*H192,2)</f>
        <v>0</v>
      </c>
      <c r="K192" s="159" t="s">
        <v>320</v>
      </c>
      <c r="L192" s="163"/>
      <c r="M192" s="164" t="s">
        <v>1</v>
      </c>
      <c r="N192" s="165" t="s">
        <v>35</v>
      </c>
      <c r="O192" s="139">
        <v>0</v>
      </c>
      <c r="P192" s="139">
        <f>O192*H192</f>
        <v>0</v>
      </c>
      <c r="Q192" s="139">
        <v>0.21</v>
      </c>
      <c r="R192" s="139">
        <f>Q192*H192</f>
        <v>0.51366</v>
      </c>
      <c r="S192" s="139">
        <v>0</v>
      </c>
      <c r="T192" s="140">
        <f>S192*H192</f>
        <v>0</v>
      </c>
      <c r="AR192" s="141" t="s">
        <v>192</v>
      </c>
      <c r="AT192" s="141" t="s">
        <v>80</v>
      </c>
      <c r="AU192" s="141" t="s">
        <v>79</v>
      </c>
      <c r="AY192" s="15" t="s">
        <v>148</v>
      </c>
      <c r="BE192" s="142">
        <f>IF(N192="základní",J192,0)</f>
        <v>0</v>
      </c>
      <c r="BF192" s="142">
        <f>IF(N192="snížená",J192,0)</f>
        <v>0</v>
      </c>
      <c r="BG192" s="142">
        <f>IF(N192="zákl. přenesená",J192,0)</f>
        <v>0</v>
      </c>
      <c r="BH192" s="142">
        <f>IF(N192="sníž. přenesená",J192,0)</f>
        <v>0</v>
      </c>
      <c r="BI192" s="142">
        <f>IF(N192="nulová",J192,0)</f>
        <v>0</v>
      </c>
      <c r="BJ192" s="15" t="s">
        <v>77</v>
      </c>
      <c r="BK192" s="142">
        <f>ROUND(I192*H192,2)</f>
        <v>0</v>
      </c>
      <c r="BL192" s="15" t="s">
        <v>155</v>
      </c>
      <c r="BM192" s="141" t="s">
        <v>3597</v>
      </c>
    </row>
    <row r="193" spans="2:51" s="13" customFormat="1" ht="12">
      <c r="B193" s="150"/>
      <c r="D193" s="144" t="s">
        <v>157</v>
      </c>
      <c r="F193" s="152" t="s">
        <v>3598</v>
      </c>
      <c r="H193" s="153">
        <v>2.446</v>
      </c>
      <c r="L193" s="150"/>
      <c r="M193" s="154"/>
      <c r="N193" s="155"/>
      <c r="O193" s="155"/>
      <c r="P193" s="155"/>
      <c r="Q193" s="155"/>
      <c r="R193" s="155"/>
      <c r="S193" s="155"/>
      <c r="T193" s="156"/>
      <c r="AT193" s="151" t="s">
        <v>157</v>
      </c>
      <c r="AU193" s="151" t="s">
        <v>79</v>
      </c>
      <c r="AV193" s="13" t="s">
        <v>79</v>
      </c>
      <c r="AW193" s="13" t="s">
        <v>3</v>
      </c>
      <c r="AX193" s="13" t="s">
        <v>77</v>
      </c>
      <c r="AY193" s="151" t="s">
        <v>148</v>
      </c>
    </row>
    <row r="194" spans="2:65" s="1" customFormat="1" ht="16.5" customHeight="1">
      <c r="B194" s="130"/>
      <c r="C194" s="131" t="s">
        <v>231</v>
      </c>
      <c r="D194" s="131" t="s">
        <v>150</v>
      </c>
      <c r="E194" s="132" t="s">
        <v>232</v>
      </c>
      <c r="F194" s="133" t="s">
        <v>233</v>
      </c>
      <c r="G194" s="134" t="s">
        <v>153</v>
      </c>
      <c r="H194" s="135">
        <v>42.18</v>
      </c>
      <c r="I194" s="136"/>
      <c r="J194" s="136">
        <f>ROUND(I194*H194,2)</f>
        <v>0</v>
      </c>
      <c r="K194" s="133" t="s">
        <v>320</v>
      </c>
      <c r="L194" s="27"/>
      <c r="M194" s="137" t="s">
        <v>1</v>
      </c>
      <c r="N194" s="138" t="s">
        <v>35</v>
      </c>
      <c r="O194" s="139">
        <v>0.015</v>
      </c>
      <c r="P194" s="139">
        <f>O194*H194</f>
        <v>0.6326999999999999</v>
      </c>
      <c r="Q194" s="139">
        <v>0</v>
      </c>
      <c r="R194" s="139">
        <f>Q194*H194</f>
        <v>0</v>
      </c>
      <c r="S194" s="139">
        <v>0</v>
      </c>
      <c r="T194" s="140">
        <f>S194*H194</f>
        <v>0</v>
      </c>
      <c r="AR194" s="141" t="s">
        <v>155</v>
      </c>
      <c r="AT194" s="141" t="s">
        <v>150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3599</v>
      </c>
    </row>
    <row r="195" spans="2:51" s="12" customFormat="1" ht="12">
      <c r="B195" s="143"/>
      <c r="D195" s="144" t="s">
        <v>157</v>
      </c>
      <c r="E195" s="145" t="s">
        <v>1</v>
      </c>
      <c r="F195" s="146" t="s">
        <v>215</v>
      </c>
      <c r="H195" s="145" t="s">
        <v>1</v>
      </c>
      <c r="L195" s="143"/>
      <c r="M195" s="147"/>
      <c r="N195" s="148"/>
      <c r="O195" s="148"/>
      <c r="P195" s="148"/>
      <c r="Q195" s="148"/>
      <c r="R195" s="148"/>
      <c r="S195" s="148"/>
      <c r="T195" s="149"/>
      <c r="AT195" s="145" t="s">
        <v>157</v>
      </c>
      <c r="AU195" s="145" t="s">
        <v>79</v>
      </c>
      <c r="AV195" s="12" t="s">
        <v>77</v>
      </c>
      <c r="AW195" s="12" t="s">
        <v>27</v>
      </c>
      <c r="AX195" s="12" t="s">
        <v>70</v>
      </c>
      <c r="AY195" s="145" t="s">
        <v>148</v>
      </c>
    </row>
    <row r="196" spans="2:51" s="13" customFormat="1" ht="20.4">
      <c r="B196" s="150"/>
      <c r="D196" s="144" t="s">
        <v>157</v>
      </c>
      <c r="E196" s="151" t="s">
        <v>1</v>
      </c>
      <c r="F196" s="152" t="s">
        <v>3593</v>
      </c>
      <c r="H196" s="153">
        <v>42.18</v>
      </c>
      <c r="L196" s="150"/>
      <c r="M196" s="154"/>
      <c r="N196" s="155"/>
      <c r="O196" s="155"/>
      <c r="P196" s="155"/>
      <c r="Q196" s="155"/>
      <c r="R196" s="155"/>
      <c r="S196" s="155"/>
      <c r="T196" s="156"/>
      <c r="AT196" s="151" t="s">
        <v>157</v>
      </c>
      <c r="AU196" s="151" t="s">
        <v>79</v>
      </c>
      <c r="AV196" s="13" t="s">
        <v>79</v>
      </c>
      <c r="AW196" s="13" t="s">
        <v>27</v>
      </c>
      <c r="AX196" s="13" t="s">
        <v>70</v>
      </c>
      <c r="AY196" s="151" t="s">
        <v>148</v>
      </c>
    </row>
    <row r="197" spans="2:65" s="1" customFormat="1" ht="24" customHeight="1">
      <c r="B197" s="130"/>
      <c r="C197" s="131" t="s">
        <v>235</v>
      </c>
      <c r="D197" s="131" t="s">
        <v>150</v>
      </c>
      <c r="E197" s="132" t="s">
        <v>236</v>
      </c>
      <c r="F197" s="133" t="s">
        <v>237</v>
      </c>
      <c r="G197" s="134" t="s">
        <v>153</v>
      </c>
      <c r="H197" s="135">
        <v>42.18</v>
      </c>
      <c r="I197" s="136"/>
      <c r="J197" s="136">
        <f>ROUND(I197*H197,2)</f>
        <v>0</v>
      </c>
      <c r="K197" s="133" t="s">
        <v>320</v>
      </c>
      <c r="L197" s="27"/>
      <c r="M197" s="137" t="s">
        <v>1</v>
      </c>
      <c r="N197" s="138" t="s">
        <v>35</v>
      </c>
      <c r="O197" s="139">
        <v>0.004</v>
      </c>
      <c r="P197" s="139">
        <f>O197*H197</f>
        <v>0.16872</v>
      </c>
      <c r="Q197" s="139">
        <v>0</v>
      </c>
      <c r="R197" s="139">
        <f>Q197*H197</f>
        <v>0</v>
      </c>
      <c r="S197" s="139">
        <v>0</v>
      </c>
      <c r="T197" s="140">
        <f>S197*H197</f>
        <v>0</v>
      </c>
      <c r="AR197" s="141" t="s">
        <v>155</v>
      </c>
      <c r="AT197" s="141" t="s">
        <v>150</v>
      </c>
      <c r="AU197" s="141" t="s">
        <v>79</v>
      </c>
      <c r="AY197" s="15" t="s">
        <v>148</v>
      </c>
      <c r="BE197" s="142">
        <f>IF(N197="základní",J197,0)</f>
        <v>0</v>
      </c>
      <c r="BF197" s="142">
        <f>IF(N197="snížená",J197,0)</f>
        <v>0</v>
      </c>
      <c r="BG197" s="142">
        <f>IF(N197="zákl. přenesená",J197,0)</f>
        <v>0</v>
      </c>
      <c r="BH197" s="142">
        <f>IF(N197="sníž. přenesená",J197,0)</f>
        <v>0</v>
      </c>
      <c r="BI197" s="142">
        <f>IF(N197="nulová",J197,0)</f>
        <v>0</v>
      </c>
      <c r="BJ197" s="15" t="s">
        <v>77</v>
      </c>
      <c r="BK197" s="142">
        <f>ROUND(I197*H197,2)</f>
        <v>0</v>
      </c>
      <c r="BL197" s="15" t="s">
        <v>155</v>
      </c>
      <c r="BM197" s="141" t="s">
        <v>3600</v>
      </c>
    </row>
    <row r="198" spans="2:51" s="12" customFormat="1" ht="12">
      <c r="B198" s="143"/>
      <c r="D198" s="144" t="s">
        <v>157</v>
      </c>
      <c r="E198" s="145" t="s">
        <v>1</v>
      </c>
      <c r="F198" s="146" t="s">
        <v>215</v>
      </c>
      <c r="H198" s="145" t="s">
        <v>1</v>
      </c>
      <c r="L198" s="143"/>
      <c r="M198" s="147"/>
      <c r="N198" s="148"/>
      <c r="O198" s="148"/>
      <c r="P198" s="148"/>
      <c r="Q198" s="148"/>
      <c r="R198" s="148"/>
      <c r="S198" s="148"/>
      <c r="T198" s="149"/>
      <c r="AT198" s="145" t="s">
        <v>157</v>
      </c>
      <c r="AU198" s="145" t="s">
        <v>79</v>
      </c>
      <c r="AV198" s="12" t="s">
        <v>77</v>
      </c>
      <c r="AW198" s="12" t="s">
        <v>27</v>
      </c>
      <c r="AX198" s="12" t="s">
        <v>70</v>
      </c>
      <c r="AY198" s="145" t="s">
        <v>148</v>
      </c>
    </row>
    <row r="199" spans="2:51" s="13" customFormat="1" ht="20.4">
      <c r="B199" s="150"/>
      <c r="D199" s="144" t="s">
        <v>157</v>
      </c>
      <c r="E199" s="151" t="s">
        <v>1</v>
      </c>
      <c r="F199" s="152" t="s">
        <v>3593</v>
      </c>
      <c r="H199" s="153">
        <v>42.18</v>
      </c>
      <c r="L199" s="150"/>
      <c r="M199" s="154"/>
      <c r="N199" s="155"/>
      <c r="O199" s="155"/>
      <c r="P199" s="155"/>
      <c r="Q199" s="155"/>
      <c r="R199" s="155"/>
      <c r="S199" s="155"/>
      <c r="T199" s="156"/>
      <c r="AT199" s="151" t="s">
        <v>157</v>
      </c>
      <c r="AU199" s="151" t="s">
        <v>79</v>
      </c>
      <c r="AV199" s="13" t="s">
        <v>79</v>
      </c>
      <c r="AW199" s="13" t="s">
        <v>27</v>
      </c>
      <c r="AX199" s="13" t="s">
        <v>70</v>
      </c>
      <c r="AY199" s="151" t="s">
        <v>148</v>
      </c>
    </row>
    <row r="200" spans="2:63" s="11" customFormat="1" ht="22.8" customHeight="1">
      <c r="B200" s="118"/>
      <c r="D200" s="119" t="s">
        <v>69</v>
      </c>
      <c r="E200" s="128" t="s">
        <v>79</v>
      </c>
      <c r="F200" s="128" t="s">
        <v>239</v>
      </c>
      <c r="J200" s="129">
        <f>BK200</f>
        <v>0</v>
      </c>
      <c r="L200" s="118"/>
      <c r="M200" s="122"/>
      <c r="N200" s="123"/>
      <c r="O200" s="123"/>
      <c r="P200" s="124">
        <f>SUM(P201:P209)</f>
        <v>2.4312</v>
      </c>
      <c r="Q200" s="123"/>
      <c r="R200" s="124">
        <f>SUM(R201:R209)</f>
        <v>3.8947820999999996</v>
      </c>
      <c r="S200" s="123"/>
      <c r="T200" s="125">
        <f>SUM(T201:T209)</f>
        <v>0</v>
      </c>
      <c r="AR200" s="119" t="s">
        <v>77</v>
      </c>
      <c r="AT200" s="126" t="s">
        <v>69</v>
      </c>
      <c r="AU200" s="126" t="s">
        <v>77</v>
      </c>
      <c r="AY200" s="119" t="s">
        <v>148</v>
      </c>
      <c r="BK200" s="127">
        <f>SUM(BK201:BK209)</f>
        <v>0</v>
      </c>
    </row>
    <row r="201" spans="2:65" s="1" customFormat="1" ht="16.5" customHeight="1">
      <c r="B201" s="130"/>
      <c r="C201" s="131" t="s">
        <v>240</v>
      </c>
      <c r="D201" s="131" t="s">
        <v>150</v>
      </c>
      <c r="E201" s="132" t="s">
        <v>241</v>
      </c>
      <c r="F201" s="133" t="s">
        <v>242</v>
      </c>
      <c r="G201" s="134" t="s">
        <v>162</v>
      </c>
      <c r="H201" s="135">
        <v>1.725</v>
      </c>
      <c r="I201" s="136"/>
      <c r="J201" s="136">
        <f>ROUND(I201*H201,2)</f>
        <v>0</v>
      </c>
      <c r="K201" s="133" t="s">
        <v>154</v>
      </c>
      <c r="L201" s="27"/>
      <c r="M201" s="137" t="s">
        <v>1</v>
      </c>
      <c r="N201" s="138" t="s">
        <v>35</v>
      </c>
      <c r="O201" s="139">
        <v>0.584</v>
      </c>
      <c r="P201" s="139">
        <f>O201*H201</f>
        <v>1.0074</v>
      </c>
      <c r="Q201" s="139">
        <v>2.25634</v>
      </c>
      <c r="R201" s="139">
        <f>Q201*H201</f>
        <v>3.8921864999999998</v>
      </c>
      <c r="S201" s="139">
        <v>0</v>
      </c>
      <c r="T201" s="140">
        <f>S201*H201</f>
        <v>0</v>
      </c>
      <c r="AR201" s="141" t="s">
        <v>155</v>
      </c>
      <c r="AT201" s="141" t="s">
        <v>150</v>
      </c>
      <c r="AU201" s="141" t="s">
        <v>79</v>
      </c>
      <c r="AY201" s="15" t="s">
        <v>148</v>
      </c>
      <c r="BE201" s="142">
        <f>IF(N201="základní",J201,0)</f>
        <v>0</v>
      </c>
      <c r="BF201" s="142">
        <f>IF(N201="snížená",J201,0)</f>
        <v>0</v>
      </c>
      <c r="BG201" s="142">
        <f>IF(N201="zákl. přenesená",J201,0)</f>
        <v>0</v>
      </c>
      <c r="BH201" s="142">
        <f>IF(N201="sníž. přenesená",J201,0)</f>
        <v>0</v>
      </c>
      <c r="BI201" s="142">
        <f>IF(N201="nulová",J201,0)</f>
        <v>0</v>
      </c>
      <c r="BJ201" s="15" t="s">
        <v>77</v>
      </c>
      <c r="BK201" s="142">
        <f>ROUND(I201*H201,2)</f>
        <v>0</v>
      </c>
      <c r="BL201" s="15" t="s">
        <v>155</v>
      </c>
      <c r="BM201" s="141" t="s">
        <v>3601</v>
      </c>
    </row>
    <row r="202" spans="2:51" s="12" customFormat="1" ht="12">
      <c r="B202" s="143"/>
      <c r="D202" s="144" t="s">
        <v>157</v>
      </c>
      <c r="E202" s="145" t="s">
        <v>1</v>
      </c>
      <c r="F202" s="146" t="s">
        <v>244</v>
      </c>
      <c r="H202" s="145" t="s">
        <v>1</v>
      </c>
      <c r="L202" s="143"/>
      <c r="M202" s="147"/>
      <c r="N202" s="148"/>
      <c r="O202" s="148"/>
      <c r="P202" s="148"/>
      <c r="Q202" s="148"/>
      <c r="R202" s="148"/>
      <c r="S202" s="148"/>
      <c r="T202" s="149"/>
      <c r="AT202" s="145" t="s">
        <v>157</v>
      </c>
      <c r="AU202" s="145" t="s">
        <v>79</v>
      </c>
      <c r="AV202" s="12" t="s">
        <v>77</v>
      </c>
      <c r="AW202" s="12" t="s">
        <v>27</v>
      </c>
      <c r="AX202" s="12" t="s">
        <v>70</v>
      </c>
      <c r="AY202" s="145" t="s">
        <v>148</v>
      </c>
    </row>
    <row r="203" spans="2:51" s="13" customFormat="1" ht="30.6">
      <c r="B203" s="150"/>
      <c r="D203" s="144" t="s">
        <v>157</v>
      </c>
      <c r="E203" s="151" t="s">
        <v>1</v>
      </c>
      <c r="F203" s="152" t="s">
        <v>3576</v>
      </c>
      <c r="H203" s="153">
        <v>1.725</v>
      </c>
      <c r="L203" s="150"/>
      <c r="M203" s="154"/>
      <c r="N203" s="155"/>
      <c r="O203" s="155"/>
      <c r="P203" s="155"/>
      <c r="Q203" s="155"/>
      <c r="R203" s="155"/>
      <c r="S203" s="155"/>
      <c r="T203" s="156"/>
      <c r="AT203" s="151" t="s">
        <v>157</v>
      </c>
      <c r="AU203" s="151" t="s">
        <v>79</v>
      </c>
      <c r="AV203" s="13" t="s">
        <v>79</v>
      </c>
      <c r="AW203" s="13" t="s">
        <v>27</v>
      </c>
      <c r="AX203" s="13" t="s">
        <v>70</v>
      </c>
      <c r="AY203" s="151" t="s">
        <v>148</v>
      </c>
    </row>
    <row r="204" spans="2:65" s="1" customFormat="1" ht="16.5" customHeight="1">
      <c r="B204" s="130"/>
      <c r="C204" s="131" t="s">
        <v>246</v>
      </c>
      <c r="D204" s="131" t="s">
        <v>150</v>
      </c>
      <c r="E204" s="132" t="s">
        <v>247</v>
      </c>
      <c r="F204" s="133" t="s">
        <v>248</v>
      </c>
      <c r="G204" s="134" t="s">
        <v>153</v>
      </c>
      <c r="H204" s="135">
        <v>2.52</v>
      </c>
      <c r="I204" s="136"/>
      <c r="J204" s="136">
        <f>ROUND(I204*H204,2)</f>
        <v>0</v>
      </c>
      <c r="K204" s="133" t="s">
        <v>154</v>
      </c>
      <c r="L204" s="27"/>
      <c r="M204" s="137" t="s">
        <v>1</v>
      </c>
      <c r="N204" s="138" t="s">
        <v>35</v>
      </c>
      <c r="O204" s="139">
        <v>0.364</v>
      </c>
      <c r="P204" s="139">
        <f>O204*H204</f>
        <v>0.91728</v>
      </c>
      <c r="Q204" s="139">
        <v>0.00103</v>
      </c>
      <c r="R204" s="139">
        <f>Q204*H204</f>
        <v>0.0025956000000000004</v>
      </c>
      <c r="S204" s="139">
        <v>0</v>
      </c>
      <c r="T204" s="140">
        <f>S204*H204</f>
        <v>0</v>
      </c>
      <c r="AR204" s="141" t="s">
        <v>155</v>
      </c>
      <c r="AT204" s="141" t="s">
        <v>150</v>
      </c>
      <c r="AU204" s="141" t="s">
        <v>79</v>
      </c>
      <c r="AY204" s="15" t="s">
        <v>148</v>
      </c>
      <c r="BE204" s="142">
        <f>IF(N204="základní",J204,0)</f>
        <v>0</v>
      </c>
      <c r="BF204" s="142">
        <f>IF(N204="snížená",J204,0)</f>
        <v>0</v>
      </c>
      <c r="BG204" s="142">
        <f>IF(N204="zákl. přenesená",J204,0)</f>
        <v>0</v>
      </c>
      <c r="BH204" s="142">
        <f>IF(N204="sníž. přenesená",J204,0)</f>
        <v>0</v>
      </c>
      <c r="BI204" s="142">
        <f>IF(N204="nulová",J204,0)</f>
        <v>0</v>
      </c>
      <c r="BJ204" s="15" t="s">
        <v>77</v>
      </c>
      <c r="BK204" s="142">
        <f>ROUND(I204*H204,2)</f>
        <v>0</v>
      </c>
      <c r="BL204" s="15" t="s">
        <v>155</v>
      </c>
      <c r="BM204" s="141" t="s">
        <v>3602</v>
      </c>
    </row>
    <row r="205" spans="2:51" s="12" customFormat="1" ht="12">
      <c r="B205" s="143"/>
      <c r="D205" s="144" t="s">
        <v>157</v>
      </c>
      <c r="E205" s="145" t="s">
        <v>1</v>
      </c>
      <c r="F205" s="146" t="s">
        <v>244</v>
      </c>
      <c r="H205" s="145" t="s">
        <v>1</v>
      </c>
      <c r="L205" s="143"/>
      <c r="M205" s="147"/>
      <c r="N205" s="148"/>
      <c r="O205" s="148"/>
      <c r="P205" s="148"/>
      <c r="Q205" s="148"/>
      <c r="R205" s="148"/>
      <c r="S205" s="148"/>
      <c r="T205" s="149"/>
      <c r="AT205" s="145" t="s">
        <v>157</v>
      </c>
      <c r="AU205" s="145" t="s">
        <v>79</v>
      </c>
      <c r="AV205" s="12" t="s">
        <v>77</v>
      </c>
      <c r="AW205" s="12" t="s">
        <v>27</v>
      </c>
      <c r="AX205" s="12" t="s">
        <v>70</v>
      </c>
      <c r="AY205" s="145" t="s">
        <v>148</v>
      </c>
    </row>
    <row r="206" spans="2:51" s="13" customFormat="1" ht="40.8">
      <c r="B206" s="150"/>
      <c r="D206" s="144" t="s">
        <v>157</v>
      </c>
      <c r="E206" s="151" t="s">
        <v>1</v>
      </c>
      <c r="F206" s="152" t="s">
        <v>3603</v>
      </c>
      <c r="H206" s="153">
        <v>2.52</v>
      </c>
      <c r="L206" s="150"/>
      <c r="M206" s="154"/>
      <c r="N206" s="155"/>
      <c r="O206" s="155"/>
      <c r="P206" s="155"/>
      <c r="Q206" s="155"/>
      <c r="R206" s="155"/>
      <c r="S206" s="155"/>
      <c r="T206" s="156"/>
      <c r="AT206" s="151" t="s">
        <v>157</v>
      </c>
      <c r="AU206" s="151" t="s">
        <v>79</v>
      </c>
      <c r="AV206" s="13" t="s">
        <v>79</v>
      </c>
      <c r="AW206" s="13" t="s">
        <v>27</v>
      </c>
      <c r="AX206" s="13" t="s">
        <v>70</v>
      </c>
      <c r="AY206" s="151" t="s">
        <v>148</v>
      </c>
    </row>
    <row r="207" spans="2:65" s="1" customFormat="1" ht="16.5" customHeight="1">
      <c r="B207" s="130"/>
      <c r="C207" s="131" t="s">
        <v>251</v>
      </c>
      <c r="D207" s="131" t="s">
        <v>150</v>
      </c>
      <c r="E207" s="132" t="s">
        <v>252</v>
      </c>
      <c r="F207" s="133" t="s">
        <v>253</v>
      </c>
      <c r="G207" s="134" t="s">
        <v>153</v>
      </c>
      <c r="H207" s="135">
        <v>2.52</v>
      </c>
      <c r="I207" s="136"/>
      <c r="J207" s="136">
        <f>ROUND(I207*H207,2)</f>
        <v>0</v>
      </c>
      <c r="K207" s="133" t="s">
        <v>154</v>
      </c>
      <c r="L207" s="27"/>
      <c r="M207" s="137" t="s">
        <v>1</v>
      </c>
      <c r="N207" s="138" t="s">
        <v>35</v>
      </c>
      <c r="O207" s="139">
        <v>0.201</v>
      </c>
      <c r="P207" s="139">
        <f>O207*H207</f>
        <v>0.5065200000000001</v>
      </c>
      <c r="Q207" s="139">
        <v>0</v>
      </c>
      <c r="R207" s="139">
        <f>Q207*H207</f>
        <v>0</v>
      </c>
      <c r="S207" s="139">
        <v>0</v>
      </c>
      <c r="T207" s="140">
        <f>S207*H207</f>
        <v>0</v>
      </c>
      <c r="AR207" s="141" t="s">
        <v>155</v>
      </c>
      <c r="AT207" s="141" t="s">
        <v>150</v>
      </c>
      <c r="AU207" s="141" t="s">
        <v>79</v>
      </c>
      <c r="AY207" s="15" t="s">
        <v>148</v>
      </c>
      <c r="BE207" s="142">
        <f>IF(N207="základní",J207,0)</f>
        <v>0</v>
      </c>
      <c r="BF207" s="142">
        <f>IF(N207="snížená",J207,0)</f>
        <v>0</v>
      </c>
      <c r="BG207" s="142">
        <f>IF(N207="zákl. přenesená",J207,0)</f>
        <v>0</v>
      </c>
      <c r="BH207" s="142">
        <f>IF(N207="sníž. přenesená",J207,0)</f>
        <v>0</v>
      </c>
      <c r="BI207" s="142">
        <f>IF(N207="nulová",J207,0)</f>
        <v>0</v>
      </c>
      <c r="BJ207" s="15" t="s">
        <v>77</v>
      </c>
      <c r="BK207" s="142">
        <f>ROUND(I207*H207,2)</f>
        <v>0</v>
      </c>
      <c r="BL207" s="15" t="s">
        <v>155</v>
      </c>
      <c r="BM207" s="141" t="s">
        <v>3604</v>
      </c>
    </row>
    <row r="208" spans="2:51" s="12" customFormat="1" ht="12">
      <c r="B208" s="143"/>
      <c r="D208" s="144" t="s">
        <v>157</v>
      </c>
      <c r="E208" s="145" t="s">
        <v>1</v>
      </c>
      <c r="F208" s="146" t="s">
        <v>244</v>
      </c>
      <c r="H208" s="145" t="s">
        <v>1</v>
      </c>
      <c r="L208" s="143"/>
      <c r="M208" s="147"/>
      <c r="N208" s="148"/>
      <c r="O208" s="148"/>
      <c r="P208" s="148"/>
      <c r="Q208" s="148"/>
      <c r="R208" s="148"/>
      <c r="S208" s="148"/>
      <c r="T208" s="149"/>
      <c r="AT208" s="145" t="s">
        <v>157</v>
      </c>
      <c r="AU208" s="145" t="s">
        <v>79</v>
      </c>
      <c r="AV208" s="12" t="s">
        <v>77</v>
      </c>
      <c r="AW208" s="12" t="s">
        <v>27</v>
      </c>
      <c r="AX208" s="12" t="s">
        <v>70</v>
      </c>
      <c r="AY208" s="145" t="s">
        <v>148</v>
      </c>
    </row>
    <row r="209" spans="2:51" s="13" customFormat="1" ht="40.8">
      <c r="B209" s="150"/>
      <c r="D209" s="144" t="s">
        <v>157</v>
      </c>
      <c r="E209" s="151" t="s">
        <v>1</v>
      </c>
      <c r="F209" s="152" t="s">
        <v>3603</v>
      </c>
      <c r="H209" s="153">
        <v>2.52</v>
      </c>
      <c r="L209" s="150"/>
      <c r="M209" s="154"/>
      <c r="N209" s="155"/>
      <c r="O209" s="155"/>
      <c r="P209" s="155"/>
      <c r="Q209" s="155"/>
      <c r="R209" s="155"/>
      <c r="S209" s="155"/>
      <c r="T209" s="156"/>
      <c r="AT209" s="151" t="s">
        <v>157</v>
      </c>
      <c r="AU209" s="151" t="s">
        <v>79</v>
      </c>
      <c r="AV209" s="13" t="s">
        <v>79</v>
      </c>
      <c r="AW209" s="13" t="s">
        <v>27</v>
      </c>
      <c r="AX209" s="13" t="s">
        <v>70</v>
      </c>
      <c r="AY209" s="151" t="s">
        <v>148</v>
      </c>
    </row>
    <row r="210" spans="2:63" s="11" customFormat="1" ht="22.8" customHeight="1">
      <c r="B210" s="118"/>
      <c r="D210" s="119" t="s">
        <v>69</v>
      </c>
      <c r="E210" s="128" t="s">
        <v>167</v>
      </c>
      <c r="F210" s="128" t="s">
        <v>255</v>
      </c>
      <c r="J210" s="129">
        <f>BK210</f>
        <v>0</v>
      </c>
      <c r="L210" s="118"/>
      <c r="M210" s="122"/>
      <c r="N210" s="123"/>
      <c r="O210" s="123"/>
      <c r="P210" s="124">
        <f>SUM(P211:P214)</f>
        <v>3.0629999999999997</v>
      </c>
      <c r="Q210" s="123"/>
      <c r="R210" s="124">
        <f>SUM(R211:R214)</f>
        <v>0.76095</v>
      </c>
      <c r="S210" s="123"/>
      <c r="T210" s="125">
        <f>SUM(T211:T214)</f>
        <v>0</v>
      </c>
      <c r="AR210" s="119" t="s">
        <v>77</v>
      </c>
      <c r="AT210" s="126" t="s">
        <v>69</v>
      </c>
      <c r="AU210" s="126" t="s">
        <v>77</v>
      </c>
      <c r="AY210" s="119" t="s">
        <v>148</v>
      </c>
      <c r="BK210" s="127">
        <f>SUM(BK211:BK214)</f>
        <v>0</v>
      </c>
    </row>
    <row r="211" spans="2:65" s="1" customFormat="1" ht="24" customHeight="1">
      <c r="B211" s="130"/>
      <c r="C211" s="131" t="s">
        <v>7</v>
      </c>
      <c r="D211" s="131" t="s">
        <v>150</v>
      </c>
      <c r="E211" s="132" t="s">
        <v>256</v>
      </c>
      <c r="F211" s="133" t="s">
        <v>257</v>
      </c>
      <c r="G211" s="134" t="s">
        <v>153</v>
      </c>
      <c r="H211" s="135">
        <v>3</v>
      </c>
      <c r="I211" s="136"/>
      <c r="J211" s="136">
        <f>ROUND(I211*H211,2)</f>
        <v>0</v>
      </c>
      <c r="K211" s="133" t="s">
        <v>154</v>
      </c>
      <c r="L211" s="27"/>
      <c r="M211" s="137" t="s">
        <v>1</v>
      </c>
      <c r="N211" s="138" t="s">
        <v>35</v>
      </c>
      <c r="O211" s="139">
        <v>1.021</v>
      </c>
      <c r="P211" s="139">
        <f>O211*H211</f>
        <v>3.0629999999999997</v>
      </c>
      <c r="Q211" s="139">
        <v>0.25365</v>
      </c>
      <c r="R211" s="139">
        <f>Q211*H211</f>
        <v>0.76095</v>
      </c>
      <c r="S211" s="139">
        <v>0</v>
      </c>
      <c r="T211" s="140">
        <f>S211*H211</f>
        <v>0</v>
      </c>
      <c r="AR211" s="141" t="s">
        <v>155</v>
      </c>
      <c r="AT211" s="141" t="s">
        <v>150</v>
      </c>
      <c r="AU211" s="141" t="s">
        <v>79</v>
      </c>
      <c r="AY211" s="15" t="s">
        <v>148</v>
      </c>
      <c r="BE211" s="142">
        <f>IF(N211="základní",J211,0)</f>
        <v>0</v>
      </c>
      <c r="BF211" s="142">
        <f>IF(N211="snížená",J211,0)</f>
        <v>0</v>
      </c>
      <c r="BG211" s="142">
        <f>IF(N211="zákl. přenesená",J211,0)</f>
        <v>0</v>
      </c>
      <c r="BH211" s="142">
        <f>IF(N211="sníž. přenesená",J211,0)</f>
        <v>0</v>
      </c>
      <c r="BI211" s="142">
        <f>IF(N211="nulová",J211,0)</f>
        <v>0</v>
      </c>
      <c r="BJ211" s="15" t="s">
        <v>77</v>
      </c>
      <c r="BK211" s="142">
        <f>ROUND(I211*H211,2)</f>
        <v>0</v>
      </c>
      <c r="BL211" s="15" t="s">
        <v>155</v>
      </c>
      <c r="BM211" s="141" t="s">
        <v>3605</v>
      </c>
    </row>
    <row r="212" spans="2:51" s="12" customFormat="1" ht="12">
      <c r="B212" s="143"/>
      <c r="D212" s="144" t="s">
        <v>157</v>
      </c>
      <c r="E212" s="145" t="s">
        <v>1</v>
      </c>
      <c r="F212" s="146" t="s">
        <v>259</v>
      </c>
      <c r="H212" s="145" t="s">
        <v>1</v>
      </c>
      <c r="L212" s="143"/>
      <c r="M212" s="147"/>
      <c r="N212" s="148"/>
      <c r="O212" s="148"/>
      <c r="P212" s="148"/>
      <c r="Q212" s="148"/>
      <c r="R212" s="148"/>
      <c r="S212" s="148"/>
      <c r="T212" s="149"/>
      <c r="AT212" s="145" t="s">
        <v>157</v>
      </c>
      <c r="AU212" s="145" t="s">
        <v>79</v>
      </c>
      <c r="AV212" s="12" t="s">
        <v>77</v>
      </c>
      <c r="AW212" s="12" t="s">
        <v>27</v>
      </c>
      <c r="AX212" s="12" t="s">
        <v>70</v>
      </c>
      <c r="AY212" s="145" t="s">
        <v>148</v>
      </c>
    </row>
    <row r="213" spans="2:51" s="13" customFormat="1" ht="12">
      <c r="B213" s="150"/>
      <c r="D213" s="144" t="s">
        <v>157</v>
      </c>
      <c r="E213" s="151" t="s">
        <v>1</v>
      </c>
      <c r="F213" s="152" t="s">
        <v>2733</v>
      </c>
      <c r="H213" s="153">
        <v>2</v>
      </c>
      <c r="L213" s="150"/>
      <c r="M213" s="154"/>
      <c r="N213" s="155"/>
      <c r="O213" s="155"/>
      <c r="P213" s="155"/>
      <c r="Q213" s="155"/>
      <c r="R213" s="155"/>
      <c r="S213" s="155"/>
      <c r="T213" s="156"/>
      <c r="AT213" s="151" t="s">
        <v>157</v>
      </c>
      <c r="AU213" s="151" t="s">
        <v>79</v>
      </c>
      <c r="AV213" s="13" t="s">
        <v>79</v>
      </c>
      <c r="AW213" s="13" t="s">
        <v>27</v>
      </c>
      <c r="AX213" s="13" t="s">
        <v>70</v>
      </c>
      <c r="AY213" s="151" t="s">
        <v>148</v>
      </c>
    </row>
    <row r="214" spans="2:51" s="13" customFormat="1" ht="12">
      <c r="B214" s="150"/>
      <c r="D214" s="144" t="s">
        <v>157</v>
      </c>
      <c r="E214" s="151" t="s">
        <v>1</v>
      </c>
      <c r="F214" s="152" t="s">
        <v>261</v>
      </c>
      <c r="H214" s="153">
        <v>1</v>
      </c>
      <c r="L214" s="150"/>
      <c r="M214" s="154"/>
      <c r="N214" s="155"/>
      <c r="O214" s="155"/>
      <c r="P214" s="155"/>
      <c r="Q214" s="155"/>
      <c r="R214" s="155"/>
      <c r="S214" s="155"/>
      <c r="T214" s="156"/>
      <c r="AT214" s="151" t="s">
        <v>157</v>
      </c>
      <c r="AU214" s="151" t="s">
        <v>79</v>
      </c>
      <c r="AV214" s="13" t="s">
        <v>79</v>
      </c>
      <c r="AW214" s="13" t="s">
        <v>27</v>
      </c>
      <c r="AX214" s="13" t="s">
        <v>70</v>
      </c>
      <c r="AY214" s="151" t="s">
        <v>148</v>
      </c>
    </row>
    <row r="215" spans="2:63" s="11" customFormat="1" ht="22.8" customHeight="1">
      <c r="B215" s="118"/>
      <c r="D215" s="119" t="s">
        <v>69</v>
      </c>
      <c r="E215" s="128" t="s">
        <v>175</v>
      </c>
      <c r="F215" s="128" t="s">
        <v>262</v>
      </c>
      <c r="J215" s="129">
        <f>BK215</f>
        <v>0</v>
      </c>
      <c r="L215" s="118"/>
      <c r="M215" s="122"/>
      <c r="N215" s="123"/>
      <c r="O215" s="123"/>
      <c r="P215" s="124">
        <f>SUM(P216:P224)</f>
        <v>32.666367</v>
      </c>
      <c r="Q215" s="123"/>
      <c r="R215" s="124">
        <f>SUM(R216:R224)</f>
        <v>10.068663</v>
      </c>
      <c r="S215" s="123"/>
      <c r="T215" s="125">
        <f>SUM(T216:T224)</f>
        <v>0</v>
      </c>
      <c r="AR215" s="119" t="s">
        <v>77</v>
      </c>
      <c r="AT215" s="126" t="s">
        <v>69</v>
      </c>
      <c r="AU215" s="126" t="s">
        <v>77</v>
      </c>
      <c r="AY215" s="119" t="s">
        <v>148</v>
      </c>
      <c r="BK215" s="127">
        <f>SUM(BK216:BK224)</f>
        <v>0</v>
      </c>
    </row>
    <row r="216" spans="2:65" s="1" customFormat="1" ht="16.5" customHeight="1">
      <c r="B216" s="130"/>
      <c r="C216" s="282" t="s">
        <v>269</v>
      </c>
      <c r="D216" s="282" t="s">
        <v>150</v>
      </c>
      <c r="E216" s="283" t="s">
        <v>264</v>
      </c>
      <c r="F216" s="284" t="s">
        <v>265</v>
      </c>
      <c r="G216" s="285" t="s">
        <v>153</v>
      </c>
      <c r="H216" s="286">
        <v>46.733</v>
      </c>
      <c r="I216" s="287"/>
      <c r="J216" s="287">
        <f>ROUND(I216*H216,2)</f>
        <v>0</v>
      </c>
      <c r="K216" s="133" t="s">
        <v>154</v>
      </c>
      <c r="L216" s="27"/>
      <c r="M216" s="137" t="s">
        <v>1</v>
      </c>
      <c r="N216" s="138" t="s">
        <v>35</v>
      </c>
      <c r="O216" s="139">
        <v>0.051</v>
      </c>
      <c r="P216" s="139">
        <f>O216*H216</f>
        <v>2.383383</v>
      </c>
      <c r="Q216" s="139">
        <v>0</v>
      </c>
      <c r="R216" s="139">
        <f>Q216*H216</f>
        <v>0</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3606</v>
      </c>
    </row>
    <row r="217" spans="2:51" s="12" customFormat="1" ht="12">
      <c r="B217" s="143"/>
      <c r="D217" s="144" t="s">
        <v>157</v>
      </c>
      <c r="E217" s="145" t="s">
        <v>1</v>
      </c>
      <c r="F217" s="146" t="s">
        <v>267</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51" s="13" customFormat="1" ht="20.4">
      <c r="B218" s="150"/>
      <c r="D218" s="144" t="s">
        <v>157</v>
      </c>
      <c r="E218" s="151" t="s">
        <v>1</v>
      </c>
      <c r="F218" s="152" t="s">
        <v>3607</v>
      </c>
      <c r="H218" s="153">
        <v>46.733</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 customFormat="1" ht="24" customHeight="1">
      <c r="B219" s="130"/>
      <c r="C219" s="282" t="s">
        <v>273</v>
      </c>
      <c r="D219" s="282" t="s">
        <v>150</v>
      </c>
      <c r="E219" s="283" t="s">
        <v>270</v>
      </c>
      <c r="F219" s="284" t="s">
        <v>271</v>
      </c>
      <c r="G219" s="285" t="s">
        <v>153</v>
      </c>
      <c r="H219" s="286">
        <v>46.733</v>
      </c>
      <c r="I219" s="287"/>
      <c r="J219" s="287">
        <f>ROUND(I219*H219,2)</f>
        <v>0</v>
      </c>
      <c r="K219" s="133" t="s">
        <v>154</v>
      </c>
      <c r="L219" s="27"/>
      <c r="M219" s="137" t="s">
        <v>1</v>
      </c>
      <c r="N219" s="138" t="s">
        <v>35</v>
      </c>
      <c r="O219" s="139">
        <v>0.648</v>
      </c>
      <c r="P219" s="139">
        <f>O219*H219</f>
        <v>30.282984</v>
      </c>
      <c r="Q219" s="139">
        <v>0.101</v>
      </c>
      <c r="R219" s="139">
        <f>Q219*H219</f>
        <v>4.720033</v>
      </c>
      <c r="S219" s="139">
        <v>0</v>
      </c>
      <c r="T219" s="140">
        <f>S219*H219</f>
        <v>0</v>
      </c>
      <c r="AR219" s="141" t="s">
        <v>155</v>
      </c>
      <c r="AT219" s="141" t="s">
        <v>150</v>
      </c>
      <c r="AU219" s="141" t="s">
        <v>79</v>
      </c>
      <c r="AY219" s="15" t="s">
        <v>148</v>
      </c>
      <c r="BE219" s="142">
        <f>IF(N219="základní",J219,0)</f>
        <v>0</v>
      </c>
      <c r="BF219" s="142">
        <f>IF(N219="snížená",J219,0)</f>
        <v>0</v>
      </c>
      <c r="BG219" s="142">
        <f>IF(N219="zákl. přenesená",J219,0)</f>
        <v>0</v>
      </c>
      <c r="BH219" s="142">
        <f>IF(N219="sníž. přenesená",J219,0)</f>
        <v>0</v>
      </c>
      <c r="BI219" s="142">
        <f>IF(N219="nulová",J219,0)</f>
        <v>0</v>
      </c>
      <c r="BJ219" s="15" t="s">
        <v>77</v>
      </c>
      <c r="BK219" s="142">
        <f>ROUND(I219*H219,2)</f>
        <v>0</v>
      </c>
      <c r="BL219" s="15" t="s">
        <v>155</v>
      </c>
      <c r="BM219" s="141" t="s">
        <v>3608</v>
      </c>
    </row>
    <row r="220" spans="2:51" s="12" customFormat="1" ht="12">
      <c r="B220" s="143"/>
      <c r="D220" s="144" t="s">
        <v>157</v>
      </c>
      <c r="E220" s="145" t="s">
        <v>1</v>
      </c>
      <c r="F220" s="146" t="s">
        <v>267</v>
      </c>
      <c r="H220" s="145" t="s">
        <v>1</v>
      </c>
      <c r="L220" s="143"/>
      <c r="M220" s="147"/>
      <c r="N220" s="148"/>
      <c r="O220" s="148"/>
      <c r="P220" s="148"/>
      <c r="Q220" s="148"/>
      <c r="R220" s="148"/>
      <c r="S220" s="148"/>
      <c r="T220" s="149"/>
      <c r="AT220" s="145" t="s">
        <v>157</v>
      </c>
      <c r="AU220" s="145" t="s">
        <v>79</v>
      </c>
      <c r="AV220" s="12" t="s">
        <v>77</v>
      </c>
      <c r="AW220" s="12" t="s">
        <v>27</v>
      </c>
      <c r="AX220" s="12" t="s">
        <v>70</v>
      </c>
      <c r="AY220" s="145" t="s">
        <v>148</v>
      </c>
    </row>
    <row r="221" spans="2:51" s="13" customFormat="1" ht="20.4">
      <c r="B221" s="150"/>
      <c r="D221" s="144" t="s">
        <v>157</v>
      </c>
      <c r="E221" s="151" t="s">
        <v>1</v>
      </c>
      <c r="F221" s="152" t="s">
        <v>3607</v>
      </c>
      <c r="H221" s="153">
        <v>46.733</v>
      </c>
      <c r="L221" s="150"/>
      <c r="M221" s="154"/>
      <c r="N221" s="155"/>
      <c r="O221" s="155"/>
      <c r="P221" s="155"/>
      <c r="Q221" s="155"/>
      <c r="R221" s="155"/>
      <c r="S221" s="155"/>
      <c r="T221" s="156"/>
      <c r="AT221" s="151" t="s">
        <v>157</v>
      </c>
      <c r="AU221" s="151" t="s">
        <v>79</v>
      </c>
      <c r="AV221" s="13" t="s">
        <v>79</v>
      </c>
      <c r="AW221" s="13" t="s">
        <v>27</v>
      </c>
      <c r="AX221" s="13" t="s">
        <v>70</v>
      </c>
      <c r="AY221" s="151" t="s">
        <v>148</v>
      </c>
    </row>
    <row r="222" spans="2:65" s="1" customFormat="1" ht="24" customHeight="1">
      <c r="B222" s="130"/>
      <c r="C222" s="288" t="s">
        <v>282</v>
      </c>
      <c r="D222" s="288" t="s">
        <v>80</v>
      </c>
      <c r="E222" s="289" t="s">
        <v>274</v>
      </c>
      <c r="F222" s="290" t="s">
        <v>275</v>
      </c>
      <c r="G222" s="291" t="s">
        <v>153</v>
      </c>
      <c r="H222" s="292">
        <v>49.07</v>
      </c>
      <c r="I222" s="293"/>
      <c r="J222" s="293">
        <f>ROUND(I222*H222,2)</f>
        <v>0</v>
      </c>
      <c r="K222" s="159" t="s">
        <v>154</v>
      </c>
      <c r="L222" s="163"/>
      <c r="M222" s="164" t="s">
        <v>1</v>
      </c>
      <c r="N222" s="165" t="s">
        <v>35</v>
      </c>
      <c r="O222" s="139">
        <v>0</v>
      </c>
      <c r="P222" s="139">
        <f>O222*H222</f>
        <v>0</v>
      </c>
      <c r="Q222" s="139">
        <v>0.109</v>
      </c>
      <c r="R222" s="139">
        <f>Q222*H222</f>
        <v>5.34863</v>
      </c>
      <c r="S222" s="139">
        <v>0</v>
      </c>
      <c r="T222" s="140">
        <f>S222*H222</f>
        <v>0</v>
      </c>
      <c r="AR222" s="141" t="s">
        <v>192</v>
      </c>
      <c r="AT222" s="141" t="s">
        <v>80</v>
      </c>
      <c r="AU222" s="141" t="s">
        <v>79</v>
      </c>
      <c r="AY222" s="15" t="s">
        <v>148</v>
      </c>
      <c r="BE222" s="142">
        <f>IF(N222="základní",J222,0)</f>
        <v>0</v>
      </c>
      <c r="BF222" s="142">
        <f>IF(N222="snížená",J222,0)</f>
        <v>0</v>
      </c>
      <c r="BG222" s="142">
        <f>IF(N222="zákl. přenesená",J222,0)</f>
        <v>0</v>
      </c>
      <c r="BH222" s="142">
        <f>IF(N222="sníž. přenesená",J222,0)</f>
        <v>0</v>
      </c>
      <c r="BI222" s="142">
        <f>IF(N222="nulová",J222,0)</f>
        <v>0</v>
      </c>
      <c r="BJ222" s="15" t="s">
        <v>77</v>
      </c>
      <c r="BK222" s="142">
        <f>ROUND(I222*H222,2)</f>
        <v>0</v>
      </c>
      <c r="BL222" s="15" t="s">
        <v>155</v>
      </c>
      <c r="BM222" s="141" t="s">
        <v>3609</v>
      </c>
    </row>
    <row r="223" spans="2:47" s="1" customFormat="1" ht="19.2">
      <c r="B223" s="27"/>
      <c r="D223" s="144" t="s">
        <v>277</v>
      </c>
      <c r="F223" s="166" t="s">
        <v>278</v>
      </c>
      <c r="L223" s="27"/>
      <c r="M223" s="167"/>
      <c r="N223" s="50"/>
      <c r="O223" s="50"/>
      <c r="P223" s="50"/>
      <c r="Q223" s="50"/>
      <c r="R223" s="50"/>
      <c r="S223" s="50"/>
      <c r="T223" s="51"/>
      <c r="AT223" s="15" t="s">
        <v>277</v>
      </c>
      <c r="AU223" s="15" t="s">
        <v>79</v>
      </c>
    </row>
    <row r="224" spans="2:51" s="13" customFormat="1" ht="12">
      <c r="B224" s="150"/>
      <c r="D224" s="144" t="s">
        <v>157</v>
      </c>
      <c r="F224" s="152" t="s">
        <v>3610</v>
      </c>
      <c r="H224" s="153">
        <v>49.07</v>
      </c>
      <c r="L224" s="150"/>
      <c r="M224" s="154"/>
      <c r="N224" s="155"/>
      <c r="O224" s="155"/>
      <c r="P224" s="155"/>
      <c r="Q224" s="155"/>
      <c r="R224" s="155"/>
      <c r="S224" s="155"/>
      <c r="T224" s="156"/>
      <c r="AT224" s="151" t="s">
        <v>157</v>
      </c>
      <c r="AU224" s="151" t="s">
        <v>79</v>
      </c>
      <c r="AV224" s="13" t="s">
        <v>79</v>
      </c>
      <c r="AW224" s="13" t="s">
        <v>3</v>
      </c>
      <c r="AX224" s="13" t="s">
        <v>77</v>
      </c>
      <c r="AY224" s="151" t="s">
        <v>148</v>
      </c>
    </row>
    <row r="225" spans="2:63" s="11" customFormat="1" ht="22.8" customHeight="1">
      <c r="B225" s="118"/>
      <c r="D225" s="119" t="s">
        <v>69</v>
      </c>
      <c r="E225" s="128" t="s">
        <v>280</v>
      </c>
      <c r="F225" s="128" t="s">
        <v>281</v>
      </c>
      <c r="J225" s="129">
        <f>BK225</f>
        <v>0</v>
      </c>
      <c r="L225" s="118"/>
      <c r="M225" s="122"/>
      <c r="N225" s="123"/>
      <c r="O225" s="123"/>
      <c r="P225" s="124">
        <f>SUM(P226:P275)</f>
        <v>293.29961000000003</v>
      </c>
      <c r="Q225" s="123"/>
      <c r="R225" s="124">
        <f>SUM(R226:R275)</f>
        <v>8.652023199999999</v>
      </c>
      <c r="S225" s="123"/>
      <c r="T225" s="125">
        <f>SUM(T226:T275)</f>
        <v>0</v>
      </c>
      <c r="AR225" s="119" t="s">
        <v>77</v>
      </c>
      <c r="AT225" s="126" t="s">
        <v>69</v>
      </c>
      <c r="AU225" s="126" t="s">
        <v>77</v>
      </c>
      <c r="AY225" s="119" t="s">
        <v>148</v>
      </c>
      <c r="BK225" s="127">
        <f>SUM(BK226:BK275)</f>
        <v>0</v>
      </c>
    </row>
    <row r="226" spans="2:65" s="1" customFormat="1" ht="24" customHeight="1">
      <c r="B226" s="130"/>
      <c r="C226" s="131" t="s">
        <v>289</v>
      </c>
      <c r="D226" s="131" t="s">
        <v>150</v>
      </c>
      <c r="E226" s="132" t="s">
        <v>283</v>
      </c>
      <c r="F226" s="133" t="s">
        <v>284</v>
      </c>
      <c r="G226" s="134" t="s">
        <v>153</v>
      </c>
      <c r="H226" s="135">
        <v>24.1</v>
      </c>
      <c r="I226" s="136"/>
      <c r="J226" s="136">
        <f>ROUND(I226*H226,2)</f>
        <v>0</v>
      </c>
      <c r="K226" s="133" t="s">
        <v>154</v>
      </c>
      <c r="L226" s="27"/>
      <c r="M226" s="137" t="s">
        <v>1</v>
      </c>
      <c r="N226" s="138" t="s">
        <v>35</v>
      </c>
      <c r="O226" s="139">
        <v>0.148</v>
      </c>
      <c r="P226" s="139">
        <f>O226*H226</f>
        <v>3.5668</v>
      </c>
      <c r="Q226" s="139">
        <v>0.00026</v>
      </c>
      <c r="R226" s="139">
        <f>Q226*H226</f>
        <v>0.006266</v>
      </c>
      <c r="S226" s="139">
        <v>0</v>
      </c>
      <c r="T226" s="140">
        <f>S226*H226</f>
        <v>0</v>
      </c>
      <c r="AR226" s="141" t="s">
        <v>155</v>
      </c>
      <c r="AT226" s="141" t="s">
        <v>150</v>
      </c>
      <c r="AU226" s="141" t="s">
        <v>79</v>
      </c>
      <c r="AY226" s="15" t="s">
        <v>148</v>
      </c>
      <c r="BE226" s="142">
        <f>IF(N226="základní",J226,0)</f>
        <v>0</v>
      </c>
      <c r="BF226" s="142">
        <f>IF(N226="snížená",J226,0)</f>
        <v>0</v>
      </c>
      <c r="BG226" s="142">
        <f>IF(N226="zákl. přenesená",J226,0)</f>
        <v>0</v>
      </c>
      <c r="BH226" s="142">
        <f>IF(N226="sníž. přenesená",J226,0)</f>
        <v>0</v>
      </c>
      <c r="BI226" s="142">
        <f>IF(N226="nulová",J226,0)</f>
        <v>0</v>
      </c>
      <c r="BJ226" s="15" t="s">
        <v>77</v>
      </c>
      <c r="BK226" s="142">
        <f>ROUND(I226*H226,2)</f>
        <v>0</v>
      </c>
      <c r="BL226" s="15" t="s">
        <v>155</v>
      </c>
      <c r="BM226" s="141" t="s">
        <v>3611</v>
      </c>
    </row>
    <row r="227" spans="2:51" s="12" customFormat="1" ht="12">
      <c r="B227" s="143"/>
      <c r="D227" s="144" t="s">
        <v>157</v>
      </c>
      <c r="E227" s="145" t="s">
        <v>1</v>
      </c>
      <c r="F227" s="146" t="s">
        <v>286</v>
      </c>
      <c r="H227" s="145" t="s">
        <v>1</v>
      </c>
      <c r="L227" s="143"/>
      <c r="M227" s="147"/>
      <c r="N227" s="148"/>
      <c r="O227" s="148"/>
      <c r="P227" s="148"/>
      <c r="Q227" s="148"/>
      <c r="R227" s="148"/>
      <c r="S227" s="148"/>
      <c r="T227" s="149"/>
      <c r="AT227" s="145" t="s">
        <v>157</v>
      </c>
      <c r="AU227" s="145" t="s">
        <v>79</v>
      </c>
      <c r="AV227" s="12" t="s">
        <v>77</v>
      </c>
      <c r="AW227" s="12" t="s">
        <v>27</v>
      </c>
      <c r="AX227" s="12" t="s">
        <v>70</v>
      </c>
      <c r="AY227" s="145" t="s">
        <v>148</v>
      </c>
    </row>
    <row r="228" spans="2:51" s="12" customFormat="1" ht="12">
      <c r="B228" s="143"/>
      <c r="D228" s="144" t="s">
        <v>157</v>
      </c>
      <c r="E228" s="145" t="s">
        <v>1</v>
      </c>
      <c r="F228" s="146" t="s">
        <v>287</v>
      </c>
      <c r="H228" s="145" t="s">
        <v>1</v>
      </c>
      <c r="L228" s="143"/>
      <c r="M228" s="147"/>
      <c r="N228" s="148"/>
      <c r="O228" s="148"/>
      <c r="P228" s="148"/>
      <c r="Q228" s="148"/>
      <c r="R228" s="148"/>
      <c r="S228" s="148"/>
      <c r="T228" s="149"/>
      <c r="AT228" s="145" t="s">
        <v>157</v>
      </c>
      <c r="AU228" s="145" t="s">
        <v>79</v>
      </c>
      <c r="AV228" s="12" t="s">
        <v>77</v>
      </c>
      <c r="AW228" s="12" t="s">
        <v>27</v>
      </c>
      <c r="AX228" s="12" t="s">
        <v>70</v>
      </c>
      <c r="AY228" s="145" t="s">
        <v>148</v>
      </c>
    </row>
    <row r="229" spans="2:51" s="13" customFormat="1" ht="12">
      <c r="B229" s="150"/>
      <c r="D229" s="144" t="s">
        <v>157</v>
      </c>
      <c r="E229" s="151" t="s">
        <v>1</v>
      </c>
      <c r="F229" s="152" t="s">
        <v>3612</v>
      </c>
      <c r="H229" s="153">
        <v>24.1</v>
      </c>
      <c r="L229" s="150"/>
      <c r="M229" s="154"/>
      <c r="N229" s="155"/>
      <c r="O229" s="155"/>
      <c r="P229" s="155"/>
      <c r="Q229" s="155"/>
      <c r="R229" s="155"/>
      <c r="S229" s="155"/>
      <c r="T229" s="156"/>
      <c r="AT229" s="151" t="s">
        <v>157</v>
      </c>
      <c r="AU229" s="151" t="s">
        <v>79</v>
      </c>
      <c r="AV229" s="13" t="s">
        <v>79</v>
      </c>
      <c r="AW229" s="13" t="s">
        <v>27</v>
      </c>
      <c r="AX229" s="13" t="s">
        <v>70</v>
      </c>
      <c r="AY229" s="151" t="s">
        <v>148</v>
      </c>
    </row>
    <row r="230" spans="2:65" s="1" customFormat="1" ht="24" customHeight="1">
      <c r="B230" s="130"/>
      <c r="C230" s="131" t="s">
        <v>294</v>
      </c>
      <c r="D230" s="131" t="s">
        <v>150</v>
      </c>
      <c r="E230" s="132" t="s">
        <v>290</v>
      </c>
      <c r="F230" s="133" t="s">
        <v>291</v>
      </c>
      <c r="G230" s="134" t="s">
        <v>153</v>
      </c>
      <c r="H230" s="135">
        <v>12.05</v>
      </c>
      <c r="I230" s="136"/>
      <c r="J230" s="136">
        <f>ROUND(I230*H230,2)</f>
        <v>0</v>
      </c>
      <c r="K230" s="133" t="s">
        <v>154</v>
      </c>
      <c r="L230" s="27"/>
      <c r="M230" s="137" t="s">
        <v>1</v>
      </c>
      <c r="N230" s="138" t="s">
        <v>35</v>
      </c>
      <c r="O230" s="139">
        <v>0.46</v>
      </c>
      <c r="P230" s="139">
        <f>O230*H230</f>
        <v>5.543</v>
      </c>
      <c r="Q230" s="139">
        <v>0.00489</v>
      </c>
      <c r="R230" s="139">
        <f>Q230*H230</f>
        <v>0.058924500000000005</v>
      </c>
      <c r="S230" s="139">
        <v>0</v>
      </c>
      <c r="T230" s="140">
        <f>S230*H230</f>
        <v>0</v>
      </c>
      <c r="AR230" s="141" t="s">
        <v>155</v>
      </c>
      <c r="AT230" s="141" t="s">
        <v>150</v>
      </c>
      <c r="AU230" s="141" t="s">
        <v>79</v>
      </c>
      <c r="AY230" s="15" t="s">
        <v>148</v>
      </c>
      <c r="BE230" s="142">
        <f>IF(N230="základní",J230,0)</f>
        <v>0</v>
      </c>
      <c r="BF230" s="142">
        <f>IF(N230="snížená",J230,0)</f>
        <v>0</v>
      </c>
      <c r="BG230" s="142">
        <f>IF(N230="zákl. přenesená",J230,0)</f>
        <v>0</v>
      </c>
      <c r="BH230" s="142">
        <f>IF(N230="sníž. přenesená",J230,0)</f>
        <v>0</v>
      </c>
      <c r="BI230" s="142">
        <f>IF(N230="nulová",J230,0)</f>
        <v>0</v>
      </c>
      <c r="BJ230" s="15" t="s">
        <v>77</v>
      </c>
      <c r="BK230" s="142">
        <f>ROUND(I230*H230,2)</f>
        <v>0</v>
      </c>
      <c r="BL230" s="15" t="s">
        <v>155</v>
      </c>
      <c r="BM230" s="141" t="s">
        <v>3613</v>
      </c>
    </row>
    <row r="231" spans="2:51" s="12" customFormat="1" ht="12">
      <c r="B231" s="143"/>
      <c r="D231" s="144" t="s">
        <v>157</v>
      </c>
      <c r="E231" s="145" t="s">
        <v>1</v>
      </c>
      <c r="F231" s="146" t="s">
        <v>286</v>
      </c>
      <c r="H231" s="145" t="s">
        <v>1</v>
      </c>
      <c r="L231" s="143"/>
      <c r="M231" s="147"/>
      <c r="N231" s="148"/>
      <c r="O231" s="148"/>
      <c r="P231" s="148"/>
      <c r="Q231" s="148"/>
      <c r="R231" s="148"/>
      <c r="S231" s="148"/>
      <c r="T231" s="149"/>
      <c r="AT231" s="145" t="s">
        <v>157</v>
      </c>
      <c r="AU231" s="145" t="s">
        <v>79</v>
      </c>
      <c r="AV231" s="12" t="s">
        <v>77</v>
      </c>
      <c r="AW231" s="12" t="s">
        <v>27</v>
      </c>
      <c r="AX231" s="12" t="s">
        <v>70</v>
      </c>
      <c r="AY231" s="145" t="s">
        <v>148</v>
      </c>
    </row>
    <row r="232" spans="2:51" s="13" customFormat="1" ht="12">
      <c r="B232" s="150"/>
      <c r="D232" s="144" t="s">
        <v>157</v>
      </c>
      <c r="E232" s="151" t="s">
        <v>1</v>
      </c>
      <c r="F232" s="152" t="s">
        <v>3614</v>
      </c>
      <c r="H232" s="153">
        <v>12.05</v>
      </c>
      <c r="L232" s="150"/>
      <c r="M232" s="154"/>
      <c r="N232" s="155"/>
      <c r="O232" s="155"/>
      <c r="P232" s="155"/>
      <c r="Q232" s="155"/>
      <c r="R232" s="155"/>
      <c r="S232" s="155"/>
      <c r="T232" s="156"/>
      <c r="AT232" s="151" t="s">
        <v>157</v>
      </c>
      <c r="AU232" s="151" t="s">
        <v>79</v>
      </c>
      <c r="AV232" s="13" t="s">
        <v>79</v>
      </c>
      <c r="AW232" s="13" t="s">
        <v>27</v>
      </c>
      <c r="AX232" s="13" t="s">
        <v>70</v>
      </c>
      <c r="AY232" s="151" t="s">
        <v>148</v>
      </c>
    </row>
    <row r="233" spans="2:65" s="1" customFormat="1" ht="24" customHeight="1">
      <c r="B233" s="130"/>
      <c r="C233" s="131" t="s">
        <v>309</v>
      </c>
      <c r="D233" s="131" t="s">
        <v>150</v>
      </c>
      <c r="E233" s="132" t="s">
        <v>295</v>
      </c>
      <c r="F233" s="133" t="s">
        <v>296</v>
      </c>
      <c r="G233" s="134" t="s">
        <v>153</v>
      </c>
      <c r="H233" s="135">
        <v>12.05</v>
      </c>
      <c r="I233" s="136"/>
      <c r="J233" s="136">
        <f>ROUND(I233*H233,2)</f>
        <v>0</v>
      </c>
      <c r="K233" s="133" t="s">
        <v>154</v>
      </c>
      <c r="L233" s="27"/>
      <c r="M233" s="137" t="s">
        <v>1</v>
      </c>
      <c r="N233" s="138" t="s">
        <v>35</v>
      </c>
      <c r="O233" s="139">
        <v>0.358</v>
      </c>
      <c r="P233" s="139">
        <f>O233*H233</f>
        <v>4.3139</v>
      </c>
      <c r="Q233" s="139">
        <v>0.003</v>
      </c>
      <c r="R233" s="139">
        <f>Q233*H233</f>
        <v>0.03615</v>
      </c>
      <c r="S233" s="139">
        <v>0</v>
      </c>
      <c r="T233" s="140">
        <f>S233*H233</f>
        <v>0</v>
      </c>
      <c r="AR233" s="141" t="s">
        <v>155</v>
      </c>
      <c r="AT233" s="141" t="s">
        <v>150</v>
      </c>
      <c r="AU233" s="141" t="s">
        <v>79</v>
      </c>
      <c r="AY233" s="15" t="s">
        <v>148</v>
      </c>
      <c r="BE233" s="142">
        <f>IF(N233="základní",J233,0)</f>
        <v>0</v>
      </c>
      <c r="BF233" s="142">
        <f>IF(N233="snížená",J233,0)</f>
        <v>0</v>
      </c>
      <c r="BG233" s="142">
        <f>IF(N233="zákl. přenesená",J233,0)</f>
        <v>0</v>
      </c>
      <c r="BH233" s="142">
        <f>IF(N233="sníž. přenesená",J233,0)</f>
        <v>0</v>
      </c>
      <c r="BI233" s="142">
        <f>IF(N233="nulová",J233,0)</f>
        <v>0</v>
      </c>
      <c r="BJ233" s="15" t="s">
        <v>77</v>
      </c>
      <c r="BK233" s="142">
        <f>ROUND(I233*H233,2)</f>
        <v>0</v>
      </c>
      <c r="BL233" s="15" t="s">
        <v>155</v>
      </c>
      <c r="BM233" s="141" t="s">
        <v>3615</v>
      </c>
    </row>
    <row r="234" spans="2:51" s="12" customFormat="1" ht="12">
      <c r="B234" s="143"/>
      <c r="D234" s="144" t="s">
        <v>157</v>
      </c>
      <c r="E234" s="145" t="s">
        <v>1</v>
      </c>
      <c r="F234" s="146" t="s">
        <v>286</v>
      </c>
      <c r="H234" s="145" t="s">
        <v>1</v>
      </c>
      <c r="L234" s="143"/>
      <c r="M234" s="147"/>
      <c r="N234" s="148"/>
      <c r="O234" s="148"/>
      <c r="P234" s="148"/>
      <c r="Q234" s="148"/>
      <c r="R234" s="148"/>
      <c r="S234" s="148"/>
      <c r="T234" s="149"/>
      <c r="AT234" s="145" t="s">
        <v>157</v>
      </c>
      <c r="AU234" s="145" t="s">
        <v>79</v>
      </c>
      <c r="AV234" s="12" t="s">
        <v>77</v>
      </c>
      <c r="AW234" s="12" t="s">
        <v>27</v>
      </c>
      <c r="AX234" s="12" t="s">
        <v>70</v>
      </c>
      <c r="AY234" s="145" t="s">
        <v>148</v>
      </c>
    </row>
    <row r="235" spans="2:51" s="13" customFormat="1" ht="12">
      <c r="B235" s="150"/>
      <c r="D235" s="144" t="s">
        <v>157</v>
      </c>
      <c r="E235" s="151" t="s">
        <v>1</v>
      </c>
      <c r="F235" s="152" t="s">
        <v>3614</v>
      </c>
      <c r="H235" s="153">
        <v>12.05</v>
      </c>
      <c r="L235" s="150"/>
      <c r="M235" s="154"/>
      <c r="N235" s="155"/>
      <c r="O235" s="155"/>
      <c r="P235" s="155"/>
      <c r="Q235" s="155"/>
      <c r="R235" s="155"/>
      <c r="S235" s="155"/>
      <c r="T235" s="156"/>
      <c r="AT235" s="151" t="s">
        <v>157</v>
      </c>
      <c r="AU235" s="151" t="s">
        <v>79</v>
      </c>
      <c r="AV235" s="13" t="s">
        <v>79</v>
      </c>
      <c r="AW235" s="13" t="s">
        <v>27</v>
      </c>
      <c r="AX235" s="13" t="s">
        <v>70</v>
      </c>
      <c r="AY235" s="151" t="s">
        <v>148</v>
      </c>
    </row>
    <row r="236" spans="2:65" s="1" customFormat="1" ht="24" customHeight="1">
      <c r="B236" s="130"/>
      <c r="C236" s="131" t="s">
        <v>298</v>
      </c>
      <c r="D236" s="131" t="s">
        <v>150</v>
      </c>
      <c r="E236" s="132" t="s">
        <v>299</v>
      </c>
      <c r="F236" s="133" t="s">
        <v>300</v>
      </c>
      <c r="G236" s="134" t="s">
        <v>153</v>
      </c>
      <c r="H236" s="135">
        <v>108.748</v>
      </c>
      <c r="I236" s="136"/>
      <c r="J236" s="136">
        <f>ROUND(I236*H236,2)</f>
        <v>0</v>
      </c>
      <c r="K236" s="133" t="s">
        <v>154</v>
      </c>
      <c r="L236" s="27"/>
      <c r="M236" s="137" t="s">
        <v>1</v>
      </c>
      <c r="N236" s="138" t="s">
        <v>35</v>
      </c>
      <c r="O236" s="139">
        <v>0.38</v>
      </c>
      <c r="P236" s="139">
        <f>O236*H236</f>
        <v>41.32424</v>
      </c>
      <c r="Q236" s="139">
        <v>0.0169</v>
      </c>
      <c r="R236" s="139">
        <f>Q236*H236</f>
        <v>1.8378412</v>
      </c>
      <c r="S236" s="139">
        <v>0</v>
      </c>
      <c r="T236" s="140">
        <f>S236*H236</f>
        <v>0</v>
      </c>
      <c r="AR236" s="141" t="s">
        <v>155</v>
      </c>
      <c r="AT236" s="141" t="s">
        <v>150</v>
      </c>
      <c r="AU236" s="141" t="s">
        <v>79</v>
      </c>
      <c r="AY236" s="15" t="s">
        <v>148</v>
      </c>
      <c r="BE236" s="142">
        <f>IF(N236="základní",J236,0)</f>
        <v>0</v>
      </c>
      <c r="BF236" s="142">
        <f>IF(N236="snížená",J236,0)</f>
        <v>0</v>
      </c>
      <c r="BG236" s="142">
        <f>IF(N236="zákl. přenesená",J236,0)</f>
        <v>0</v>
      </c>
      <c r="BH236" s="142">
        <f>IF(N236="sníž. přenesená",J236,0)</f>
        <v>0</v>
      </c>
      <c r="BI236" s="142">
        <f>IF(N236="nulová",J236,0)</f>
        <v>0</v>
      </c>
      <c r="BJ236" s="15" t="s">
        <v>77</v>
      </c>
      <c r="BK236" s="142">
        <f>ROUND(I236*H236,2)</f>
        <v>0</v>
      </c>
      <c r="BL236" s="15" t="s">
        <v>155</v>
      </c>
      <c r="BM236" s="141" t="s">
        <v>3616</v>
      </c>
    </row>
    <row r="237" spans="2:51" s="12" customFormat="1" ht="12">
      <c r="B237" s="143"/>
      <c r="D237" s="144" t="s">
        <v>157</v>
      </c>
      <c r="E237" s="145" t="s">
        <v>1</v>
      </c>
      <c r="F237" s="146" t="s">
        <v>302</v>
      </c>
      <c r="H237" s="145" t="s">
        <v>1</v>
      </c>
      <c r="L237" s="143"/>
      <c r="M237" s="147"/>
      <c r="N237" s="148"/>
      <c r="O237" s="148"/>
      <c r="P237" s="148"/>
      <c r="Q237" s="148"/>
      <c r="R237" s="148"/>
      <c r="S237" s="148"/>
      <c r="T237" s="149"/>
      <c r="AT237" s="145" t="s">
        <v>157</v>
      </c>
      <c r="AU237" s="145" t="s">
        <v>79</v>
      </c>
      <c r="AV237" s="12" t="s">
        <v>77</v>
      </c>
      <c r="AW237" s="12" t="s">
        <v>27</v>
      </c>
      <c r="AX237" s="12" t="s">
        <v>70</v>
      </c>
      <c r="AY237" s="145" t="s">
        <v>148</v>
      </c>
    </row>
    <row r="238" spans="2:51" s="13" customFormat="1" ht="12">
      <c r="B238" s="150"/>
      <c r="D238" s="144" t="s">
        <v>157</v>
      </c>
      <c r="E238" s="151" t="s">
        <v>1</v>
      </c>
      <c r="F238" s="152" t="s">
        <v>3617</v>
      </c>
      <c r="H238" s="153">
        <v>108.748</v>
      </c>
      <c r="L238" s="150"/>
      <c r="M238" s="154"/>
      <c r="N238" s="155"/>
      <c r="O238" s="155"/>
      <c r="P238" s="155"/>
      <c r="Q238" s="155"/>
      <c r="R238" s="155"/>
      <c r="S238" s="155"/>
      <c r="T238" s="156"/>
      <c r="AT238" s="151" t="s">
        <v>157</v>
      </c>
      <c r="AU238" s="151" t="s">
        <v>79</v>
      </c>
      <c r="AV238" s="13" t="s">
        <v>79</v>
      </c>
      <c r="AW238" s="13" t="s">
        <v>27</v>
      </c>
      <c r="AX238" s="13" t="s">
        <v>70</v>
      </c>
      <c r="AY238" s="151" t="s">
        <v>148</v>
      </c>
    </row>
    <row r="239" spans="2:65" s="1" customFormat="1" ht="24" customHeight="1">
      <c r="B239" s="130"/>
      <c r="C239" s="131" t="s">
        <v>304</v>
      </c>
      <c r="D239" s="131" t="s">
        <v>150</v>
      </c>
      <c r="E239" s="132" t="s">
        <v>305</v>
      </c>
      <c r="F239" s="133" t="s">
        <v>306</v>
      </c>
      <c r="G239" s="134" t="s">
        <v>153</v>
      </c>
      <c r="H239" s="135">
        <v>11.946</v>
      </c>
      <c r="I239" s="136"/>
      <c r="J239" s="136">
        <f>ROUND(I239*H239,2)</f>
        <v>0</v>
      </c>
      <c r="K239" s="133" t="s">
        <v>154</v>
      </c>
      <c r="L239" s="27"/>
      <c r="M239" s="137" t="s">
        <v>1</v>
      </c>
      <c r="N239" s="138" t="s">
        <v>35</v>
      </c>
      <c r="O239" s="139">
        <v>0.36</v>
      </c>
      <c r="P239" s="139">
        <f>O239*H239</f>
        <v>4.30056</v>
      </c>
      <c r="Q239" s="139">
        <v>0.00489</v>
      </c>
      <c r="R239" s="139">
        <f>Q239*H239</f>
        <v>0.05841594</v>
      </c>
      <c r="S239" s="139">
        <v>0</v>
      </c>
      <c r="T239" s="140">
        <f>S239*H239</f>
        <v>0</v>
      </c>
      <c r="AR239" s="141" t="s">
        <v>155</v>
      </c>
      <c r="AT239" s="141" t="s">
        <v>150</v>
      </c>
      <c r="AU239" s="141" t="s">
        <v>79</v>
      </c>
      <c r="AY239" s="15" t="s">
        <v>148</v>
      </c>
      <c r="BE239" s="142">
        <f>IF(N239="základní",J239,0)</f>
        <v>0</v>
      </c>
      <c r="BF239" s="142">
        <f>IF(N239="snížená",J239,0)</f>
        <v>0</v>
      </c>
      <c r="BG239" s="142">
        <f>IF(N239="zákl. přenesená",J239,0)</f>
        <v>0</v>
      </c>
      <c r="BH239" s="142">
        <f>IF(N239="sníž. přenesená",J239,0)</f>
        <v>0</v>
      </c>
      <c r="BI239" s="142">
        <f>IF(N239="nulová",J239,0)</f>
        <v>0</v>
      </c>
      <c r="BJ239" s="15" t="s">
        <v>77</v>
      </c>
      <c r="BK239" s="142">
        <f>ROUND(I239*H239,2)</f>
        <v>0</v>
      </c>
      <c r="BL239" s="15" t="s">
        <v>155</v>
      </c>
      <c r="BM239" s="141" t="s">
        <v>3618</v>
      </c>
    </row>
    <row r="240" spans="2:51" s="13" customFormat="1" ht="20.4">
      <c r="B240" s="150"/>
      <c r="D240" s="144" t="s">
        <v>157</v>
      </c>
      <c r="E240" s="151" t="s">
        <v>1</v>
      </c>
      <c r="F240" s="152" t="s">
        <v>3619</v>
      </c>
      <c r="H240" s="153">
        <v>11.946</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305" t="s">
        <v>316</v>
      </c>
      <c r="D241" s="305" t="s">
        <v>150</v>
      </c>
      <c r="E241" s="306" t="s">
        <v>310</v>
      </c>
      <c r="F241" s="307" t="s">
        <v>311</v>
      </c>
      <c r="G241" s="308" t="s">
        <v>153</v>
      </c>
      <c r="H241" s="309">
        <v>105.4</v>
      </c>
      <c r="I241" s="310"/>
      <c r="J241" s="310">
        <f>ROUND(I241*H241,2)</f>
        <v>0</v>
      </c>
      <c r="K241" s="133" t="s">
        <v>312</v>
      </c>
      <c r="L241" s="27"/>
      <c r="M241" s="137" t="s">
        <v>1</v>
      </c>
      <c r="N241" s="138" t="s">
        <v>35</v>
      </c>
      <c r="O241" s="139">
        <v>0.39</v>
      </c>
      <c r="P241" s="139">
        <f>O241*H241</f>
        <v>41.106</v>
      </c>
      <c r="Q241" s="139">
        <v>0.0154</v>
      </c>
      <c r="R241" s="139">
        <f>Q241*H241</f>
        <v>1.6231600000000002</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3620</v>
      </c>
    </row>
    <row r="242" spans="2:47" s="1" customFormat="1" ht="28.8">
      <c r="B242" s="27"/>
      <c r="D242" s="144" t="s">
        <v>277</v>
      </c>
      <c r="F242" s="166" t="s">
        <v>314</v>
      </c>
      <c r="L242" s="27"/>
      <c r="M242" s="167"/>
      <c r="N242" s="50"/>
      <c r="O242" s="50"/>
      <c r="P242" s="50"/>
      <c r="Q242" s="50"/>
      <c r="R242" s="50"/>
      <c r="S242" s="50"/>
      <c r="T242" s="51"/>
      <c r="AT242" s="15" t="s">
        <v>277</v>
      </c>
      <c r="AU242" s="15" t="s">
        <v>79</v>
      </c>
    </row>
    <row r="243" spans="2:51" s="13" customFormat="1" ht="20.4">
      <c r="B243" s="150"/>
      <c r="D243" s="144" t="s">
        <v>157</v>
      </c>
      <c r="E243" s="151" t="s">
        <v>1</v>
      </c>
      <c r="F243" s="152" t="s">
        <v>3621</v>
      </c>
      <c r="H243" s="153">
        <v>105.4</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65" s="1" customFormat="1" ht="24" customHeight="1">
      <c r="B244" s="130"/>
      <c r="C244" s="131" t="s">
        <v>325</v>
      </c>
      <c r="D244" s="131" t="s">
        <v>150</v>
      </c>
      <c r="E244" s="132" t="s">
        <v>317</v>
      </c>
      <c r="F244" s="133" t="s">
        <v>318</v>
      </c>
      <c r="G244" s="134" t="s">
        <v>319</v>
      </c>
      <c r="H244" s="135">
        <v>47</v>
      </c>
      <c r="I244" s="136"/>
      <c r="J244" s="136">
        <f>ROUND(I244*H244,2)</f>
        <v>0</v>
      </c>
      <c r="K244" s="133" t="s">
        <v>320</v>
      </c>
      <c r="L244" s="27"/>
      <c r="M244" s="137" t="s">
        <v>1</v>
      </c>
      <c r="N244" s="138" t="s">
        <v>35</v>
      </c>
      <c r="O244" s="139">
        <v>0.452</v>
      </c>
      <c r="P244" s="139">
        <f>O244*H244</f>
        <v>21.244</v>
      </c>
      <c r="Q244" s="139">
        <v>0.0102</v>
      </c>
      <c r="R244" s="139">
        <f>Q244*H244</f>
        <v>0.47940000000000005</v>
      </c>
      <c r="S244" s="139">
        <v>0</v>
      </c>
      <c r="T244" s="140">
        <f>S244*H244</f>
        <v>0</v>
      </c>
      <c r="AR244" s="141" t="s">
        <v>155</v>
      </c>
      <c r="AT244" s="141" t="s">
        <v>150</v>
      </c>
      <c r="AU244" s="141" t="s">
        <v>79</v>
      </c>
      <c r="AY244" s="15" t="s">
        <v>148</v>
      </c>
      <c r="BE244" s="142">
        <f>IF(N244="základní",J244,0)</f>
        <v>0</v>
      </c>
      <c r="BF244" s="142">
        <f>IF(N244="snížená",J244,0)</f>
        <v>0</v>
      </c>
      <c r="BG244" s="142">
        <f>IF(N244="zákl. přenesená",J244,0)</f>
        <v>0</v>
      </c>
      <c r="BH244" s="142">
        <f>IF(N244="sníž. přenesená",J244,0)</f>
        <v>0</v>
      </c>
      <c r="BI244" s="142">
        <f>IF(N244="nulová",J244,0)</f>
        <v>0</v>
      </c>
      <c r="BJ244" s="15" t="s">
        <v>77</v>
      </c>
      <c r="BK244" s="142">
        <f>ROUND(I244*H244,2)</f>
        <v>0</v>
      </c>
      <c r="BL244" s="15" t="s">
        <v>155</v>
      </c>
      <c r="BM244" s="141" t="s">
        <v>3622</v>
      </c>
    </row>
    <row r="245" spans="2:51" s="12" customFormat="1" ht="12">
      <c r="B245" s="143"/>
      <c r="D245" s="144" t="s">
        <v>157</v>
      </c>
      <c r="E245" s="145" t="s">
        <v>1</v>
      </c>
      <c r="F245" s="146" t="s">
        <v>322</v>
      </c>
      <c r="H245" s="145" t="s">
        <v>1</v>
      </c>
      <c r="L245" s="143"/>
      <c r="M245" s="147"/>
      <c r="N245" s="148"/>
      <c r="O245" s="148"/>
      <c r="P245" s="148"/>
      <c r="Q245" s="148"/>
      <c r="R245" s="148"/>
      <c r="S245" s="148"/>
      <c r="T245" s="149"/>
      <c r="AT245" s="145" t="s">
        <v>157</v>
      </c>
      <c r="AU245" s="145" t="s">
        <v>79</v>
      </c>
      <c r="AV245" s="12" t="s">
        <v>77</v>
      </c>
      <c r="AW245" s="12" t="s">
        <v>27</v>
      </c>
      <c r="AX245" s="12" t="s">
        <v>70</v>
      </c>
      <c r="AY245" s="145" t="s">
        <v>148</v>
      </c>
    </row>
    <row r="246" spans="2:51" s="13" customFormat="1" ht="12">
      <c r="B246" s="150"/>
      <c r="D246" s="144" t="s">
        <v>157</v>
      </c>
      <c r="E246" s="151" t="s">
        <v>1</v>
      </c>
      <c r="F246" s="152" t="s">
        <v>3623</v>
      </c>
      <c r="H246" s="153">
        <v>23</v>
      </c>
      <c r="L246" s="150"/>
      <c r="M246" s="154"/>
      <c r="N246" s="155"/>
      <c r="O246" s="155"/>
      <c r="P246" s="155"/>
      <c r="Q246" s="155"/>
      <c r="R246" s="155"/>
      <c r="S246" s="155"/>
      <c r="T246" s="156"/>
      <c r="AT246" s="151" t="s">
        <v>157</v>
      </c>
      <c r="AU246" s="151" t="s">
        <v>79</v>
      </c>
      <c r="AV246" s="13" t="s">
        <v>79</v>
      </c>
      <c r="AW246" s="13" t="s">
        <v>27</v>
      </c>
      <c r="AX246" s="13" t="s">
        <v>70</v>
      </c>
      <c r="AY246" s="151" t="s">
        <v>148</v>
      </c>
    </row>
    <row r="247" spans="2:51" s="13" customFormat="1" ht="12">
      <c r="B247" s="150"/>
      <c r="D247" s="144" t="s">
        <v>157</v>
      </c>
      <c r="E247" s="151" t="s">
        <v>1</v>
      </c>
      <c r="F247" s="152" t="s">
        <v>3624</v>
      </c>
      <c r="H247" s="153">
        <v>24</v>
      </c>
      <c r="L247" s="150"/>
      <c r="M247" s="154"/>
      <c r="N247" s="155"/>
      <c r="O247" s="155"/>
      <c r="P247" s="155"/>
      <c r="Q247" s="155"/>
      <c r="R247" s="155"/>
      <c r="S247" s="155"/>
      <c r="T247" s="156"/>
      <c r="AT247" s="151" t="s">
        <v>157</v>
      </c>
      <c r="AU247" s="151" t="s">
        <v>79</v>
      </c>
      <c r="AV247" s="13" t="s">
        <v>79</v>
      </c>
      <c r="AW247" s="13" t="s">
        <v>27</v>
      </c>
      <c r="AX247" s="13" t="s">
        <v>70</v>
      </c>
      <c r="AY247" s="151" t="s">
        <v>148</v>
      </c>
    </row>
    <row r="248" spans="2:65" s="1" customFormat="1" ht="24" customHeight="1">
      <c r="B248" s="130"/>
      <c r="C248" s="131" t="s">
        <v>333</v>
      </c>
      <c r="D248" s="131" t="s">
        <v>150</v>
      </c>
      <c r="E248" s="132" t="s">
        <v>326</v>
      </c>
      <c r="F248" s="133" t="s">
        <v>327</v>
      </c>
      <c r="G248" s="134" t="s">
        <v>319</v>
      </c>
      <c r="H248" s="135">
        <v>3</v>
      </c>
      <c r="I248" s="136"/>
      <c r="J248" s="136">
        <f>ROUND(I248*H248,2)</f>
        <v>0</v>
      </c>
      <c r="K248" s="133" t="s">
        <v>320</v>
      </c>
      <c r="L248" s="27"/>
      <c r="M248" s="137" t="s">
        <v>1</v>
      </c>
      <c r="N248" s="138" t="s">
        <v>35</v>
      </c>
      <c r="O248" s="139">
        <v>2.431</v>
      </c>
      <c r="P248" s="139">
        <f>O248*H248</f>
        <v>7.293</v>
      </c>
      <c r="Q248" s="139">
        <v>0.1575</v>
      </c>
      <c r="R248" s="139">
        <f>Q248*H248</f>
        <v>0.47250000000000003</v>
      </c>
      <c r="S248" s="139">
        <v>0</v>
      </c>
      <c r="T248" s="140">
        <f>S248*H248</f>
        <v>0</v>
      </c>
      <c r="AR248" s="141" t="s">
        <v>155</v>
      </c>
      <c r="AT248" s="141" t="s">
        <v>150</v>
      </c>
      <c r="AU248" s="141" t="s">
        <v>79</v>
      </c>
      <c r="AY248" s="15" t="s">
        <v>148</v>
      </c>
      <c r="BE248" s="142">
        <f>IF(N248="základní",J248,0)</f>
        <v>0</v>
      </c>
      <c r="BF248" s="142">
        <f>IF(N248="snížená",J248,0)</f>
        <v>0</v>
      </c>
      <c r="BG248" s="142">
        <f>IF(N248="zákl. přenesená",J248,0)</f>
        <v>0</v>
      </c>
      <c r="BH248" s="142">
        <f>IF(N248="sníž. přenesená",J248,0)</f>
        <v>0</v>
      </c>
      <c r="BI248" s="142">
        <f>IF(N248="nulová",J248,0)</f>
        <v>0</v>
      </c>
      <c r="BJ248" s="15" t="s">
        <v>77</v>
      </c>
      <c r="BK248" s="142">
        <f>ROUND(I248*H248,2)</f>
        <v>0</v>
      </c>
      <c r="BL248" s="15" t="s">
        <v>155</v>
      </c>
      <c r="BM248" s="141" t="s">
        <v>3625</v>
      </c>
    </row>
    <row r="249" spans="2:51" s="12" customFormat="1" ht="12">
      <c r="B249" s="143"/>
      <c r="D249" s="144" t="s">
        <v>157</v>
      </c>
      <c r="E249" s="145" t="s">
        <v>1</v>
      </c>
      <c r="F249" s="146" t="s">
        <v>329</v>
      </c>
      <c r="H249" s="145" t="s">
        <v>1</v>
      </c>
      <c r="L249" s="143"/>
      <c r="M249" s="147"/>
      <c r="N249" s="148"/>
      <c r="O249" s="148"/>
      <c r="P249" s="148"/>
      <c r="Q249" s="148"/>
      <c r="R249" s="148"/>
      <c r="S249" s="148"/>
      <c r="T249" s="149"/>
      <c r="AT249" s="145" t="s">
        <v>157</v>
      </c>
      <c r="AU249" s="145" t="s">
        <v>79</v>
      </c>
      <c r="AV249" s="12" t="s">
        <v>77</v>
      </c>
      <c r="AW249" s="12" t="s">
        <v>27</v>
      </c>
      <c r="AX249" s="12" t="s">
        <v>70</v>
      </c>
      <c r="AY249" s="145" t="s">
        <v>148</v>
      </c>
    </row>
    <row r="250" spans="2:51" s="13" customFormat="1" ht="12">
      <c r="B250" s="150"/>
      <c r="D250" s="144" t="s">
        <v>157</v>
      </c>
      <c r="E250" s="151" t="s">
        <v>1</v>
      </c>
      <c r="F250" s="152" t="s">
        <v>3626</v>
      </c>
      <c r="H250" s="153">
        <v>2</v>
      </c>
      <c r="L250" s="150"/>
      <c r="M250" s="154"/>
      <c r="N250" s="155"/>
      <c r="O250" s="155"/>
      <c r="P250" s="155"/>
      <c r="Q250" s="155"/>
      <c r="R250" s="155"/>
      <c r="S250" s="155"/>
      <c r="T250" s="156"/>
      <c r="AT250" s="151" t="s">
        <v>157</v>
      </c>
      <c r="AU250" s="151" t="s">
        <v>79</v>
      </c>
      <c r="AV250" s="13" t="s">
        <v>79</v>
      </c>
      <c r="AW250" s="13" t="s">
        <v>27</v>
      </c>
      <c r="AX250" s="13" t="s">
        <v>70</v>
      </c>
      <c r="AY250" s="151" t="s">
        <v>148</v>
      </c>
    </row>
    <row r="251" spans="2:51" s="12" customFormat="1" ht="12">
      <c r="B251" s="143"/>
      <c r="D251" s="144" t="s">
        <v>157</v>
      </c>
      <c r="E251" s="145" t="s">
        <v>1</v>
      </c>
      <c r="F251" s="146" t="s">
        <v>331</v>
      </c>
      <c r="H251" s="145" t="s">
        <v>1</v>
      </c>
      <c r="L251" s="143"/>
      <c r="M251" s="147"/>
      <c r="N251" s="148"/>
      <c r="O251" s="148"/>
      <c r="P251" s="148"/>
      <c r="Q251" s="148"/>
      <c r="R251" s="148"/>
      <c r="S251" s="148"/>
      <c r="T251" s="149"/>
      <c r="AT251" s="145" t="s">
        <v>157</v>
      </c>
      <c r="AU251" s="145" t="s">
        <v>79</v>
      </c>
      <c r="AV251" s="12" t="s">
        <v>77</v>
      </c>
      <c r="AW251" s="12" t="s">
        <v>27</v>
      </c>
      <c r="AX251" s="12" t="s">
        <v>70</v>
      </c>
      <c r="AY251" s="145" t="s">
        <v>148</v>
      </c>
    </row>
    <row r="252" spans="2:51" s="13" customFormat="1" ht="12">
      <c r="B252" s="150"/>
      <c r="D252" s="144" t="s">
        <v>157</v>
      </c>
      <c r="E252" s="151" t="s">
        <v>1</v>
      </c>
      <c r="F252" s="152" t="s">
        <v>332</v>
      </c>
      <c r="H252" s="153">
        <v>1</v>
      </c>
      <c r="L252" s="150"/>
      <c r="M252" s="154"/>
      <c r="N252" s="155"/>
      <c r="O252" s="155"/>
      <c r="P252" s="155"/>
      <c r="Q252" s="155"/>
      <c r="R252" s="155"/>
      <c r="S252" s="155"/>
      <c r="T252" s="156"/>
      <c r="AT252" s="151" t="s">
        <v>157</v>
      </c>
      <c r="AU252" s="151" t="s">
        <v>79</v>
      </c>
      <c r="AV252" s="13" t="s">
        <v>79</v>
      </c>
      <c r="AW252" s="13" t="s">
        <v>27</v>
      </c>
      <c r="AX252" s="13" t="s">
        <v>70</v>
      </c>
      <c r="AY252" s="151" t="s">
        <v>148</v>
      </c>
    </row>
    <row r="253" spans="2:65" s="1" customFormat="1" ht="24" customHeight="1">
      <c r="B253" s="130"/>
      <c r="C253" s="131" t="s">
        <v>569</v>
      </c>
      <c r="D253" s="131" t="s">
        <v>150</v>
      </c>
      <c r="E253" s="132" t="s">
        <v>334</v>
      </c>
      <c r="F253" s="133" t="s">
        <v>335</v>
      </c>
      <c r="G253" s="134" t="s">
        <v>153</v>
      </c>
      <c r="H253" s="135">
        <v>121.482</v>
      </c>
      <c r="I253" s="136"/>
      <c r="J253" s="136">
        <f>ROUND(I253*H253,2)</f>
        <v>0</v>
      </c>
      <c r="K253" s="133" t="s">
        <v>320</v>
      </c>
      <c r="L253" s="27"/>
      <c r="M253" s="137" t="s">
        <v>1</v>
      </c>
      <c r="N253" s="138" t="s">
        <v>35</v>
      </c>
      <c r="O253" s="139">
        <v>1.355</v>
      </c>
      <c r="P253" s="139">
        <f>O253*H253</f>
        <v>164.60811</v>
      </c>
      <c r="Q253" s="139">
        <v>0.03358</v>
      </c>
      <c r="R253" s="139">
        <f>Q253*H253</f>
        <v>4.079365559999999</v>
      </c>
      <c r="S253" s="139">
        <v>0</v>
      </c>
      <c r="T253" s="140">
        <f>S253*H253</f>
        <v>0</v>
      </c>
      <c r="AR253" s="141" t="s">
        <v>155</v>
      </c>
      <c r="AT253" s="141" t="s">
        <v>150</v>
      </c>
      <c r="AU253" s="141" t="s">
        <v>79</v>
      </c>
      <c r="AY253" s="15" t="s">
        <v>148</v>
      </c>
      <c r="BE253" s="142">
        <f>IF(N253="základní",J253,0)</f>
        <v>0</v>
      </c>
      <c r="BF253" s="142">
        <f>IF(N253="snížená",J253,0)</f>
        <v>0</v>
      </c>
      <c r="BG253" s="142">
        <f>IF(N253="zákl. přenesená",J253,0)</f>
        <v>0</v>
      </c>
      <c r="BH253" s="142">
        <f>IF(N253="sníž. přenesená",J253,0)</f>
        <v>0</v>
      </c>
      <c r="BI253" s="142">
        <f>IF(N253="nulová",J253,0)</f>
        <v>0</v>
      </c>
      <c r="BJ253" s="15" t="s">
        <v>77</v>
      </c>
      <c r="BK253" s="142">
        <f>ROUND(I253*H253,2)</f>
        <v>0</v>
      </c>
      <c r="BL253" s="15" t="s">
        <v>155</v>
      </c>
      <c r="BM253" s="141" t="s">
        <v>3627</v>
      </c>
    </row>
    <row r="254" spans="2:51" s="12" customFormat="1" ht="12">
      <c r="B254" s="143"/>
      <c r="D254" s="144" t="s">
        <v>157</v>
      </c>
      <c r="E254" s="145" t="s">
        <v>1</v>
      </c>
      <c r="F254" s="146" t="s">
        <v>2914</v>
      </c>
      <c r="H254" s="145" t="s">
        <v>1</v>
      </c>
      <c r="L254" s="143"/>
      <c r="M254" s="147"/>
      <c r="N254" s="148"/>
      <c r="O254" s="148"/>
      <c r="P254" s="148"/>
      <c r="Q254" s="148"/>
      <c r="R254" s="148"/>
      <c r="S254" s="148"/>
      <c r="T254" s="149"/>
      <c r="AT254" s="145" t="s">
        <v>157</v>
      </c>
      <c r="AU254" s="145" t="s">
        <v>79</v>
      </c>
      <c r="AV254" s="12" t="s">
        <v>77</v>
      </c>
      <c r="AW254" s="12" t="s">
        <v>27</v>
      </c>
      <c r="AX254" s="12" t="s">
        <v>70</v>
      </c>
      <c r="AY254" s="145" t="s">
        <v>148</v>
      </c>
    </row>
    <row r="255" spans="2:51" s="13" customFormat="1" ht="12">
      <c r="B255" s="150"/>
      <c r="D255" s="144" t="s">
        <v>157</v>
      </c>
      <c r="E255" s="151" t="s">
        <v>1</v>
      </c>
      <c r="F255" s="152" t="s">
        <v>3628</v>
      </c>
      <c r="H255" s="153">
        <v>1.651</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51" s="13" customFormat="1" ht="12">
      <c r="B256" s="150"/>
      <c r="D256" s="144" t="s">
        <v>157</v>
      </c>
      <c r="E256" s="151" t="s">
        <v>1</v>
      </c>
      <c r="F256" s="152" t="s">
        <v>3629</v>
      </c>
      <c r="H256" s="153">
        <v>3.658</v>
      </c>
      <c r="L256" s="150"/>
      <c r="M256" s="154"/>
      <c r="N256" s="155"/>
      <c r="O256" s="155"/>
      <c r="P256" s="155"/>
      <c r="Q256" s="155"/>
      <c r="R256" s="155"/>
      <c r="S256" s="155"/>
      <c r="T256" s="156"/>
      <c r="AT256" s="151" t="s">
        <v>157</v>
      </c>
      <c r="AU256" s="151" t="s">
        <v>79</v>
      </c>
      <c r="AV256" s="13" t="s">
        <v>79</v>
      </c>
      <c r="AW256" s="13" t="s">
        <v>27</v>
      </c>
      <c r="AX256" s="13" t="s">
        <v>70</v>
      </c>
      <c r="AY256" s="151" t="s">
        <v>148</v>
      </c>
    </row>
    <row r="257" spans="2:51" s="13" customFormat="1" ht="12">
      <c r="B257" s="150"/>
      <c r="D257" s="144" t="s">
        <v>157</v>
      </c>
      <c r="E257" s="151" t="s">
        <v>1</v>
      </c>
      <c r="F257" s="152" t="s">
        <v>3630</v>
      </c>
      <c r="H257" s="153">
        <v>1.723</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51" s="13" customFormat="1" ht="12">
      <c r="B258" s="150"/>
      <c r="D258" s="144" t="s">
        <v>157</v>
      </c>
      <c r="E258" s="151" t="s">
        <v>1</v>
      </c>
      <c r="F258" s="152" t="s">
        <v>3631</v>
      </c>
      <c r="H258" s="153">
        <v>3.974</v>
      </c>
      <c r="L258" s="150"/>
      <c r="M258" s="154"/>
      <c r="N258" s="155"/>
      <c r="O258" s="155"/>
      <c r="P258" s="155"/>
      <c r="Q258" s="155"/>
      <c r="R258" s="155"/>
      <c r="S258" s="155"/>
      <c r="T258" s="156"/>
      <c r="AT258" s="151" t="s">
        <v>157</v>
      </c>
      <c r="AU258" s="151" t="s">
        <v>79</v>
      </c>
      <c r="AV258" s="13" t="s">
        <v>79</v>
      </c>
      <c r="AW258" s="13" t="s">
        <v>27</v>
      </c>
      <c r="AX258" s="13" t="s">
        <v>70</v>
      </c>
      <c r="AY258" s="151" t="s">
        <v>148</v>
      </c>
    </row>
    <row r="259" spans="2:51" s="13" customFormat="1" ht="12">
      <c r="B259" s="150"/>
      <c r="D259" s="144" t="s">
        <v>157</v>
      </c>
      <c r="E259" s="151" t="s">
        <v>1</v>
      </c>
      <c r="F259" s="152" t="s">
        <v>3632</v>
      </c>
      <c r="H259" s="153">
        <v>2.448</v>
      </c>
      <c r="L259" s="150"/>
      <c r="M259" s="154"/>
      <c r="N259" s="155"/>
      <c r="O259" s="155"/>
      <c r="P259" s="155"/>
      <c r="Q259" s="155"/>
      <c r="R259" s="155"/>
      <c r="S259" s="155"/>
      <c r="T259" s="156"/>
      <c r="AT259" s="151" t="s">
        <v>157</v>
      </c>
      <c r="AU259" s="151" t="s">
        <v>79</v>
      </c>
      <c r="AV259" s="13" t="s">
        <v>79</v>
      </c>
      <c r="AW259" s="13" t="s">
        <v>27</v>
      </c>
      <c r="AX259" s="13" t="s">
        <v>70</v>
      </c>
      <c r="AY259" s="151" t="s">
        <v>148</v>
      </c>
    </row>
    <row r="260" spans="2:51" s="13" customFormat="1" ht="12">
      <c r="B260" s="150"/>
      <c r="D260" s="144" t="s">
        <v>157</v>
      </c>
      <c r="E260" s="151" t="s">
        <v>1</v>
      </c>
      <c r="F260" s="152" t="s">
        <v>3633</v>
      </c>
      <c r="H260" s="153">
        <v>2.088</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51" s="12" customFormat="1" ht="12">
      <c r="B261" s="143"/>
      <c r="D261" s="144" t="s">
        <v>157</v>
      </c>
      <c r="E261" s="145" t="s">
        <v>1</v>
      </c>
      <c r="F261" s="146" t="s">
        <v>2175</v>
      </c>
      <c r="H261" s="145" t="s">
        <v>1</v>
      </c>
      <c r="L261" s="143"/>
      <c r="M261" s="147"/>
      <c r="N261" s="148"/>
      <c r="O261" s="148"/>
      <c r="P261" s="148"/>
      <c r="Q261" s="148"/>
      <c r="R261" s="148"/>
      <c r="S261" s="148"/>
      <c r="T261" s="149"/>
      <c r="AT261" s="145" t="s">
        <v>157</v>
      </c>
      <c r="AU261" s="145" t="s">
        <v>79</v>
      </c>
      <c r="AV261" s="12" t="s">
        <v>77</v>
      </c>
      <c r="AW261" s="12" t="s">
        <v>27</v>
      </c>
      <c r="AX261" s="12" t="s">
        <v>70</v>
      </c>
      <c r="AY261" s="145" t="s">
        <v>148</v>
      </c>
    </row>
    <row r="262" spans="2:51" s="13" customFormat="1" ht="12">
      <c r="B262" s="150"/>
      <c r="D262" s="144" t="s">
        <v>157</v>
      </c>
      <c r="E262" s="151" t="s">
        <v>1</v>
      </c>
      <c r="F262" s="152" t="s">
        <v>3634</v>
      </c>
      <c r="H262" s="153">
        <v>10.483</v>
      </c>
      <c r="L262" s="150"/>
      <c r="M262" s="154"/>
      <c r="N262" s="155"/>
      <c r="O262" s="155"/>
      <c r="P262" s="155"/>
      <c r="Q262" s="155"/>
      <c r="R262" s="155"/>
      <c r="S262" s="155"/>
      <c r="T262" s="156"/>
      <c r="AT262" s="151" t="s">
        <v>157</v>
      </c>
      <c r="AU262" s="151" t="s">
        <v>79</v>
      </c>
      <c r="AV262" s="13" t="s">
        <v>79</v>
      </c>
      <c r="AW262" s="13" t="s">
        <v>27</v>
      </c>
      <c r="AX262" s="13" t="s">
        <v>70</v>
      </c>
      <c r="AY262" s="151" t="s">
        <v>148</v>
      </c>
    </row>
    <row r="263" spans="2:51" s="13" customFormat="1" ht="12">
      <c r="B263" s="150"/>
      <c r="D263" s="144" t="s">
        <v>157</v>
      </c>
      <c r="E263" s="151" t="s">
        <v>1</v>
      </c>
      <c r="F263" s="152" t="s">
        <v>3635</v>
      </c>
      <c r="H263" s="153">
        <v>12.264</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51" s="13" customFormat="1" ht="12">
      <c r="B264" s="150"/>
      <c r="D264" s="144" t="s">
        <v>157</v>
      </c>
      <c r="E264" s="151" t="s">
        <v>1</v>
      </c>
      <c r="F264" s="152" t="s">
        <v>3636</v>
      </c>
      <c r="H264" s="153">
        <v>12.048</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51" s="13" customFormat="1" ht="12">
      <c r="B265" s="150"/>
      <c r="D265" s="144" t="s">
        <v>157</v>
      </c>
      <c r="E265" s="151" t="s">
        <v>1</v>
      </c>
      <c r="F265" s="152" t="s">
        <v>3637</v>
      </c>
      <c r="H265" s="153">
        <v>8.198</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51" s="13" customFormat="1" ht="12">
      <c r="B266" s="150"/>
      <c r="D266" s="144" t="s">
        <v>157</v>
      </c>
      <c r="E266" s="151" t="s">
        <v>1</v>
      </c>
      <c r="F266" s="152" t="s">
        <v>3638</v>
      </c>
      <c r="H266" s="153">
        <v>2.544</v>
      </c>
      <c r="L266" s="150"/>
      <c r="M266" s="154"/>
      <c r="N266" s="155"/>
      <c r="O266" s="155"/>
      <c r="P266" s="155"/>
      <c r="Q266" s="155"/>
      <c r="R266" s="155"/>
      <c r="S266" s="155"/>
      <c r="T266" s="156"/>
      <c r="AT266" s="151" t="s">
        <v>157</v>
      </c>
      <c r="AU266" s="151" t="s">
        <v>79</v>
      </c>
      <c r="AV266" s="13" t="s">
        <v>79</v>
      </c>
      <c r="AW266" s="13" t="s">
        <v>27</v>
      </c>
      <c r="AX266" s="13" t="s">
        <v>70</v>
      </c>
      <c r="AY266" s="151" t="s">
        <v>148</v>
      </c>
    </row>
    <row r="267" spans="2:51" s="12" customFormat="1" ht="12">
      <c r="B267" s="143"/>
      <c r="D267" s="144" t="s">
        <v>157</v>
      </c>
      <c r="E267" s="145" t="s">
        <v>1</v>
      </c>
      <c r="F267" s="146" t="s">
        <v>347</v>
      </c>
      <c r="H267" s="145" t="s">
        <v>1</v>
      </c>
      <c r="L267" s="143"/>
      <c r="M267" s="147"/>
      <c r="N267" s="148"/>
      <c r="O267" s="148"/>
      <c r="P267" s="148"/>
      <c r="Q267" s="148"/>
      <c r="R267" s="148"/>
      <c r="S267" s="148"/>
      <c r="T267" s="149"/>
      <c r="AT267" s="145" t="s">
        <v>157</v>
      </c>
      <c r="AU267" s="145" t="s">
        <v>79</v>
      </c>
      <c r="AV267" s="12" t="s">
        <v>77</v>
      </c>
      <c r="AW267" s="12" t="s">
        <v>27</v>
      </c>
      <c r="AX267" s="12" t="s">
        <v>70</v>
      </c>
      <c r="AY267" s="145" t="s">
        <v>148</v>
      </c>
    </row>
    <row r="268" spans="2:51" s="13" customFormat="1" ht="12">
      <c r="B268" s="150"/>
      <c r="D268" s="144" t="s">
        <v>157</v>
      </c>
      <c r="E268" s="151" t="s">
        <v>1</v>
      </c>
      <c r="F268" s="152" t="s">
        <v>3639</v>
      </c>
      <c r="H268" s="153">
        <v>2.102</v>
      </c>
      <c r="L268" s="150"/>
      <c r="M268" s="154"/>
      <c r="N268" s="155"/>
      <c r="O268" s="155"/>
      <c r="P268" s="155"/>
      <c r="Q268" s="155"/>
      <c r="R268" s="155"/>
      <c r="S268" s="155"/>
      <c r="T268" s="156"/>
      <c r="AT268" s="151" t="s">
        <v>157</v>
      </c>
      <c r="AU268" s="151" t="s">
        <v>79</v>
      </c>
      <c r="AV268" s="13" t="s">
        <v>79</v>
      </c>
      <c r="AW268" s="13" t="s">
        <v>27</v>
      </c>
      <c r="AX268" s="13" t="s">
        <v>70</v>
      </c>
      <c r="AY268" s="151" t="s">
        <v>148</v>
      </c>
    </row>
    <row r="269" spans="2:51" s="13" customFormat="1" ht="12">
      <c r="B269" s="150"/>
      <c r="D269" s="144" t="s">
        <v>157</v>
      </c>
      <c r="E269" s="151" t="s">
        <v>1</v>
      </c>
      <c r="F269" s="152" t="s">
        <v>3640</v>
      </c>
      <c r="H269" s="153">
        <v>2.03</v>
      </c>
      <c r="L269" s="150"/>
      <c r="M269" s="154"/>
      <c r="N269" s="155"/>
      <c r="O269" s="155"/>
      <c r="P269" s="155"/>
      <c r="Q269" s="155"/>
      <c r="R269" s="155"/>
      <c r="S269" s="155"/>
      <c r="T269" s="156"/>
      <c r="AT269" s="151" t="s">
        <v>157</v>
      </c>
      <c r="AU269" s="151" t="s">
        <v>79</v>
      </c>
      <c r="AV269" s="13" t="s">
        <v>79</v>
      </c>
      <c r="AW269" s="13" t="s">
        <v>27</v>
      </c>
      <c r="AX269" s="13" t="s">
        <v>70</v>
      </c>
      <c r="AY269" s="151" t="s">
        <v>148</v>
      </c>
    </row>
    <row r="270" spans="2:51" s="13" customFormat="1" ht="12">
      <c r="B270" s="150"/>
      <c r="D270" s="144" t="s">
        <v>157</v>
      </c>
      <c r="E270" s="151" t="s">
        <v>1</v>
      </c>
      <c r="F270" s="152" t="s">
        <v>3641</v>
      </c>
      <c r="H270" s="153">
        <v>6.989</v>
      </c>
      <c r="L270" s="150"/>
      <c r="M270" s="154"/>
      <c r="N270" s="155"/>
      <c r="O270" s="155"/>
      <c r="P270" s="155"/>
      <c r="Q270" s="155"/>
      <c r="R270" s="155"/>
      <c r="S270" s="155"/>
      <c r="T270" s="156"/>
      <c r="AT270" s="151" t="s">
        <v>157</v>
      </c>
      <c r="AU270" s="151" t="s">
        <v>79</v>
      </c>
      <c r="AV270" s="13" t="s">
        <v>79</v>
      </c>
      <c r="AW270" s="13" t="s">
        <v>27</v>
      </c>
      <c r="AX270" s="13" t="s">
        <v>70</v>
      </c>
      <c r="AY270" s="151" t="s">
        <v>148</v>
      </c>
    </row>
    <row r="271" spans="2:51" s="13" customFormat="1" ht="12">
      <c r="B271" s="150"/>
      <c r="D271" s="144" t="s">
        <v>157</v>
      </c>
      <c r="E271" s="151" t="s">
        <v>1</v>
      </c>
      <c r="F271" s="152" t="s">
        <v>3642</v>
      </c>
      <c r="H271" s="153">
        <v>1.8</v>
      </c>
      <c r="L271" s="150"/>
      <c r="M271" s="154"/>
      <c r="N271" s="155"/>
      <c r="O271" s="155"/>
      <c r="P271" s="155"/>
      <c r="Q271" s="155"/>
      <c r="R271" s="155"/>
      <c r="S271" s="155"/>
      <c r="T271" s="156"/>
      <c r="AT271" s="151" t="s">
        <v>157</v>
      </c>
      <c r="AU271" s="151" t="s">
        <v>79</v>
      </c>
      <c r="AV271" s="13" t="s">
        <v>79</v>
      </c>
      <c r="AW271" s="13" t="s">
        <v>27</v>
      </c>
      <c r="AX271" s="13" t="s">
        <v>70</v>
      </c>
      <c r="AY271" s="151" t="s">
        <v>148</v>
      </c>
    </row>
    <row r="272" spans="2:51" s="13" customFormat="1" ht="12">
      <c r="B272" s="150"/>
      <c r="D272" s="144" t="s">
        <v>157</v>
      </c>
      <c r="E272" s="151" t="s">
        <v>1</v>
      </c>
      <c r="F272" s="152" t="s">
        <v>3643</v>
      </c>
      <c r="H272" s="153">
        <v>12.331</v>
      </c>
      <c r="L272" s="150"/>
      <c r="M272" s="154"/>
      <c r="N272" s="155"/>
      <c r="O272" s="155"/>
      <c r="P272" s="155"/>
      <c r="Q272" s="155"/>
      <c r="R272" s="155"/>
      <c r="S272" s="155"/>
      <c r="T272" s="156"/>
      <c r="AT272" s="151" t="s">
        <v>157</v>
      </c>
      <c r="AU272" s="151" t="s">
        <v>79</v>
      </c>
      <c r="AV272" s="13" t="s">
        <v>79</v>
      </c>
      <c r="AW272" s="13" t="s">
        <v>27</v>
      </c>
      <c r="AX272" s="13" t="s">
        <v>70</v>
      </c>
      <c r="AY272" s="151" t="s">
        <v>148</v>
      </c>
    </row>
    <row r="273" spans="2:51" s="13" customFormat="1" ht="12">
      <c r="B273" s="150"/>
      <c r="D273" s="144" t="s">
        <v>157</v>
      </c>
      <c r="E273" s="151" t="s">
        <v>1</v>
      </c>
      <c r="F273" s="152" t="s">
        <v>3644</v>
      </c>
      <c r="H273" s="153">
        <v>14.4</v>
      </c>
      <c r="L273" s="150"/>
      <c r="M273" s="154"/>
      <c r="N273" s="155"/>
      <c r="O273" s="155"/>
      <c r="P273" s="155"/>
      <c r="Q273" s="155"/>
      <c r="R273" s="155"/>
      <c r="S273" s="155"/>
      <c r="T273" s="156"/>
      <c r="AT273" s="151" t="s">
        <v>157</v>
      </c>
      <c r="AU273" s="151" t="s">
        <v>79</v>
      </c>
      <c r="AV273" s="13" t="s">
        <v>79</v>
      </c>
      <c r="AW273" s="13" t="s">
        <v>27</v>
      </c>
      <c r="AX273" s="13" t="s">
        <v>70</v>
      </c>
      <c r="AY273" s="151" t="s">
        <v>148</v>
      </c>
    </row>
    <row r="274" spans="2:51" s="13" customFormat="1" ht="12">
      <c r="B274" s="150"/>
      <c r="D274" s="144" t="s">
        <v>157</v>
      </c>
      <c r="E274" s="151" t="s">
        <v>1</v>
      </c>
      <c r="F274" s="152" t="s">
        <v>3645</v>
      </c>
      <c r="H274" s="153">
        <v>11.578</v>
      </c>
      <c r="L274" s="150"/>
      <c r="M274" s="154"/>
      <c r="N274" s="155"/>
      <c r="O274" s="155"/>
      <c r="P274" s="155"/>
      <c r="Q274" s="155"/>
      <c r="R274" s="155"/>
      <c r="S274" s="155"/>
      <c r="T274" s="156"/>
      <c r="AT274" s="151" t="s">
        <v>157</v>
      </c>
      <c r="AU274" s="151" t="s">
        <v>79</v>
      </c>
      <c r="AV274" s="13" t="s">
        <v>79</v>
      </c>
      <c r="AW274" s="13" t="s">
        <v>27</v>
      </c>
      <c r="AX274" s="13" t="s">
        <v>70</v>
      </c>
      <c r="AY274" s="151" t="s">
        <v>148</v>
      </c>
    </row>
    <row r="275" spans="2:51" s="13" customFormat="1" ht="12">
      <c r="B275" s="150"/>
      <c r="D275" s="144" t="s">
        <v>157</v>
      </c>
      <c r="E275" s="151" t="s">
        <v>1</v>
      </c>
      <c r="F275" s="152" t="s">
        <v>3646</v>
      </c>
      <c r="H275" s="153">
        <v>9.173</v>
      </c>
      <c r="L275" s="150"/>
      <c r="M275" s="154"/>
      <c r="N275" s="155"/>
      <c r="O275" s="155"/>
      <c r="P275" s="155"/>
      <c r="Q275" s="155"/>
      <c r="R275" s="155"/>
      <c r="S275" s="155"/>
      <c r="T275" s="156"/>
      <c r="AT275" s="151" t="s">
        <v>157</v>
      </c>
      <c r="AU275" s="151" t="s">
        <v>79</v>
      </c>
      <c r="AV275" s="13" t="s">
        <v>79</v>
      </c>
      <c r="AW275" s="13" t="s">
        <v>27</v>
      </c>
      <c r="AX275" s="13" t="s">
        <v>70</v>
      </c>
      <c r="AY275" s="151" t="s">
        <v>148</v>
      </c>
    </row>
    <row r="276" spans="2:63" s="11" customFormat="1" ht="22.8" customHeight="1">
      <c r="B276" s="118"/>
      <c r="D276" s="119" t="s">
        <v>69</v>
      </c>
      <c r="E276" s="128" t="s">
        <v>352</v>
      </c>
      <c r="F276" s="128" t="s">
        <v>353</v>
      </c>
      <c r="J276" s="129">
        <f>BK276</f>
        <v>0</v>
      </c>
      <c r="L276" s="118"/>
      <c r="M276" s="122"/>
      <c r="N276" s="123"/>
      <c r="O276" s="123"/>
      <c r="P276" s="124">
        <f>SUM(P277:P523)</f>
        <v>1952.8190200000004</v>
      </c>
      <c r="Q276" s="123"/>
      <c r="R276" s="124">
        <f>SUM(R277:R523)</f>
        <v>21.08305163</v>
      </c>
      <c r="S276" s="123"/>
      <c r="T276" s="125">
        <f>SUM(T277:T523)</f>
        <v>0</v>
      </c>
      <c r="AR276" s="119" t="s">
        <v>77</v>
      </c>
      <c r="AT276" s="126" t="s">
        <v>69</v>
      </c>
      <c r="AU276" s="126" t="s">
        <v>77</v>
      </c>
      <c r="AY276" s="119" t="s">
        <v>148</v>
      </c>
      <c r="BK276" s="127">
        <f>SUM(BK277:BK523)</f>
        <v>0</v>
      </c>
    </row>
    <row r="277" spans="2:65" s="1" customFormat="1" ht="24" customHeight="1">
      <c r="B277" s="130"/>
      <c r="C277" s="131" t="s">
        <v>575</v>
      </c>
      <c r="D277" s="131" t="s">
        <v>150</v>
      </c>
      <c r="E277" s="132" t="s">
        <v>355</v>
      </c>
      <c r="F277" s="133" t="s">
        <v>356</v>
      </c>
      <c r="G277" s="134" t="s">
        <v>153</v>
      </c>
      <c r="H277" s="135">
        <v>108.748</v>
      </c>
      <c r="I277" s="136"/>
      <c r="J277" s="136">
        <f>ROUND(I277*H277,2)</f>
        <v>0</v>
      </c>
      <c r="K277" s="133" t="s">
        <v>154</v>
      </c>
      <c r="L277" s="27"/>
      <c r="M277" s="137" t="s">
        <v>1</v>
      </c>
      <c r="N277" s="138" t="s">
        <v>35</v>
      </c>
      <c r="O277" s="139">
        <v>0.095</v>
      </c>
      <c r="P277" s="139">
        <f>O277*H277</f>
        <v>10.33106</v>
      </c>
      <c r="Q277" s="139">
        <v>0.00026</v>
      </c>
      <c r="R277" s="139">
        <f>Q277*H277</f>
        <v>0.028274479999999998</v>
      </c>
      <c r="S277" s="139">
        <v>0</v>
      </c>
      <c r="T277" s="140">
        <f>S277*H277</f>
        <v>0</v>
      </c>
      <c r="AR277" s="141" t="s">
        <v>155</v>
      </c>
      <c r="AT277" s="141" t="s">
        <v>150</v>
      </c>
      <c r="AU277" s="141" t="s">
        <v>79</v>
      </c>
      <c r="AY277" s="15" t="s">
        <v>148</v>
      </c>
      <c r="BE277" s="142">
        <f>IF(N277="základní",J277,0)</f>
        <v>0</v>
      </c>
      <c r="BF277" s="142">
        <f>IF(N277="snížená",J277,0)</f>
        <v>0</v>
      </c>
      <c r="BG277" s="142">
        <f>IF(N277="zákl. přenesená",J277,0)</f>
        <v>0</v>
      </c>
      <c r="BH277" s="142">
        <f>IF(N277="sníž. přenesená",J277,0)</f>
        <v>0</v>
      </c>
      <c r="BI277" s="142">
        <f>IF(N277="nulová",J277,0)</f>
        <v>0</v>
      </c>
      <c r="BJ277" s="15" t="s">
        <v>77</v>
      </c>
      <c r="BK277" s="142">
        <f>ROUND(I277*H277,2)</f>
        <v>0</v>
      </c>
      <c r="BL277" s="15" t="s">
        <v>155</v>
      </c>
      <c r="BM277" s="141" t="s">
        <v>3647</v>
      </c>
    </row>
    <row r="278" spans="2:51" s="12" customFormat="1" ht="12">
      <c r="B278" s="143"/>
      <c r="D278" s="144" t="s">
        <v>157</v>
      </c>
      <c r="E278" s="145" t="s">
        <v>1</v>
      </c>
      <c r="F278" s="146" t="s">
        <v>302</v>
      </c>
      <c r="H278" s="145" t="s">
        <v>1</v>
      </c>
      <c r="L278" s="143"/>
      <c r="M278" s="147"/>
      <c r="N278" s="148"/>
      <c r="O278" s="148"/>
      <c r="P278" s="148"/>
      <c r="Q278" s="148"/>
      <c r="R278" s="148"/>
      <c r="S278" s="148"/>
      <c r="T278" s="149"/>
      <c r="AT278" s="145" t="s">
        <v>157</v>
      </c>
      <c r="AU278" s="145" t="s">
        <v>79</v>
      </c>
      <c r="AV278" s="12" t="s">
        <v>77</v>
      </c>
      <c r="AW278" s="12" t="s">
        <v>27</v>
      </c>
      <c r="AX278" s="12" t="s">
        <v>70</v>
      </c>
      <c r="AY278" s="145" t="s">
        <v>148</v>
      </c>
    </row>
    <row r="279" spans="2:51" s="13" customFormat="1" ht="12">
      <c r="B279" s="150"/>
      <c r="D279" s="144" t="s">
        <v>157</v>
      </c>
      <c r="E279" s="151" t="s">
        <v>1</v>
      </c>
      <c r="F279" s="152" t="s">
        <v>3617</v>
      </c>
      <c r="H279" s="153">
        <v>108.748</v>
      </c>
      <c r="L279" s="150"/>
      <c r="M279" s="154"/>
      <c r="N279" s="155"/>
      <c r="O279" s="155"/>
      <c r="P279" s="155"/>
      <c r="Q279" s="155"/>
      <c r="R279" s="155"/>
      <c r="S279" s="155"/>
      <c r="T279" s="156"/>
      <c r="AT279" s="151" t="s">
        <v>157</v>
      </c>
      <c r="AU279" s="151" t="s">
        <v>79</v>
      </c>
      <c r="AV279" s="13" t="s">
        <v>79</v>
      </c>
      <c r="AW279" s="13" t="s">
        <v>27</v>
      </c>
      <c r="AX279" s="13" t="s">
        <v>70</v>
      </c>
      <c r="AY279" s="151" t="s">
        <v>148</v>
      </c>
    </row>
    <row r="280" spans="2:65" s="1" customFormat="1" ht="24" customHeight="1">
      <c r="B280" s="130"/>
      <c r="C280" s="131" t="s">
        <v>354</v>
      </c>
      <c r="D280" s="131" t="s">
        <v>150</v>
      </c>
      <c r="E280" s="132" t="s">
        <v>372</v>
      </c>
      <c r="F280" s="133" t="s">
        <v>373</v>
      </c>
      <c r="G280" s="134" t="s">
        <v>153</v>
      </c>
      <c r="H280" s="135">
        <v>108.748</v>
      </c>
      <c r="I280" s="136"/>
      <c r="J280" s="136">
        <f>ROUND(I280*H280,2)</f>
        <v>0</v>
      </c>
      <c r="K280" s="133" t="s">
        <v>154</v>
      </c>
      <c r="L280" s="27"/>
      <c r="M280" s="137" t="s">
        <v>1</v>
      </c>
      <c r="N280" s="138" t="s">
        <v>35</v>
      </c>
      <c r="O280" s="139">
        <v>1.4</v>
      </c>
      <c r="P280" s="139">
        <f>O280*H280</f>
        <v>152.2472</v>
      </c>
      <c r="Q280" s="139">
        <v>0.00865</v>
      </c>
      <c r="R280" s="139">
        <f>Q280*H280</f>
        <v>0.9406702</v>
      </c>
      <c r="S280" s="139">
        <v>0</v>
      </c>
      <c r="T280" s="140">
        <f>S280*H280</f>
        <v>0</v>
      </c>
      <c r="AR280" s="141" t="s">
        <v>155</v>
      </c>
      <c r="AT280" s="141" t="s">
        <v>150</v>
      </c>
      <c r="AU280" s="141" t="s">
        <v>79</v>
      </c>
      <c r="AY280" s="15" t="s">
        <v>148</v>
      </c>
      <c r="BE280" s="142">
        <f>IF(N280="základní",J280,0)</f>
        <v>0</v>
      </c>
      <c r="BF280" s="142">
        <f>IF(N280="snížená",J280,0)</f>
        <v>0</v>
      </c>
      <c r="BG280" s="142">
        <f>IF(N280="zákl. přenesená",J280,0)</f>
        <v>0</v>
      </c>
      <c r="BH280" s="142">
        <f>IF(N280="sníž. přenesená",J280,0)</f>
        <v>0</v>
      </c>
      <c r="BI280" s="142">
        <f>IF(N280="nulová",J280,0)</f>
        <v>0</v>
      </c>
      <c r="BJ280" s="15" t="s">
        <v>77</v>
      </c>
      <c r="BK280" s="142">
        <f>ROUND(I280*H280,2)</f>
        <v>0</v>
      </c>
      <c r="BL280" s="15" t="s">
        <v>155</v>
      </c>
      <c r="BM280" s="141" t="s">
        <v>3648</v>
      </c>
    </row>
    <row r="281" spans="2:51" s="12" customFormat="1" ht="12">
      <c r="B281" s="143"/>
      <c r="D281" s="144" t="s">
        <v>157</v>
      </c>
      <c r="E281" s="145" t="s">
        <v>1</v>
      </c>
      <c r="F281" s="146" t="s">
        <v>158</v>
      </c>
      <c r="H281" s="145" t="s">
        <v>1</v>
      </c>
      <c r="L281" s="143"/>
      <c r="M281" s="147"/>
      <c r="N281" s="148"/>
      <c r="O281" s="148"/>
      <c r="P281" s="148"/>
      <c r="Q281" s="148"/>
      <c r="R281" s="148"/>
      <c r="S281" s="148"/>
      <c r="T281" s="149"/>
      <c r="AT281" s="145" t="s">
        <v>157</v>
      </c>
      <c r="AU281" s="145" t="s">
        <v>79</v>
      </c>
      <c r="AV281" s="12" t="s">
        <v>77</v>
      </c>
      <c r="AW281" s="12" t="s">
        <v>27</v>
      </c>
      <c r="AX281" s="12" t="s">
        <v>70</v>
      </c>
      <c r="AY281" s="145" t="s">
        <v>148</v>
      </c>
    </row>
    <row r="282" spans="2:51" s="12" customFormat="1" ht="12">
      <c r="B282" s="143"/>
      <c r="D282" s="144" t="s">
        <v>157</v>
      </c>
      <c r="E282" s="145" t="s">
        <v>1</v>
      </c>
      <c r="F282" s="146" t="s">
        <v>3649</v>
      </c>
      <c r="H282" s="145" t="s">
        <v>1</v>
      </c>
      <c r="L282" s="143"/>
      <c r="M282" s="147"/>
      <c r="N282" s="148"/>
      <c r="O282" s="148"/>
      <c r="P282" s="148"/>
      <c r="Q282" s="148"/>
      <c r="R282" s="148"/>
      <c r="S282" s="148"/>
      <c r="T282" s="149"/>
      <c r="AT282" s="145" t="s">
        <v>157</v>
      </c>
      <c r="AU282" s="145" t="s">
        <v>79</v>
      </c>
      <c r="AV282" s="12" t="s">
        <v>77</v>
      </c>
      <c r="AW282" s="12" t="s">
        <v>27</v>
      </c>
      <c r="AX282" s="12" t="s">
        <v>70</v>
      </c>
      <c r="AY282" s="145" t="s">
        <v>148</v>
      </c>
    </row>
    <row r="283" spans="2:51" s="13" customFormat="1" ht="12">
      <c r="B283" s="150"/>
      <c r="D283" s="144" t="s">
        <v>157</v>
      </c>
      <c r="E283" s="151" t="s">
        <v>1</v>
      </c>
      <c r="F283" s="152" t="s">
        <v>3650</v>
      </c>
      <c r="H283" s="153">
        <v>9.753</v>
      </c>
      <c r="L283" s="150"/>
      <c r="M283" s="154"/>
      <c r="N283" s="155"/>
      <c r="O283" s="155"/>
      <c r="P283" s="155"/>
      <c r="Q283" s="155"/>
      <c r="R283" s="155"/>
      <c r="S283" s="155"/>
      <c r="T283" s="156"/>
      <c r="AT283" s="151" t="s">
        <v>157</v>
      </c>
      <c r="AU283" s="151" t="s">
        <v>79</v>
      </c>
      <c r="AV283" s="13" t="s">
        <v>79</v>
      </c>
      <c r="AW283" s="13" t="s">
        <v>27</v>
      </c>
      <c r="AX283" s="13" t="s">
        <v>70</v>
      </c>
      <c r="AY283" s="151" t="s">
        <v>148</v>
      </c>
    </row>
    <row r="284" spans="2:51" s="13" customFormat="1" ht="12">
      <c r="B284" s="150"/>
      <c r="D284" s="144" t="s">
        <v>157</v>
      </c>
      <c r="E284" s="151" t="s">
        <v>1</v>
      </c>
      <c r="F284" s="152" t="s">
        <v>3651</v>
      </c>
      <c r="H284" s="153">
        <v>17.845</v>
      </c>
      <c r="L284" s="150"/>
      <c r="M284" s="154"/>
      <c r="N284" s="155"/>
      <c r="O284" s="155"/>
      <c r="P284" s="155"/>
      <c r="Q284" s="155"/>
      <c r="R284" s="155"/>
      <c r="S284" s="155"/>
      <c r="T284" s="156"/>
      <c r="AT284" s="151" t="s">
        <v>157</v>
      </c>
      <c r="AU284" s="151" t="s">
        <v>79</v>
      </c>
      <c r="AV284" s="13" t="s">
        <v>79</v>
      </c>
      <c r="AW284" s="13" t="s">
        <v>27</v>
      </c>
      <c r="AX284" s="13" t="s">
        <v>70</v>
      </c>
      <c r="AY284" s="151" t="s">
        <v>148</v>
      </c>
    </row>
    <row r="285" spans="2:51" s="13" customFormat="1" ht="12">
      <c r="B285" s="150"/>
      <c r="D285" s="144" t="s">
        <v>157</v>
      </c>
      <c r="E285" s="151" t="s">
        <v>1</v>
      </c>
      <c r="F285" s="152" t="s">
        <v>3652</v>
      </c>
      <c r="H285" s="153">
        <v>53.76</v>
      </c>
      <c r="L285" s="150"/>
      <c r="M285" s="154"/>
      <c r="N285" s="155"/>
      <c r="O285" s="155"/>
      <c r="P285" s="155"/>
      <c r="Q285" s="155"/>
      <c r="R285" s="155"/>
      <c r="S285" s="155"/>
      <c r="T285" s="156"/>
      <c r="AT285" s="151" t="s">
        <v>157</v>
      </c>
      <c r="AU285" s="151" t="s">
        <v>79</v>
      </c>
      <c r="AV285" s="13" t="s">
        <v>79</v>
      </c>
      <c r="AW285" s="13" t="s">
        <v>27</v>
      </c>
      <c r="AX285" s="13" t="s">
        <v>70</v>
      </c>
      <c r="AY285" s="151" t="s">
        <v>148</v>
      </c>
    </row>
    <row r="286" spans="2:51" s="13" customFormat="1" ht="12">
      <c r="B286" s="150"/>
      <c r="D286" s="144" t="s">
        <v>157</v>
      </c>
      <c r="E286" s="151" t="s">
        <v>1</v>
      </c>
      <c r="F286" s="152" t="s">
        <v>3653</v>
      </c>
      <c r="H286" s="153">
        <v>27.39</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65" s="1" customFormat="1" ht="24" customHeight="1">
      <c r="B287" s="130"/>
      <c r="C287" s="157" t="s">
        <v>362</v>
      </c>
      <c r="D287" s="157" t="s">
        <v>80</v>
      </c>
      <c r="E287" s="158" t="s">
        <v>428</v>
      </c>
      <c r="F287" s="159" t="s">
        <v>429</v>
      </c>
      <c r="G287" s="160" t="s">
        <v>153</v>
      </c>
      <c r="H287" s="161">
        <v>116.36</v>
      </c>
      <c r="I287" s="162"/>
      <c r="J287" s="162">
        <f>ROUND(I287*H287,2)</f>
        <v>0</v>
      </c>
      <c r="K287" s="159" t="s">
        <v>154</v>
      </c>
      <c r="L287" s="163"/>
      <c r="M287" s="164" t="s">
        <v>1</v>
      </c>
      <c r="N287" s="165" t="s">
        <v>35</v>
      </c>
      <c r="O287" s="139">
        <v>0</v>
      </c>
      <c r="P287" s="139">
        <f>O287*H287</f>
        <v>0</v>
      </c>
      <c r="Q287" s="139">
        <v>0.003</v>
      </c>
      <c r="R287" s="139">
        <f>Q287*H287</f>
        <v>0.34908</v>
      </c>
      <c r="S287" s="139">
        <v>0</v>
      </c>
      <c r="T287" s="140">
        <f>S287*H287</f>
        <v>0</v>
      </c>
      <c r="AR287" s="141" t="s">
        <v>192</v>
      </c>
      <c r="AT287" s="141" t="s">
        <v>80</v>
      </c>
      <c r="AU287" s="141" t="s">
        <v>79</v>
      </c>
      <c r="AY287" s="15" t="s">
        <v>148</v>
      </c>
      <c r="BE287" s="142">
        <f>IF(N287="základní",J287,0)</f>
        <v>0</v>
      </c>
      <c r="BF287" s="142">
        <f>IF(N287="snížená",J287,0)</f>
        <v>0</v>
      </c>
      <c r="BG287" s="142">
        <f>IF(N287="zákl. přenesená",J287,0)</f>
        <v>0</v>
      </c>
      <c r="BH287" s="142">
        <f>IF(N287="sníž. přenesená",J287,0)</f>
        <v>0</v>
      </c>
      <c r="BI287" s="142">
        <f>IF(N287="nulová",J287,0)</f>
        <v>0</v>
      </c>
      <c r="BJ287" s="15" t="s">
        <v>77</v>
      </c>
      <c r="BK287" s="142">
        <f>ROUND(I287*H287,2)</f>
        <v>0</v>
      </c>
      <c r="BL287" s="15" t="s">
        <v>155</v>
      </c>
      <c r="BM287" s="141" t="s">
        <v>3654</v>
      </c>
    </row>
    <row r="288" spans="2:47" s="1" customFormat="1" ht="19.2">
      <c r="B288" s="27"/>
      <c r="D288" s="144" t="s">
        <v>277</v>
      </c>
      <c r="F288" s="166" t="s">
        <v>431</v>
      </c>
      <c r="L288" s="27"/>
      <c r="M288" s="167"/>
      <c r="N288" s="50"/>
      <c r="O288" s="50"/>
      <c r="P288" s="50"/>
      <c r="Q288" s="50"/>
      <c r="R288" s="50"/>
      <c r="S288" s="50"/>
      <c r="T288" s="51"/>
      <c r="AT288" s="15" t="s">
        <v>277</v>
      </c>
      <c r="AU288" s="15" t="s">
        <v>79</v>
      </c>
    </row>
    <row r="289" spans="2:51" s="13" customFormat="1" ht="12">
      <c r="B289" s="150"/>
      <c r="D289" s="144" t="s">
        <v>157</v>
      </c>
      <c r="F289" s="152" t="s">
        <v>3655</v>
      </c>
      <c r="H289" s="153">
        <v>116.36</v>
      </c>
      <c r="L289" s="150"/>
      <c r="M289" s="154"/>
      <c r="N289" s="155"/>
      <c r="O289" s="155"/>
      <c r="P289" s="155"/>
      <c r="Q289" s="155"/>
      <c r="R289" s="155"/>
      <c r="S289" s="155"/>
      <c r="T289" s="156"/>
      <c r="AT289" s="151" t="s">
        <v>157</v>
      </c>
      <c r="AU289" s="151" t="s">
        <v>79</v>
      </c>
      <c r="AV289" s="13" t="s">
        <v>79</v>
      </c>
      <c r="AW289" s="13" t="s">
        <v>3</v>
      </c>
      <c r="AX289" s="13" t="s">
        <v>77</v>
      </c>
      <c r="AY289" s="151" t="s">
        <v>148</v>
      </c>
    </row>
    <row r="290" spans="2:65" s="1" customFormat="1" ht="24" customHeight="1">
      <c r="B290" s="130"/>
      <c r="C290" s="131" t="s">
        <v>366</v>
      </c>
      <c r="D290" s="131" t="s">
        <v>150</v>
      </c>
      <c r="E290" s="132" t="s">
        <v>442</v>
      </c>
      <c r="F290" s="133" t="s">
        <v>443</v>
      </c>
      <c r="G290" s="134" t="s">
        <v>153</v>
      </c>
      <c r="H290" s="135">
        <v>1049.591</v>
      </c>
      <c r="I290" s="136"/>
      <c r="J290" s="136">
        <f>ROUND(I290*H290,2)</f>
        <v>0</v>
      </c>
      <c r="K290" s="133" t="s">
        <v>154</v>
      </c>
      <c r="L290" s="27"/>
      <c r="M290" s="137" t="s">
        <v>1</v>
      </c>
      <c r="N290" s="138" t="s">
        <v>35</v>
      </c>
      <c r="O290" s="139">
        <v>0.074</v>
      </c>
      <c r="P290" s="139">
        <f>O290*H290</f>
        <v>77.66973399999999</v>
      </c>
      <c r="Q290" s="139">
        <v>0.00026</v>
      </c>
      <c r="R290" s="139">
        <f>Q290*H290</f>
        <v>0.2728936599999999</v>
      </c>
      <c r="S290" s="139">
        <v>0</v>
      </c>
      <c r="T290" s="140">
        <f>S290*H290</f>
        <v>0</v>
      </c>
      <c r="AR290" s="141" t="s">
        <v>155</v>
      </c>
      <c r="AT290" s="141" t="s">
        <v>150</v>
      </c>
      <c r="AU290" s="141" t="s">
        <v>79</v>
      </c>
      <c r="AY290" s="15" t="s">
        <v>148</v>
      </c>
      <c r="BE290" s="142">
        <f>IF(N290="základní",J290,0)</f>
        <v>0</v>
      </c>
      <c r="BF290" s="142">
        <f>IF(N290="snížená",J290,0)</f>
        <v>0</v>
      </c>
      <c r="BG290" s="142">
        <f>IF(N290="zákl. přenesená",J290,0)</f>
        <v>0</v>
      </c>
      <c r="BH290" s="142">
        <f>IF(N290="sníž. přenesená",J290,0)</f>
        <v>0</v>
      </c>
      <c r="BI290" s="142">
        <f>IF(N290="nulová",J290,0)</f>
        <v>0</v>
      </c>
      <c r="BJ290" s="15" t="s">
        <v>77</v>
      </c>
      <c r="BK290" s="142">
        <f>ROUND(I290*H290,2)</f>
        <v>0</v>
      </c>
      <c r="BL290" s="15" t="s">
        <v>155</v>
      </c>
      <c r="BM290" s="141" t="s">
        <v>3656</v>
      </c>
    </row>
    <row r="291" spans="2:51" s="12" customFormat="1" ht="12">
      <c r="B291" s="143"/>
      <c r="D291" s="144" t="s">
        <v>157</v>
      </c>
      <c r="E291" s="145" t="s">
        <v>1</v>
      </c>
      <c r="F291" s="146" t="s">
        <v>302</v>
      </c>
      <c r="H291" s="145" t="s">
        <v>1</v>
      </c>
      <c r="L291" s="143"/>
      <c r="M291" s="147"/>
      <c r="N291" s="148"/>
      <c r="O291" s="148"/>
      <c r="P291" s="148"/>
      <c r="Q291" s="148"/>
      <c r="R291" s="148"/>
      <c r="S291" s="148"/>
      <c r="T291" s="149"/>
      <c r="AT291" s="145" t="s">
        <v>157</v>
      </c>
      <c r="AU291" s="145" t="s">
        <v>79</v>
      </c>
      <c r="AV291" s="12" t="s">
        <v>77</v>
      </c>
      <c r="AW291" s="12" t="s">
        <v>27</v>
      </c>
      <c r="AX291" s="12" t="s">
        <v>70</v>
      </c>
      <c r="AY291" s="145" t="s">
        <v>148</v>
      </c>
    </row>
    <row r="292" spans="2:51" s="13" customFormat="1" ht="12">
      <c r="B292" s="150"/>
      <c r="D292" s="144" t="s">
        <v>157</v>
      </c>
      <c r="E292" s="151" t="s">
        <v>1</v>
      </c>
      <c r="F292" s="152" t="s">
        <v>3657</v>
      </c>
      <c r="H292" s="153">
        <v>53.04</v>
      </c>
      <c r="L292" s="150"/>
      <c r="M292" s="154"/>
      <c r="N292" s="155"/>
      <c r="O292" s="155"/>
      <c r="P292" s="155"/>
      <c r="Q292" s="155"/>
      <c r="R292" s="155"/>
      <c r="S292" s="155"/>
      <c r="T292" s="156"/>
      <c r="AT292" s="151" t="s">
        <v>157</v>
      </c>
      <c r="AU292" s="151" t="s">
        <v>79</v>
      </c>
      <c r="AV292" s="13" t="s">
        <v>79</v>
      </c>
      <c r="AW292" s="13" t="s">
        <v>27</v>
      </c>
      <c r="AX292" s="13" t="s">
        <v>70</v>
      </c>
      <c r="AY292" s="151" t="s">
        <v>148</v>
      </c>
    </row>
    <row r="293" spans="2:51" s="13" customFormat="1" ht="12">
      <c r="B293" s="150"/>
      <c r="D293" s="144" t="s">
        <v>157</v>
      </c>
      <c r="E293" s="151" t="s">
        <v>1</v>
      </c>
      <c r="F293" s="152" t="s">
        <v>3658</v>
      </c>
      <c r="H293" s="153">
        <v>164.849</v>
      </c>
      <c r="L293" s="150"/>
      <c r="M293" s="154"/>
      <c r="N293" s="155"/>
      <c r="O293" s="155"/>
      <c r="P293" s="155"/>
      <c r="Q293" s="155"/>
      <c r="R293" s="155"/>
      <c r="S293" s="155"/>
      <c r="T293" s="156"/>
      <c r="AT293" s="151" t="s">
        <v>157</v>
      </c>
      <c r="AU293" s="151" t="s">
        <v>79</v>
      </c>
      <c r="AV293" s="13" t="s">
        <v>79</v>
      </c>
      <c r="AW293" s="13" t="s">
        <v>27</v>
      </c>
      <c r="AX293" s="13" t="s">
        <v>70</v>
      </c>
      <c r="AY293" s="151" t="s">
        <v>148</v>
      </c>
    </row>
    <row r="294" spans="2:51" s="13" customFormat="1" ht="12">
      <c r="B294" s="150"/>
      <c r="D294" s="144" t="s">
        <v>157</v>
      </c>
      <c r="E294" s="151" t="s">
        <v>1</v>
      </c>
      <c r="F294" s="152" t="s">
        <v>3659</v>
      </c>
      <c r="H294" s="153">
        <v>82.998</v>
      </c>
      <c r="L294" s="150"/>
      <c r="M294" s="154"/>
      <c r="N294" s="155"/>
      <c r="O294" s="155"/>
      <c r="P294" s="155"/>
      <c r="Q294" s="155"/>
      <c r="R294" s="155"/>
      <c r="S294" s="155"/>
      <c r="T294" s="156"/>
      <c r="AT294" s="151" t="s">
        <v>157</v>
      </c>
      <c r="AU294" s="151" t="s">
        <v>79</v>
      </c>
      <c r="AV294" s="13" t="s">
        <v>79</v>
      </c>
      <c r="AW294" s="13" t="s">
        <v>27</v>
      </c>
      <c r="AX294" s="13" t="s">
        <v>70</v>
      </c>
      <c r="AY294" s="151" t="s">
        <v>148</v>
      </c>
    </row>
    <row r="295" spans="2:51" s="13" customFormat="1" ht="12">
      <c r="B295" s="150"/>
      <c r="D295" s="144" t="s">
        <v>157</v>
      </c>
      <c r="E295" s="151" t="s">
        <v>1</v>
      </c>
      <c r="F295" s="152" t="s">
        <v>3660</v>
      </c>
      <c r="H295" s="153">
        <v>635.659</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51" s="13" customFormat="1" ht="12">
      <c r="B296" s="150"/>
      <c r="D296" s="144" t="s">
        <v>157</v>
      </c>
      <c r="E296" s="151" t="s">
        <v>1</v>
      </c>
      <c r="F296" s="152" t="s">
        <v>3661</v>
      </c>
      <c r="H296" s="153">
        <v>55.075</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51" s="13" customFormat="1" ht="30.6">
      <c r="B297" s="150"/>
      <c r="D297" s="144" t="s">
        <v>157</v>
      </c>
      <c r="E297" s="151" t="s">
        <v>1</v>
      </c>
      <c r="F297" s="152" t="s">
        <v>3662</v>
      </c>
      <c r="H297" s="153">
        <v>57.97</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65" s="1" customFormat="1" ht="24" customHeight="1">
      <c r="B298" s="130"/>
      <c r="C298" s="131" t="s">
        <v>371</v>
      </c>
      <c r="D298" s="131" t="s">
        <v>150</v>
      </c>
      <c r="E298" s="132" t="s">
        <v>452</v>
      </c>
      <c r="F298" s="133" t="s">
        <v>453</v>
      </c>
      <c r="G298" s="134" t="s">
        <v>153</v>
      </c>
      <c r="H298" s="135">
        <v>57.97</v>
      </c>
      <c r="I298" s="136"/>
      <c r="J298" s="136">
        <f>ROUND(I298*H298,2)</f>
        <v>0</v>
      </c>
      <c r="K298" s="133" t="s">
        <v>154</v>
      </c>
      <c r="L298" s="27"/>
      <c r="M298" s="137" t="s">
        <v>1</v>
      </c>
      <c r="N298" s="138" t="s">
        <v>35</v>
      </c>
      <c r="O298" s="139">
        <v>0.33</v>
      </c>
      <c r="P298" s="139">
        <f>O298*H298</f>
        <v>19.1301</v>
      </c>
      <c r="Q298" s="139">
        <v>0.00489</v>
      </c>
      <c r="R298" s="139">
        <f>Q298*H298</f>
        <v>0.2834733</v>
      </c>
      <c r="S298" s="139">
        <v>0</v>
      </c>
      <c r="T298" s="140">
        <f>S298*H298</f>
        <v>0</v>
      </c>
      <c r="AR298" s="141" t="s">
        <v>155</v>
      </c>
      <c r="AT298" s="141" t="s">
        <v>150</v>
      </c>
      <c r="AU298" s="141" t="s">
        <v>79</v>
      </c>
      <c r="AY298" s="15" t="s">
        <v>148</v>
      </c>
      <c r="BE298" s="142">
        <f>IF(N298="základní",J298,0)</f>
        <v>0</v>
      </c>
      <c r="BF298" s="142">
        <f>IF(N298="snížená",J298,0)</f>
        <v>0</v>
      </c>
      <c r="BG298" s="142">
        <f>IF(N298="zákl. přenesená",J298,0)</f>
        <v>0</v>
      </c>
      <c r="BH298" s="142">
        <f>IF(N298="sníž. přenesená",J298,0)</f>
        <v>0</v>
      </c>
      <c r="BI298" s="142">
        <f>IF(N298="nulová",J298,0)</f>
        <v>0</v>
      </c>
      <c r="BJ298" s="15" t="s">
        <v>77</v>
      </c>
      <c r="BK298" s="142">
        <f>ROUND(I298*H298,2)</f>
        <v>0</v>
      </c>
      <c r="BL298" s="15" t="s">
        <v>155</v>
      </c>
      <c r="BM298" s="141" t="s">
        <v>3663</v>
      </c>
    </row>
    <row r="299" spans="2:51" s="13" customFormat="1" ht="30.6">
      <c r="B299" s="150"/>
      <c r="D299" s="144" t="s">
        <v>157</v>
      </c>
      <c r="E299" s="151" t="s">
        <v>1</v>
      </c>
      <c r="F299" s="152" t="s">
        <v>3662</v>
      </c>
      <c r="H299" s="153">
        <v>57.97</v>
      </c>
      <c r="L299" s="150"/>
      <c r="M299" s="154"/>
      <c r="N299" s="155"/>
      <c r="O299" s="155"/>
      <c r="P299" s="155"/>
      <c r="Q299" s="155"/>
      <c r="R299" s="155"/>
      <c r="S299" s="155"/>
      <c r="T299" s="156"/>
      <c r="AT299" s="151" t="s">
        <v>157</v>
      </c>
      <c r="AU299" s="151" t="s">
        <v>79</v>
      </c>
      <c r="AV299" s="13" t="s">
        <v>79</v>
      </c>
      <c r="AW299" s="13" t="s">
        <v>27</v>
      </c>
      <c r="AX299" s="13" t="s">
        <v>70</v>
      </c>
      <c r="AY299" s="151" t="s">
        <v>148</v>
      </c>
    </row>
    <row r="300" spans="2:65" s="1" customFormat="1" ht="24" customHeight="1">
      <c r="B300" s="130"/>
      <c r="C300" s="131" t="s">
        <v>427</v>
      </c>
      <c r="D300" s="131" t="s">
        <v>150</v>
      </c>
      <c r="E300" s="132" t="s">
        <v>467</v>
      </c>
      <c r="F300" s="133" t="s">
        <v>468</v>
      </c>
      <c r="G300" s="134" t="s">
        <v>458</v>
      </c>
      <c r="H300" s="135">
        <v>681.81</v>
      </c>
      <c r="I300" s="136"/>
      <c r="J300" s="136">
        <f>ROUND(I300*H300,2)</f>
        <v>0</v>
      </c>
      <c r="K300" s="133" t="s">
        <v>154</v>
      </c>
      <c r="L300" s="27"/>
      <c r="M300" s="137" t="s">
        <v>1</v>
      </c>
      <c r="N300" s="138" t="s">
        <v>35</v>
      </c>
      <c r="O300" s="139">
        <v>0.11</v>
      </c>
      <c r="P300" s="139">
        <f>O300*H300</f>
        <v>74.9991</v>
      </c>
      <c r="Q300" s="139">
        <v>0</v>
      </c>
      <c r="R300" s="139">
        <f>Q300*H300</f>
        <v>0</v>
      </c>
      <c r="S300" s="139">
        <v>0</v>
      </c>
      <c r="T300" s="140">
        <f>S300*H300</f>
        <v>0</v>
      </c>
      <c r="AR300" s="141" t="s">
        <v>155</v>
      </c>
      <c r="AT300" s="141" t="s">
        <v>150</v>
      </c>
      <c r="AU300" s="141" t="s">
        <v>79</v>
      </c>
      <c r="AY300" s="15" t="s">
        <v>148</v>
      </c>
      <c r="BE300" s="142">
        <f>IF(N300="základní",J300,0)</f>
        <v>0</v>
      </c>
      <c r="BF300" s="142">
        <f>IF(N300="snížená",J300,0)</f>
        <v>0</v>
      </c>
      <c r="BG300" s="142">
        <f>IF(N300="zákl. přenesená",J300,0)</f>
        <v>0</v>
      </c>
      <c r="BH300" s="142">
        <f>IF(N300="sníž. přenesená",J300,0)</f>
        <v>0</v>
      </c>
      <c r="BI300" s="142">
        <f>IF(N300="nulová",J300,0)</f>
        <v>0</v>
      </c>
      <c r="BJ300" s="15" t="s">
        <v>77</v>
      </c>
      <c r="BK300" s="142">
        <f>ROUND(I300*H300,2)</f>
        <v>0</v>
      </c>
      <c r="BL300" s="15" t="s">
        <v>155</v>
      </c>
      <c r="BM300" s="141" t="s">
        <v>3664</v>
      </c>
    </row>
    <row r="301" spans="2:51" s="13" customFormat="1" ht="12">
      <c r="B301" s="150"/>
      <c r="D301" s="144" t="s">
        <v>157</v>
      </c>
      <c r="E301" s="151" t="s">
        <v>1</v>
      </c>
      <c r="F301" s="152" t="s">
        <v>3665</v>
      </c>
      <c r="H301" s="153">
        <v>27</v>
      </c>
      <c r="L301" s="150"/>
      <c r="M301" s="154"/>
      <c r="N301" s="155"/>
      <c r="O301" s="155"/>
      <c r="P301" s="155"/>
      <c r="Q301" s="155"/>
      <c r="R301" s="155"/>
      <c r="S301" s="155"/>
      <c r="T301" s="156"/>
      <c r="AT301" s="151" t="s">
        <v>157</v>
      </c>
      <c r="AU301" s="151" t="s">
        <v>79</v>
      </c>
      <c r="AV301" s="13" t="s">
        <v>79</v>
      </c>
      <c r="AW301" s="13" t="s">
        <v>27</v>
      </c>
      <c r="AX301" s="13" t="s">
        <v>70</v>
      </c>
      <c r="AY301" s="151" t="s">
        <v>148</v>
      </c>
    </row>
    <row r="302" spans="2:51" s="12" customFormat="1" ht="12">
      <c r="B302" s="143"/>
      <c r="D302" s="144" t="s">
        <v>157</v>
      </c>
      <c r="E302" s="145" t="s">
        <v>1</v>
      </c>
      <c r="F302" s="146" t="s">
        <v>472</v>
      </c>
      <c r="H302" s="145" t="s">
        <v>1</v>
      </c>
      <c r="L302" s="143"/>
      <c r="M302" s="147"/>
      <c r="N302" s="148"/>
      <c r="O302" s="148"/>
      <c r="P302" s="148"/>
      <c r="Q302" s="148"/>
      <c r="R302" s="148"/>
      <c r="S302" s="148"/>
      <c r="T302" s="149"/>
      <c r="AT302" s="145" t="s">
        <v>157</v>
      </c>
      <c r="AU302" s="145" t="s">
        <v>79</v>
      </c>
      <c r="AV302" s="12" t="s">
        <v>77</v>
      </c>
      <c r="AW302" s="12" t="s">
        <v>27</v>
      </c>
      <c r="AX302" s="12" t="s">
        <v>70</v>
      </c>
      <c r="AY302" s="145" t="s">
        <v>148</v>
      </c>
    </row>
    <row r="303" spans="2:51" s="12" customFormat="1" ht="12">
      <c r="B303" s="143"/>
      <c r="D303" s="144" t="s">
        <v>157</v>
      </c>
      <c r="E303" s="145" t="s">
        <v>1</v>
      </c>
      <c r="F303" s="146" t="s">
        <v>473</v>
      </c>
      <c r="H303" s="145" t="s">
        <v>1</v>
      </c>
      <c r="L303" s="143"/>
      <c r="M303" s="147"/>
      <c r="N303" s="148"/>
      <c r="O303" s="148"/>
      <c r="P303" s="148"/>
      <c r="Q303" s="148"/>
      <c r="R303" s="148"/>
      <c r="S303" s="148"/>
      <c r="T303" s="149"/>
      <c r="AT303" s="145" t="s">
        <v>157</v>
      </c>
      <c r="AU303" s="145" t="s">
        <v>79</v>
      </c>
      <c r="AV303" s="12" t="s">
        <v>77</v>
      </c>
      <c r="AW303" s="12" t="s">
        <v>27</v>
      </c>
      <c r="AX303" s="12" t="s">
        <v>70</v>
      </c>
      <c r="AY303" s="145" t="s">
        <v>148</v>
      </c>
    </row>
    <row r="304" spans="2:51" s="13" customFormat="1" ht="12">
      <c r="B304" s="150"/>
      <c r="D304" s="144" t="s">
        <v>157</v>
      </c>
      <c r="E304" s="151" t="s">
        <v>1</v>
      </c>
      <c r="F304" s="152" t="s">
        <v>3666</v>
      </c>
      <c r="H304" s="153">
        <v>13</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51" s="13" customFormat="1" ht="12">
      <c r="B305" s="150"/>
      <c r="D305" s="144" t="s">
        <v>157</v>
      </c>
      <c r="E305" s="151" t="s">
        <v>1</v>
      </c>
      <c r="F305" s="152" t="s">
        <v>2233</v>
      </c>
      <c r="H305" s="153">
        <v>16.9</v>
      </c>
      <c r="L305" s="150"/>
      <c r="M305" s="154"/>
      <c r="N305" s="155"/>
      <c r="O305" s="155"/>
      <c r="P305" s="155"/>
      <c r="Q305" s="155"/>
      <c r="R305" s="155"/>
      <c r="S305" s="155"/>
      <c r="T305" s="156"/>
      <c r="AT305" s="151" t="s">
        <v>157</v>
      </c>
      <c r="AU305" s="151" t="s">
        <v>79</v>
      </c>
      <c r="AV305" s="13" t="s">
        <v>79</v>
      </c>
      <c r="AW305" s="13" t="s">
        <v>27</v>
      </c>
      <c r="AX305" s="13" t="s">
        <v>70</v>
      </c>
      <c r="AY305" s="151" t="s">
        <v>148</v>
      </c>
    </row>
    <row r="306" spans="2:51" s="13" customFormat="1" ht="12">
      <c r="B306" s="150"/>
      <c r="D306" s="144" t="s">
        <v>157</v>
      </c>
      <c r="E306" s="151" t="s">
        <v>1</v>
      </c>
      <c r="F306" s="152" t="s">
        <v>3667</v>
      </c>
      <c r="H306" s="153">
        <v>22.5</v>
      </c>
      <c r="L306" s="150"/>
      <c r="M306" s="154"/>
      <c r="N306" s="155"/>
      <c r="O306" s="155"/>
      <c r="P306" s="155"/>
      <c r="Q306" s="155"/>
      <c r="R306" s="155"/>
      <c r="S306" s="155"/>
      <c r="T306" s="156"/>
      <c r="AT306" s="151" t="s">
        <v>157</v>
      </c>
      <c r="AU306" s="151" t="s">
        <v>79</v>
      </c>
      <c r="AV306" s="13" t="s">
        <v>79</v>
      </c>
      <c r="AW306" s="13" t="s">
        <v>27</v>
      </c>
      <c r="AX306" s="13" t="s">
        <v>70</v>
      </c>
      <c r="AY306" s="151" t="s">
        <v>148</v>
      </c>
    </row>
    <row r="307" spans="2:51" s="13" customFormat="1" ht="12">
      <c r="B307" s="150"/>
      <c r="D307" s="144" t="s">
        <v>157</v>
      </c>
      <c r="E307" s="151" t="s">
        <v>1</v>
      </c>
      <c r="F307" s="152" t="s">
        <v>3668</v>
      </c>
      <c r="H307" s="153">
        <v>36</v>
      </c>
      <c r="L307" s="150"/>
      <c r="M307" s="154"/>
      <c r="N307" s="155"/>
      <c r="O307" s="155"/>
      <c r="P307" s="155"/>
      <c r="Q307" s="155"/>
      <c r="R307" s="155"/>
      <c r="S307" s="155"/>
      <c r="T307" s="156"/>
      <c r="AT307" s="151" t="s">
        <v>157</v>
      </c>
      <c r="AU307" s="151" t="s">
        <v>79</v>
      </c>
      <c r="AV307" s="13" t="s">
        <v>79</v>
      </c>
      <c r="AW307" s="13" t="s">
        <v>27</v>
      </c>
      <c r="AX307" s="13" t="s">
        <v>70</v>
      </c>
      <c r="AY307" s="151" t="s">
        <v>148</v>
      </c>
    </row>
    <row r="308" spans="2:51" s="12" customFormat="1" ht="12">
      <c r="B308" s="143"/>
      <c r="D308" s="144" t="s">
        <v>157</v>
      </c>
      <c r="E308" s="145" t="s">
        <v>1</v>
      </c>
      <c r="F308" s="146" t="s">
        <v>2914</v>
      </c>
      <c r="H308" s="145" t="s">
        <v>1</v>
      </c>
      <c r="L308" s="143"/>
      <c r="M308" s="147"/>
      <c r="N308" s="148"/>
      <c r="O308" s="148"/>
      <c r="P308" s="148"/>
      <c r="Q308" s="148"/>
      <c r="R308" s="148"/>
      <c r="S308" s="148"/>
      <c r="T308" s="149"/>
      <c r="AT308" s="145" t="s">
        <v>157</v>
      </c>
      <c r="AU308" s="145" t="s">
        <v>79</v>
      </c>
      <c r="AV308" s="12" t="s">
        <v>77</v>
      </c>
      <c r="AW308" s="12" t="s">
        <v>27</v>
      </c>
      <c r="AX308" s="12" t="s">
        <v>70</v>
      </c>
      <c r="AY308" s="145" t="s">
        <v>148</v>
      </c>
    </row>
    <row r="309" spans="2:51" s="13" customFormat="1" ht="12">
      <c r="B309" s="150"/>
      <c r="D309" s="144" t="s">
        <v>157</v>
      </c>
      <c r="E309" s="151" t="s">
        <v>1</v>
      </c>
      <c r="F309" s="152" t="s">
        <v>3669</v>
      </c>
      <c r="H309" s="153">
        <v>4.6</v>
      </c>
      <c r="L309" s="150"/>
      <c r="M309" s="154"/>
      <c r="N309" s="155"/>
      <c r="O309" s="155"/>
      <c r="P309" s="155"/>
      <c r="Q309" s="155"/>
      <c r="R309" s="155"/>
      <c r="S309" s="155"/>
      <c r="T309" s="156"/>
      <c r="AT309" s="151" t="s">
        <v>157</v>
      </c>
      <c r="AU309" s="151" t="s">
        <v>79</v>
      </c>
      <c r="AV309" s="13" t="s">
        <v>79</v>
      </c>
      <c r="AW309" s="13" t="s">
        <v>27</v>
      </c>
      <c r="AX309" s="13" t="s">
        <v>70</v>
      </c>
      <c r="AY309" s="151" t="s">
        <v>148</v>
      </c>
    </row>
    <row r="310" spans="2:51" s="13" customFormat="1" ht="12">
      <c r="B310" s="150"/>
      <c r="D310" s="144" t="s">
        <v>157</v>
      </c>
      <c r="E310" s="151" t="s">
        <v>1</v>
      </c>
      <c r="F310" s="152" t="s">
        <v>3670</v>
      </c>
      <c r="H310" s="153">
        <v>11.64</v>
      </c>
      <c r="L310" s="150"/>
      <c r="M310" s="154"/>
      <c r="N310" s="155"/>
      <c r="O310" s="155"/>
      <c r="P310" s="155"/>
      <c r="Q310" s="155"/>
      <c r="R310" s="155"/>
      <c r="S310" s="155"/>
      <c r="T310" s="156"/>
      <c r="AT310" s="151" t="s">
        <v>157</v>
      </c>
      <c r="AU310" s="151" t="s">
        <v>79</v>
      </c>
      <c r="AV310" s="13" t="s">
        <v>79</v>
      </c>
      <c r="AW310" s="13" t="s">
        <v>27</v>
      </c>
      <c r="AX310" s="13" t="s">
        <v>70</v>
      </c>
      <c r="AY310" s="151" t="s">
        <v>148</v>
      </c>
    </row>
    <row r="311" spans="2:51" s="13" customFormat="1" ht="12">
      <c r="B311" s="150"/>
      <c r="D311" s="144" t="s">
        <v>157</v>
      </c>
      <c r="E311" s="151" t="s">
        <v>1</v>
      </c>
      <c r="F311" s="152" t="s">
        <v>3671</v>
      </c>
      <c r="H311" s="153">
        <v>4.92</v>
      </c>
      <c r="L311" s="150"/>
      <c r="M311" s="154"/>
      <c r="N311" s="155"/>
      <c r="O311" s="155"/>
      <c r="P311" s="155"/>
      <c r="Q311" s="155"/>
      <c r="R311" s="155"/>
      <c r="S311" s="155"/>
      <c r="T311" s="156"/>
      <c r="AT311" s="151" t="s">
        <v>157</v>
      </c>
      <c r="AU311" s="151" t="s">
        <v>79</v>
      </c>
      <c r="AV311" s="13" t="s">
        <v>79</v>
      </c>
      <c r="AW311" s="13" t="s">
        <v>27</v>
      </c>
      <c r="AX311" s="13" t="s">
        <v>70</v>
      </c>
      <c r="AY311" s="151" t="s">
        <v>148</v>
      </c>
    </row>
    <row r="312" spans="2:51" s="13" customFormat="1" ht="12">
      <c r="B312" s="150"/>
      <c r="D312" s="144" t="s">
        <v>157</v>
      </c>
      <c r="E312" s="151" t="s">
        <v>1</v>
      </c>
      <c r="F312" s="152" t="s">
        <v>3672</v>
      </c>
      <c r="H312" s="153">
        <v>11.76</v>
      </c>
      <c r="L312" s="150"/>
      <c r="M312" s="154"/>
      <c r="N312" s="155"/>
      <c r="O312" s="155"/>
      <c r="P312" s="155"/>
      <c r="Q312" s="155"/>
      <c r="R312" s="155"/>
      <c r="S312" s="155"/>
      <c r="T312" s="156"/>
      <c r="AT312" s="151" t="s">
        <v>157</v>
      </c>
      <c r="AU312" s="151" t="s">
        <v>79</v>
      </c>
      <c r="AV312" s="13" t="s">
        <v>79</v>
      </c>
      <c r="AW312" s="13" t="s">
        <v>27</v>
      </c>
      <c r="AX312" s="13" t="s">
        <v>70</v>
      </c>
      <c r="AY312" s="151" t="s">
        <v>148</v>
      </c>
    </row>
    <row r="313" spans="2:51" s="13" customFormat="1" ht="12">
      <c r="B313" s="150"/>
      <c r="D313" s="144" t="s">
        <v>157</v>
      </c>
      <c r="E313" s="151" t="s">
        <v>1</v>
      </c>
      <c r="F313" s="152" t="s">
        <v>3673</v>
      </c>
      <c r="H313" s="153">
        <v>7.2</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51" s="13" customFormat="1" ht="12">
      <c r="B314" s="150"/>
      <c r="D314" s="144" t="s">
        <v>157</v>
      </c>
      <c r="E314" s="151" t="s">
        <v>1</v>
      </c>
      <c r="F314" s="152" t="s">
        <v>3674</v>
      </c>
      <c r="H314" s="153">
        <v>5.7</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51" s="12" customFormat="1" ht="12">
      <c r="B315" s="143"/>
      <c r="D315" s="144" t="s">
        <v>157</v>
      </c>
      <c r="E315" s="145" t="s">
        <v>1</v>
      </c>
      <c r="F315" s="146" t="s">
        <v>2175</v>
      </c>
      <c r="H315" s="145" t="s">
        <v>1</v>
      </c>
      <c r="L315" s="143"/>
      <c r="M315" s="147"/>
      <c r="N315" s="148"/>
      <c r="O315" s="148"/>
      <c r="P315" s="148"/>
      <c r="Q315" s="148"/>
      <c r="R315" s="148"/>
      <c r="S315" s="148"/>
      <c r="T315" s="149"/>
      <c r="AT315" s="145" t="s">
        <v>157</v>
      </c>
      <c r="AU315" s="145" t="s">
        <v>79</v>
      </c>
      <c r="AV315" s="12" t="s">
        <v>77</v>
      </c>
      <c r="AW315" s="12" t="s">
        <v>27</v>
      </c>
      <c r="AX315" s="12" t="s">
        <v>70</v>
      </c>
      <c r="AY315" s="145" t="s">
        <v>148</v>
      </c>
    </row>
    <row r="316" spans="2:51" s="13" customFormat="1" ht="12">
      <c r="B316" s="150"/>
      <c r="D316" s="144" t="s">
        <v>157</v>
      </c>
      <c r="E316" s="151" t="s">
        <v>1</v>
      </c>
      <c r="F316" s="152" t="s">
        <v>3675</v>
      </c>
      <c r="H316" s="153">
        <v>26.04</v>
      </c>
      <c r="L316" s="150"/>
      <c r="M316" s="154"/>
      <c r="N316" s="155"/>
      <c r="O316" s="155"/>
      <c r="P316" s="155"/>
      <c r="Q316" s="155"/>
      <c r="R316" s="155"/>
      <c r="S316" s="155"/>
      <c r="T316" s="156"/>
      <c r="AT316" s="151" t="s">
        <v>157</v>
      </c>
      <c r="AU316" s="151" t="s">
        <v>79</v>
      </c>
      <c r="AV316" s="13" t="s">
        <v>79</v>
      </c>
      <c r="AW316" s="13" t="s">
        <v>27</v>
      </c>
      <c r="AX316" s="13" t="s">
        <v>70</v>
      </c>
      <c r="AY316" s="151" t="s">
        <v>148</v>
      </c>
    </row>
    <row r="317" spans="2:51" s="13" customFormat="1" ht="12">
      <c r="B317" s="150"/>
      <c r="D317" s="144" t="s">
        <v>157</v>
      </c>
      <c r="E317" s="151" t="s">
        <v>1</v>
      </c>
      <c r="F317" s="152" t="s">
        <v>3676</v>
      </c>
      <c r="H317" s="153">
        <v>34.86</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51" s="13" customFormat="1" ht="12">
      <c r="B318" s="150"/>
      <c r="D318" s="144" t="s">
        <v>157</v>
      </c>
      <c r="E318" s="151" t="s">
        <v>1</v>
      </c>
      <c r="F318" s="152" t="s">
        <v>3677</v>
      </c>
      <c r="H318" s="153">
        <v>35.6</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51" s="13" customFormat="1" ht="12">
      <c r="B319" s="150"/>
      <c r="D319" s="144" t="s">
        <v>157</v>
      </c>
      <c r="E319" s="151" t="s">
        <v>1</v>
      </c>
      <c r="F319" s="152" t="s">
        <v>3678</v>
      </c>
      <c r="H319" s="153">
        <v>22.4</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51" s="13" customFormat="1" ht="12">
      <c r="B320" s="150"/>
      <c r="D320" s="144" t="s">
        <v>157</v>
      </c>
      <c r="E320" s="151" t="s">
        <v>1</v>
      </c>
      <c r="F320" s="152" t="s">
        <v>3679</v>
      </c>
      <c r="H320" s="153">
        <v>5.3</v>
      </c>
      <c r="L320" s="150"/>
      <c r="M320" s="154"/>
      <c r="N320" s="155"/>
      <c r="O320" s="155"/>
      <c r="P320" s="155"/>
      <c r="Q320" s="155"/>
      <c r="R320" s="155"/>
      <c r="S320" s="155"/>
      <c r="T320" s="156"/>
      <c r="AT320" s="151" t="s">
        <v>157</v>
      </c>
      <c r="AU320" s="151" t="s">
        <v>79</v>
      </c>
      <c r="AV320" s="13" t="s">
        <v>79</v>
      </c>
      <c r="AW320" s="13" t="s">
        <v>27</v>
      </c>
      <c r="AX320" s="13" t="s">
        <v>70</v>
      </c>
      <c r="AY320" s="151" t="s">
        <v>148</v>
      </c>
    </row>
    <row r="321" spans="2:51" s="12" customFormat="1" ht="12">
      <c r="B321" s="143"/>
      <c r="D321" s="144" t="s">
        <v>157</v>
      </c>
      <c r="E321" s="145" t="s">
        <v>1</v>
      </c>
      <c r="F321" s="146" t="s">
        <v>347</v>
      </c>
      <c r="H321" s="145" t="s">
        <v>1</v>
      </c>
      <c r="L321" s="143"/>
      <c r="M321" s="147"/>
      <c r="N321" s="148"/>
      <c r="O321" s="148"/>
      <c r="P321" s="148"/>
      <c r="Q321" s="148"/>
      <c r="R321" s="148"/>
      <c r="S321" s="148"/>
      <c r="T321" s="149"/>
      <c r="AT321" s="145" t="s">
        <v>157</v>
      </c>
      <c r="AU321" s="145" t="s">
        <v>79</v>
      </c>
      <c r="AV321" s="12" t="s">
        <v>77</v>
      </c>
      <c r="AW321" s="12" t="s">
        <v>27</v>
      </c>
      <c r="AX321" s="12" t="s">
        <v>70</v>
      </c>
      <c r="AY321" s="145" t="s">
        <v>148</v>
      </c>
    </row>
    <row r="322" spans="2:51" s="13" customFormat="1" ht="12">
      <c r="B322" s="150"/>
      <c r="D322" s="144" t="s">
        <v>157</v>
      </c>
      <c r="E322" s="151" t="s">
        <v>1</v>
      </c>
      <c r="F322" s="152" t="s">
        <v>3680</v>
      </c>
      <c r="H322" s="153">
        <v>6.12</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ht="12">
      <c r="B323" s="150"/>
      <c r="D323" s="144" t="s">
        <v>157</v>
      </c>
      <c r="E323" s="151" t="s">
        <v>1</v>
      </c>
      <c r="F323" s="152" t="s">
        <v>3681</v>
      </c>
      <c r="H323" s="153">
        <v>5.56</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ht="12">
      <c r="B324" s="150"/>
      <c r="D324" s="144" t="s">
        <v>157</v>
      </c>
      <c r="E324" s="151" t="s">
        <v>1</v>
      </c>
      <c r="F324" s="152" t="s">
        <v>3682</v>
      </c>
      <c r="H324" s="153">
        <v>17.36</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ht="12">
      <c r="B325" s="150"/>
      <c r="D325" s="144" t="s">
        <v>157</v>
      </c>
      <c r="E325" s="151" t="s">
        <v>1</v>
      </c>
      <c r="F325" s="152" t="s">
        <v>3683</v>
      </c>
      <c r="H325" s="153">
        <v>4.62</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ht="12">
      <c r="B326" s="150"/>
      <c r="D326" s="144" t="s">
        <v>157</v>
      </c>
      <c r="E326" s="151" t="s">
        <v>1</v>
      </c>
      <c r="F326" s="152" t="s">
        <v>3684</v>
      </c>
      <c r="H326" s="153">
        <v>35</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3" customFormat="1" ht="12">
      <c r="B327" s="150"/>
      <c r="D327" s="144" t="s">
        <v>157</v>
      </c>
      <c r="E327" s="151" t="s">
        <v>1</v>
      </c>
      <c r="F327" s="152" t="s">
        <v>3685</v>
      </c>
      <c r="H327" s="153">
        <v>42.6</v>
      </c>
      <c r="L327" s="150"/>
      <c r="M327" s="154"/>
      <c r="N327" s="155"/>
      <c r="O327" s="155"/>
      <c r="P327" s="155"/>
      <c r="Q327" s="155"/>
      <c r="R327" s="155"/>
      <c r="S327" s="155"/>
      <c r="T327" s="156"/>
      <c r="AT327" s="151" t="s">
        <v>157</v>
      </c>
      <c r="AU327" s="151" t="s">
        <v>79</v>
      </c>
      <c r="AV327" s="13" t="s">
        <v>79</v>
      </c>
      <c r="AW327" s="13" t="s">
        <v>27</v>
      </c>
      <c r="AX327" s="13" t="s">
        <v>70</v>
      </c>
      <c r="AY327" s="151" t="s">
        <v>148</v>
      </c>
    </row>
    <row r="328" spans="2:51" s="13" customFormat="1" ht="12">
      <c r="B328" s="150"/>
      <c r="D328" s="144" t="s">
        <v>157</v>
      </c>
      <c r="E328" s="151" t="s">
        <v>1</v>
      </c>
      <c r="F328" s="152" t="s">
        <v>3686</v>
      </c>
      <c r="H328" s="153">
        <v>24.12</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ht="12">
      <c r="B329" s="150"/>
      <c r="D329" s="144" t="s">
        <v>157</v>
      </c>
      <c r="E329" s="151" t="s">
        <v>1</v>
      </c>
      <c r="F329" s="152" t="s">
        <v>3687</v>
      </c>
      <c r="H329" s="153">
        <v>19.11</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ht="20.4">
      <c r="B330" s="150"/>
      <c r="D330" s="144" t="s">
        <v>157</v>
      </c>
      <c r="E330" s="151" t="s">
        <v>1</v>
      </c>
      <c r="F330" s="152" t="s">
        <v>3688</v>
      </c>
      <c r="H330" s="153">
        <v>105.4</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ht="12">
      <c r="B331" s="150"/>
      <c r="D331" s="144" t="s">
        <v>157</v>
      </c>
      <c r="E331" s="151" t="s">
        <v>1</v>
      </c>
      <c r="F331" s="152" t="s">
        <v>3689</v>
      </c>
      <c r="H331" s="153">
        <v>136.5</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65" s="1" customFormat="1" ht="16.5" customHeight="1">
      <c r="B332" s="130"/>
      <c r="C332" s="157" t="s">
        <v>433</v>
      </c>
      <c r="D332" s="157" t="s">
        <v>80</v>
      </c>
      <c r="E332" s="158" t="s">
        <v>541</v>
      </c>
      <c r="F332" s="159" t="s">
        <v>542</v>
      </c>
      <c r="G332" s="160" t="s">
        <v>458</v>
      </c>
      <c r="H332" s="161">
        <v>715.901</v>
      </c>
      <c r="I332" s="162"/>
      <c r="J332" s="162">
        <f>ROUND(I332*H332,2)</f>
        <v>0</v>
      </c>
      <c r="K332" s="159" t="s">
        <v>154</v>
      </c>
      <c r="L332" s="163"/>
      <c r="M332" s="164" t="s">
        <v>1</v>
      </c>
      <c r="N332" s="165" t="s">
        <v>35</v>
      </c>
      <c r="O332" s="139">
        <v>0</v>
      </c>
      <c r="P332" s="139">
        <f>O332*H332</f>
        <v>0</v>
      </c>
      <c r="Q332" s="139">
        <v>3E-05</v>
      </c>
      <c r="R332" s="139">
        <f>Q332*H332</f>
        <v>0.021477029999999998</v>
      </c>
      <c r="S332" s="139">
        <v>0</v>
      </c>
      <c r="T332" s="140">
        <f>S332*H332</f>
        <v>0</v>
      </c>
      <c r="AR332" s="141" t="s">
        <v>192</v>
      </c>
      <c r="AT332" s="141" t="s">
        <v>80</v>
      </c>
      <c r="AU332" s="141" t="s">
        <v>79</v>
      </c>
      <c r="AY332" s="15" t="s">
        <v>148</v>
      </c>
      <c r="BE332" s="142">
        <f>IF(N332="základní",J332,0)</f>
        <v>0</v>
      </c>
      <c r="BF332" s="142">
        <f>IF(N332="snížená",J332,0)</f>
        <v>0</v>
      </c>
      <c r="BG332" s="142">
        <f>IF(N332="zákl. přenesená",J332,0)</f>
        <v>0</v>
      </c>
      <c r="BH332" s="142">
        <f>IF(N332="sníž. přenesená",J332,0)</f>
        <v>0</v>
      </c>
      <c r="BI332" s="142">
        <f>IF(N332="nulová",J332,0)</f>
        <v>0</v>
      </c>
      <c r="BJ332" s="15" t="s">
        <v>77</v>
      </c>
      <c r="BK332" s="142">
        <f>ROUND(I332*H332,2)</f>
        <v>0</v>
      </c>
      <c r="BL332" s="15" t="s">
        <v>155</v>
      </c>
      <c r="BM332" s="141" t="s">
        <v>3690</v>
      </c>
    </row>
    <row r="333" spans="2:51" s="13" customFormat="1" ht="12">
      <c r="B333" s="150"/>
      <c r="D333" s="144" t="s">
        <v>157</v>
      </c>
      <c r="F333" s="152" t="s">
        <v>3691</v>
      </c>
      <c r="H333" s="153">
        <v>715.901</v>
      </c>
      <c r="L333" s="150"/>
      <c r="M333" s="154"/>
      <c r="N333" s="155"/>
      <c r="O333" s="155"/>
      <c r="P333" s="155"/>
      <c r="Q333" s="155"/>
      <c r="R333" s="155"/>
      <c r="S333" s="155"/>
      <c r="T333" s="156"/>
      <c r="AT333" s="151" t="s">
        <v>157</v>
      </c>
      <c r="AU333" s="151" t="s">
        <v>79</v>
      </c>
      <c r="AV333" s="13" t="s">
        <v>79</v>
      </c>
      <c r="AW333" s="13" t="s">
        <v>3</v>
      </c>
      <c r="AX333" s="13" t="s">
        <v>77</v>
      </c>
      <c r="AY333" s="151" t="s">
        <v>148</v>
      </c>
    </row>
    <row r="334" spans="2:65" s="1" customFormat="1" ht="24" customHeight="1">
      <c r="B334" s="130"/>
      <c r="C334" s="131" t="s">
        <v>437</v>
      </c>
      <c r="D334" s="131" t="s">
        <v>150</v>
      </c>
      <c r="E334" s="132" t="s">
        <v>546</v>
      </c>
      <c r="F334" s="133" t="s">
        <v>547</v>
      </c>
      <c r="G334" s="134" t="s">
        <v>458</v>
      </c>
      <c r="H334" s="135">
        <v>486.84</v>
      </c>
      <c r="I334" s="136"/>
      <c r="J334" s="136">
        <f>ROUND(I334*H334,2)</f>
        <v>0</v>
      </c>
      <c r="K334" s="133" t="s">
        <v>154</v>
      </c>
      <c r="L334" s="27"/>
      <c r="M334" s="137" t="s">
        <v>1</v>
      </c>
      <c r="N334" s="138" t="s">
        <v>35</v>
      </c>
      <c r="O334" s="139">
        <v>0.096</v>
      </c>
      <c r="P334" s="139">
        <f>O334*H334</f>
        <v>46.73664</v>
      </c>
      <c r="Q334" s="139">
        <v>0</v>
      </c>
      <c r="R334" s="139">
        <f>Q334*H334</f>
        <v>0</v>
      </c>
      <c r="S334" s="139">
        <v>0</v>
      </c>
      <c r="T334" s="140">
        <f>S334*H334</f>
        <v>0</v>
      </c>
      <c r="AR334" s="141" t="s">
        <v>155</v>
      </c>
      <c r="AT334" s="141" t="s">
        <v>150</v>
      </c>
      <c r="AU334" s="141" t="s">
        <v>79</v>
      </c>
      <c r="AY334" s="15" t="s">
        <v>148</v>
      </c>
      <c r="BE334" s="142">
        <f>IF(N334="základní",J334,0)</f>
        <v>0</v>
      </c>
      <c r="BF334" s="142">
        <f>IF(N334="snížená",J334,0)</f>
        <v>0</v>
      </c>
      <c r="BG334" s="142">
        <f>IF(N334="zákl. přenesená",J334,0)</f>
        <v>0</v>
      </c>
      <c r="BH334" s="142">
        <f>IF(N334="sníž. přenesená",J334,0)</f>
        <v>0</v>
      </c>
      <c r="BI334" s="142">
        <f>IF(N334="nulová",J334,0)</f>
        <v>0</v>
      </c>
      <c r="BJ334" s="15" t="s">
        <v>77</v>
      </c>
      <c r="BK334" s="142">
        <f>ROUND(I334*H334,2)</f>
        <v>0</v>
      </c>
      <c r="BL334" s="15" t="s">
        <v>155</v>
      </c>
      <c r="BM334" s="141" t="s">
        <v>3692</v>
      </c>
    </row>
    <row r="335" spans="2:51" s="12" customFormat="1" ht="12">
      <c r="B335" s="143"/>
      <c r="D335" s="144" t="s">
        <v>157</v>
      </c>
      <c r="E335" s="145" t="s">
        <v>1</v>
      </c>
      <c r="F335" s="146" t="s">
        <v>2914</v>
      </c>
      <c r="H335" s="145" t="s">
        <v>1</v>
      </c>
      <c r="L335" s="143"/>
      <c r="M335" s="147"/>
      <c r="N335" s="148"/>
      <c r="O335" s="148"/>
      <c r="P335" s="148"/>
      <c r="Q335" s="148"/>
      <c r="R335" s="148"/>
      <c r="S335" s="148"/>
      <c r="T335" s="149"/>
      <c r="AT335" s="145" t="s">
        <v>157</v>
      </c>
      <c r="AU335" s="145" t="s">
        <v>79</v>
      </c>
      <c r="AV335" s="12" t="s">
        <v>77</v>
      </c>
      <c r="AW335" s="12" t="s">
        <v>27</v>
      </c>
      <c r="AX335" s="12" t="s">
        <v>70</v>
      </c>
      <c r="AY335" s="145" t="s">
        <v>148</v>
      </c>
    </row>
    <row r="336" spans="2:51" s="13" customFormat="1" ht="12">
      <c r="B336" s="150"/>
      <c r="D336" s="144" t="s">
        <v>157</v>
      </c>
      <c r="E336" s="151" t="s">
        <v>1</v>
      </c>
      <c r="F336" s="152" t="s">
        <v>3693</v>
      </c>
      <c r="H336" s="153">
        <v>3.44</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51" s="13" customFormat="1" ht="12">
      <c r="B337" s="150"/>
      <c r="D337" s="144" t="s">
        <v>157</v>
      </c>
      <c r="E337" s="151" t="s">
        <v>1</v>
      </c>
      <c r="F337" s="152" t="s">
        <v>3694</v>
      </c>
      <c r="H337" s="153">
        <v>7.62</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51" s="13" customFormat="1" ht="12">
      <c r="B338" s="150"/>
      <c r="D338" s="144" t="s">
        <v>157</v>
      </c>
      <c r="E338" s="151" t="s">
        <v>1</v>
      </c>
      <c r="F338" s="152" t="s">
        <v>3695</v>
      </c>
      <c r="H338" s="153">
        <v>7.18</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51" s="13" customFormat="1" ht="12">
      <c r="B339" s="150"/>
      <c r="D339" s="144" t="s">
        <v>157</v>
      </c>
      <c r="E339" s="151" t="s">
        <v>1</v>
      </c>
      <c r="F339" s="152" t="s">
        <v>3696</v>
      </c>
      <c r="H339" s="153">
        <v>8.28</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51" s="13" customFormat="1" ht="12">
      <c r="B340" s="150"/>
      <c r="D340" s="144" t="s">
        <v>157</v>
      </c>
      <c r="E340" s="151" t="s">
        <v>1</v>
      </c>
      <c r="F340" s="152" t="s">
        <v>3697</v>
      </c>
      <c r="H340" s="153">
        <v>10.2</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51" s="13" customFormat="1" ht="12">
      <c r="B341" s="150"/>
      <c r="D341" s="144" t="s">
        <v>157</v>
      </c>
      <c r="E341" s="151" t="s">
        <v>1</v>
      </c>
      <c r="F341" s="152" t="s">
        <v>3698</v>
      </c>
      <c r="H341" s="153">
        <v>8.7</v>
      </c>
      <c r="L341" s="150"/>
      <c r="M341" s="154"/>
      <c r="N341" s="155"/>
      <c r="O341" s="155"/>
      <c r="P341" s="155"/>
      <c r="Q341" s="155"/>
      <c r="R341" s="155"/>
      <c r="S341" s="155"/>
      <c r="T341" s="156"/>
      <c r="AT341" s="151" t="s">
        <v>157</v>
      </c>
      <c r="AU341" s="151" t="s">
        <v>79</v>
      </c>
      <c r="AV341" s="13" t="s">
        <v>79</v>
      </c>
      <c r="AW341" s="13" t="s">
        <v>27</v>
      </c>
      <c r="AX341" s="13" t="s">
        <v>70</v>
      </c>
      <c r="AY341" s="151" t="s">
        <v>148</v>
      </c>
    </row>
    <row r="342" spans="2:51" s="12" customFormat="1" ht="12">
      <c r="B342" s="143"/>
      <c r="D342" s="144" t="s">
        <v>157</v>
      </c>
      <c r="E342" s="145" t="s">
        <v>1</v>
      </c>
      <c r="F342" s="146" t="s">
        <v>2994</v>
      </c>
      <c r="H342" s="145" t="s">
        <v>1</v>
      </c>
      <c r="L342" s="143"/>
      <c r="M342" s="147"/>
      <c r="N342" s="148"/>
      <c r="O342" s="148"/>
      <c r="P342" s="148"/>
      <c r="Q342" s="148"/>
      <c r="R342" s="148"/>
      <c r="S342" s="148"/>
      <c r="T342" s="149"/>
      <c r="AT342" s="145" t="s">
        <v>157</v>
      </c>
      <c r="AU342" s="145" t="s">
        <v>79</v>
      </c>
      <c r="AV342" s="12" t="s">
        <v>77</v>
      </c>
      <c r="AW342" s="12" t="s">
        <v>27</v>
      </c>
      <c r="AX342" s="12" t="s">
        <v>70</v>
      </c>
      <c r="AY342" s="145" t="s">
        <v>148</v>
      </c>
    </row>
    <row r="343" spans="2:51" s="13" customFormat="1" ht="12">
      <c r="B343" s="150"/>
      <c r="D343" s="144" t="s">
        <v>157</v>
      </c>
      <c r="E343" s="151" t="s">
        <v>1</v>
      </c>
      <c r="F343" s="152" t="s">
        <v>3699</v>
      </c>
      <c r="H343" s="153">
        <v>43.68</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51" s="13" customFormat="1" ht="12">
      <c r="B344" s="150"/>
      <c r="D344" s="144" t="s">
        <v>157</v>
      </c>
      <c r="E344" s="151" t="s">
        <v>1</v>
      </c>
      <c r="F344" s="152" t="s">
        <v>3700</v>
      </c>
      <c r="H344" s="153">
        <v>51.1</v>
      </c>
      <c r="L344" s="150"/>
      <c r="M344" s="154"/>
      <c r="N344" s="155"/>
      <c r="O344" s="155"/>
      <c r="P344" s="155"/>
      <c r="Q344" s="155"/>
      <c r="R344" s="155"/>
      <c r="S344" s="155"/>
      <c r="T344" s="156"/>
      <c r="AT344" s="151" t="s">
        <v>157</v>
      </c>
      <c r="AU344" s="151" t="s">
        <v>79</v>
      </c>
      <c r="AV344" s="13" t="s">
        <v>79</v>
      </c>
      <c r="AW344" s="13" t="s">
        <v>27</v>
      </c>
      <c r="AX344" s="13" t="s">
        <v>70</v>
      </c>
      <c r="AY344" s="151" t="s">
        <v>148</v>
      </c>
    </row>
    <row r="345" spans="2:51" s="13" customFormat="1" ht="12">
      <c r="B345" s="150"/>
      <c r="D345" s="144" t="s">
        <v>157</v>
      </c>
      <c r="E345" s="151" t="s">
        <v>1</v>
      </c>
      <c r="F345" s="152" t="s">
        <v>3701</v>
      </c>
      <c r="H345" s="153">
        <v>50.2</v>
      </c>
      <c r="L345" s="150"/>
      <c r="M345" s="154"/>
      <c r="N345" s="155"/>
      <c r="O345" s="155"/>
      <c r="P345" s="155"/>
      <c r="Q345" s="155"/>
      <c r="R345" s="155"/>
      <c r="S345" s="155"/>
      <c r="T345" s="156"/>
      <c r="AT345" s="151" t="s">
        <v>157</v>
      </c>
      <c r="AU345" s="151" t="s">
        <v>79</v>
      </c>
      <c r="AV345" s="13" t="s">
        <v>79</v>
      </c>
      <c r="AW345" s="13" t="s">
        <v>27</v>
      </c>
      <c r="AX345" s="13" t="s">
        <v>70</v>
      </c>
      <c r="AY345" s="151" t="s">
        <v>148</v>
      </c>
    </row>
    <row r="346" spans="2:51" s="13" customFormat="1" ht="12">
      <c r="B346" s="150"/>
      <c r="D346" s="144" t="s">
        <v>157</v>
      </c>
      <c r="E346" s="151" t="s">
        <v>1</v>
      </c>
      <c r="F346" s="152" t="s">
        <v>3702</v>
      </c>
      <c r="H346" s="153">
        <v>34.16</v>
      </c>
      <c r="L346" s="150"/>
      <c r="M346" s="154"/>
      <c r="N346" s="155"/>
      <c r="O346" s="155"/>
      <c r="P346" s="155"/>
      <c r="Q346" s="155"/>
      <c r="R346" s="155"/>
      <c r="S346" s="155"/>
      <c r="T346" s="156"/>
      <c r="AT346" s="151" t="s">
        <v>157</v>
      </c>
      <c r="AU346" s="151" t="s">
        <v>79</v>
      </c>
      <c r="AV346" s="13" t="s">
        <v>79</v>
      </c>
      <c r="AW346" s="13" t="s">
        <v>27</v>
      </c>
      <c r="AX346" s="13" t="s">
        <v>70</v>
      </c>
      <c r="AY346" s="151" t="s">
        <v>148</v>
      </c>
    </row>
    <row r="347" spans="2:51" s="13" customFormat="1" ht="12">
      <c r="B347" s="150"/>
      <c r="D347" s="144" t="s">
        <v>157</v>
      </c>
      <c r="E347" s="151" t="s">
        <v>1</v>
      </c>
      <c r="F347" s="152" t="s">
        <v>3703</v>
      </c>
      <c r="H347" s="153">
        <v>10.6</v>
      </c>
      <c r="L347" s="150"/>
      <c r="M347" s="154"/>
      <c r="N347" s="155"/>
      <c r="O347" s="155"/>
      <c r="P347" s="155"/>
      <c r="Q347" s="155"/>
      <c r="R347" s="155"/>
      <c r="S347" s="155"/>
      <c r="T347" s="156"/>
      <c r="AT347" s="151" t="s">
        <v>157</v>
      </c>
      <c r="AU347" s="151" t="s">
        <v>79</v>
      </c>
      <c r="AV347" s="13" t="s">
        <v>79</v>
      </c>
      <c r="AW347" s="13" t="s">
        <v>27</v>
      </c>
      <c r="AX347" s="13" t="s">
        <v>70</v>
      </c>
      <c r="AY347" s="151" t="s">
        <v>148</v>
      </c>
    </row>
    <row r="348" spans="2:51" s="12" customFormat="1" ht="12">
      <c r="B348" s="143"/>
      <c r="D348" s="144" t="s">
        <v>157</v>
      </c>
      <c r="E348" s="145" t="s">
        <v>1</v>
      </c>
      <c r="F348" s="146" t="s">
        <v>2262</v>
      </c>
      <c r="H348" s="145" t="s">
        <v>1</v>
      </c>
      <c r="L348" s="143"/>
      <c r="M348" s="147"/>
      <c r="N348" s="148"/>
      <c r="O348" s="148"/>
      <c r="P348" s="148"/>
      <c r="Q348" s="148"/>
      <c r="R348" s="148"/>
      <c r="S348" s="148"/>
      <c r="T348" s="149"/>
      <c r="AT348" s="145" t="s">
        <v>157</v>
      </c>
      <c r="AU348" s="145" t="s">
        <v>79</v>
      </c>
      <c r="AV348" s="12" t="s">
        <v>77</v>
      </c>
      <c r="AW348" s="12" t="s">
        <v>27</v>
      </c>
      <c r="AX348" s="12" t="s">
        <v>70</v>
      </c>
      <c r="AY348" s="145" t="s">
        <v>148</v>
      </c>
    </row>
    <row r="349" spans="2:51" s="13" customFormat="1" ht="12">
      <c r="B349" s="150"/>
      <c r="D349" s="144" t="s">
        <v>157</v>
      </c>
      <c r="E349" s="151" t="s">
        <v>1</v>
      </c>
      <c r="F349" s="152" t="s">
        <v>3704</v>
      </c>
      <c r="H349" s="153">
        <v>8.76</v>
      </c>
      <c r="L349" s="150"/>
      <c r="M349" s="154"/>
      <c r="N349" s="155"/>
      <c r="O349" s="155"/>
      <c r="P349" s="155"/>
      <c r="Q349" s="155"/>
      <c r="R349" s="155"/>
      <c r="S349" s="155"/>
      <c r="T349" s="156"/>
      <c r="AT349" s="151" t="s">
        <v>157</v>
      </c>
      <c r="AU349" s="151" t="s">
        <v>79</v>
      </c>
      <c r="AV349" s="13" t="s">
        <v>79</v>
      </c>
      <c r="AW349" s="13" t="s">
        <v>27</v>
      </c>
      <c r="AX349" s="13" t="s">
        <v>70</v>
      </c>
      <c r="AY349" s="151" t="s">
        <v>148</v>
      </c>
    </row>
    <row r="350" spans="2:51" s="13" customFormat="1" ht="12">
      <c r="B350" s="150"/>
      <c r="D350" s="144" t="s">
        <v>157</v>
      </c>
      <c r="E350" s="151" t="s">
        <v>1</v>
      </c>
      <c r="F350" s="152" t="s">
        <v>3705</v>
      </c>
      <c r="H350" s="153">
        <v>8.46</v>
      </c>
      <c r="L350" s="150"/>
      <c r="M350" s="154"/>
      <c r="N350" s="155"/>
      <c r="O350" s="155"/>
      <c r="P350" s="155"/>
      <c r="Q350" s="155"/>
      <c r="R350" s="155"/>
      <c r="S350" s="155"/>
      <c r="T350" s="156"/>
      <c r="AT350" s="151" t="s">
        <v>157</v>
      </c>
      <c r="AU350" s="151" t="s">
        <v>79</v>
      </c>
      <c r="AV350" s="13" t="s">
        <v>79</v>
      </c>
      <c r="AW350" s="13" t="s">
        <v>27</v>
      </c>
      <c r="AX350" s="13" t="s">
        <v>70</v>
      </c>
      <c r="AY350" s="151" t="s">
        <v>148</v>
      </c>
    </row>
    <row r="351" spans="2:51" s="13" customFormat="1" ht="12">
      <c r="B351" s="150"/>
      <c r="D351" s="144" t="s">
        <v>157</v>
      </c>
      <c r="E351" s="151" t="s">
        <v>1</v>
      </c>
      <c r="F351" s="152" t="s">
        <v>3706</v>
      </c>
      <c r="H351" s="153">
        <v>29.12</v>
      </c>
      <c r="L351" s="150"/>
      <c r="M351" s="154"/>
      <c r="N351" s="155"/>
      <c r="O351" s="155"/>
      <c r="P351" s="155"/>
      <c r="Q351" s="155"/>
      <c r="R351" s="155"/>
      <c r="S351" s="155"/>
      <c r="T351" s="156"/>
      <c r="AT351" s="151" t="s">
        <v>157</v>
      </c>
      <c r="AU351" s="151" t="s">
        <v>79</v>
      </c>
      <c r="AV351" s="13" t="s">
        <v>79</v>
      </c>
      <c r="AW351" s="13" t="s">
        <v>27</v>
      </c>
      <c r="AX351" s="13" t="s">
        <v>70</v>
      </c>
      <c r="AY351" s="151" t="s">
        <v>148</v>
      </c>
    </row>
    <row r="352" spans="2:51" s="13" customFormat="1" ht="12">
      <c r="B352" s="150"/>
      <c r="D352" s="144" t="s">
        <v>157</v>
      </c>
      <c r="E352" s="151" t="s">
        <v>1</v>
      </c>
      <c r="F352" s="152" t="s">
        <v>3707</v>
      </c>
      <c r="H352" s="153">
        <v>7.5</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51" s="13" customFormat="1" ht="12">
      <c r="B353" s="150"/>
      <c r="D353" s="144" t="s">
        <v>157</v>
      </c>
      <c r="E353" s="151" t="s">
        <v>1</v>
      </c>
      <c r="F353" s="152" t="s">
        <v>3708</v>
      </c>
      <c r="H353" s="153">
        <v>51.38</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51" s="13" customFormat="1" ht="12">
      <c r="B354" s="150"/>
      <c r="D354" s="144" t="s">
        <v>157</v>
      </c>
      <c r="E354" s="151" t="s">
        <v>1</v>
      </c>
      <c r="F354" s="152" t="s">
        <v>3709</v>
      </c>
      <c r="H354" s="153">
        <v>60</v>
      </c>
      <c r="L354" s="150"/>
      <c r="M354" s="154"/>
      <c r="N354" s="155"/>
      <c r="O354" s="155"/>
      <c r="P354" s="155"/>
      <c r="Q354" s="155"/>
      <c r="R354" s="155"/>
      <c r="S354" s="155"/>
      <c r="T354" s="156"/>
      <c r="AT354" s="151" t="s">
        <v>157</v>
      </c>
      <c r="AU354" s="151" t="s">
        <v>79</v>
      </c>
      <c r="AV354" s="13" t="s">
        <v>79</v>
      </c>
      <c r="AW354" s="13" t="s">
        <v>27</v>
      </c>
      <c r="AX354" s="13" t="s">
        <v>70</v>
      </c>
      <c r="AY354" s="151" t="s">
        <v>148</v>
      </c>
    </row>
    <row r="355" spans="2:51" s="13" customFormat="1" ht="12">
      <c r="B355" s="150"/>
      <c r="D355" s="144" t="s">
        <v>157</v>
      </c>
      <c r="E355" s="151" t="s">
        <v>1</v>
      </c>
      <c r="F355" s="152" t="s">
        <v>3710</v>
      </c>
      <c r="H355" s="153">
        <v>48.24</v>
      </c>
      <c r="L355" s="150"/>
      <c r="M355" s="154"/>
      <c r="N355" s="155"/>
      <c r="O355" s="155"/>
      <c r="P355" s="155"/>
      <c r="Q355" s="155"/>
      <c r="R355" s="155"/>
      <c r="S355" s="155"/>
      <c r="T355" s="156"/>
      <c r="AT355" s="151" t="s">
        <v>157</v>
      </c>
      <c r="AU355" s="151" t="s">
        <v>79</v>
      </c>
      <c r="AV355" s="13" t="s">
        <v>79</v>
      </c>
      <c r="AW355" s="13" t="s">
        <v>27</v>
      </c>
      <c r="AX355" s="13" t="s">
        <v>70</v>
      </c>
      <c r="AY355" s="151" t="s">
        <v>148</v>
      </c>
    </row>
    <row r="356" spans="2:51" s="13" customFormat="1" ht="12">
      <c r="B356" s="150"/>
      <c r="D356" s="144" t="s">
        <v>157</v>
      </c>
      <c r="E356" s="151" t="s">
        <v>1</v>
      </c>
      <c r="F356" s="152" t="s">
        <v>3711</v>
      </c>
      <c r="H356" s="153">
        <v>38.22</v>
      </c>
      <c r="L356" s="150"/>
      <c r="M356" s="154"/>
      <c r="N356" s="155"/>
      <c r="O356" s="155"/>
      <c r="P356" s="155"/>
      <c r="Q356" s="155"/>
      <c r="R356" s="155"/>
      <c r="S356" s="155"/>
      <c r="T356" s="156"/>
      <c r="AT356" s="151" t="s">
        <v>157</v>
      </c>
      <c r="AU356" s="151" t="s">
        <v>79</v>
      </c>
      <c r="AV356" s="13" t="s">
        <v>79</v>
      </c>
      <c r="AW356" s="13" t="s">
        <v>27</v>
      </c>
      <c r="AX356" s="13" t="s">
        <v>70</v>
      </c>
      <c r="AY356" s="151" t="s">
        <v>148</v>
      </c>
    </row>
    <row r="357" spans="2:65" s="1" customFormat="1" ht="16.5" customHeight="1">
      <c r="B357" s="130"/>
      <c r="C357" s="157" t="s">
        <v>441</v>
      </c>
      <c r="D357" s="157" t="s">
        <v>80</v>
      </c>
      <c r="E357" s="158" t="s">
        <v>564</v>
      </c>
      <c r="F357" s="159" t="s">
        <v>565</v>
      </c>
      <c r="G357" s="160" t="s">
        <v>458</v>
      </c>
      <c r="H357" s="161">
        <v>511.182</v>
      </c>
      <c r="I357" s="162"/>
      <c r="J357" s="162">
        <f>ROUND(I357*H357,2)</f>
        <v>0</v>
      </c>
      <c r="K357" s="159" t="s">
        <v>154</v>
      </c>
      <c r="L357" s="163"/>
      <c r="M357" s="164" t="s">
        <v>1</v>
      </c>
      <c r="N357" s="165" t="s">
        <v>35</v>
      </c>
      <c r="O357" s="139">
        <v>0</v>
      </c>
      <c r="P357" s="139">
        <f>O357*H357</f>
        <v>0</v>
      </c>
      <c r="Q357" s="139">
        <v>3E-05</v>
      </c>
      <c r="R357" s="139">
        <f>Q357*H357</f>
        <v>0.01533546</v>
      </c>
      <c r="S357" s="139">
        <v>0</v>
      </c>
      <c r="T357" s="140">
        <f>S357*H357</f>
        <v>0</v>
      </c>
      <c r="AR357" s="141" t="s">
        <v>192</v>
      </c>
      <c r="AT357" s="141" t="s">
        <v>80</v>
      </c>
      <c r="AU357" s="141" t="s">
        <v>79</v>
      </c>
      <c r="AY357" s="15" t="s">
        <v>148</v>
      </c>
      <c r="BE357" s="142">
        <f>IF(N357="základní",J357,0)</f>
        <v>0</v>
      </c>
      <c r="BF357" s="142">
        <f>IF(N357="snížená",J357,0)</f>
        <v>0</v>
      </c>
      <c r="BG357" s="142">
        <f>IF(N357="zákl. přenesená",J357,0)</f>
        <v>0</v>
      </c>
      <c r="BH357" s="142">
        <f>IF(N357="sníž. přenesená",J357,0)</f>
        <v>0</v>
      </c>
      <c r="BI357" s="142">
        <f>IF(N357="nulová",J357,0)</f>
        <v>0</v>
      </c>
      <c r="BJ357" s="15" t="s">
        <v>77</v>
      </c>
      <c r="BK357" s="142">
        <f>ROUND(I357*H357,2)</f>
        <v>0</v>
      </c>
      <c r="BL357" s="15" t="s">
        <v>155</v>
      </c>
      <c r="BM357" s="141" t="s">
        <v>3712</v>
      </c>
    </row>
    <row r="358" spans="2:47" s="1" customFormat="1" ht="19.2">
      <c r="B358" s="27"/>
      <c r="D358" s="144" t="s">
        <v>277</v>
      </c>
      <c r="F358" s="166" t="s">
        <v>567</v>
      </c>
      <c r="L358" s="27"/>
      <c r="M358" s="167"/>
      <c r="N358" s="50"/>
      <c r="O358" s="50"/>
      <c r="P358" s="50"/>
      <c r="Q358" s="50"/>
      <c r="R358" s="50"/>
      <c r="S358" s="50"/>
      <c r="T358" s="51"/>
      <c r="AT358" s="15" t="s">
        <v>277</v>
      </c>
      <c r="AU358" s="15" t="s">
        <v>79</v>
      </c>
    </row>
    <row r="359" spans="2:51" s="13" customFormat="1" ht="12">
      <c r="B359" s="150"/>
      <c r="D359" s="144" t="s">
        <v>157</v>
      </c>
      <c r="F359" s="152" t="s">
        <v>3713</v>
      </c>
      <c r="H359" s="153">
        <v>511.182</v>
      </c>
      <c r="L359" s="150"/>
      <c r="M359" s="154"/>
      <c r="N359" s="155"/>
      <c r="O359" s="155"/>
      <c r="P359" s="155"/>
      <c r="Q359" s="155"/>
      <c r="R359" s="155"/>
      <c r="S359" s="155"/>
      <c r="T359" s="156"/>
      <c r="AT359" s="151" t="s">
        <v>157</v>
      </c>
      <c r="AU359" s="151" t="s">
        <v>79</v>
      </c>
      <c r="AV359" s="13" t="s">
        <v>79</v>
      </c>
      <c r="AW359" s="13" t="s">
        <v>3</v>
      </c>
      <c r="AX359" s="13" t="s">
        <v>77</v>
      </c>
      <c r="AY359" s="151" t="s">
        <v>148</v>
      </c>
    </row>
    <row r="360" spans="2:65" s="1" customFormat="1" ht="24" customHeight="1">
      <c r="B360" s="130"/>
      <c r="C360" s="305" t="s">
        <v>451</v>
      </c>
      <c r="D360" s="305" t="s">
        <v>150</v>
      </c>
      <c r="E360" s="306" t="s">
        <v>570</v>
      </c>
      <c r="F360" s="307" t="s">
        <v>571</v>
      </c>
      <c r="G360" s="308" t="s">
        <v>153</v>
      </c>
      <c r="H360" s="309">
        <v>105.4</v>
      </c>
      <c r="I360" s="310"/>
      <c r="J360" s="310">
        <f>ROUND(I360*H360,2)</f>
        <v>0</v>
      </c>
      <c r="K360" s="133" t="s">
        <v>1</v>
      </c>
      <c r="L360" s="27"/>
      <c r="M360" s="137" t="s">
        <v>1</v>
      </c>
      <c r="N360" s="138" t="s">
        <v>35</v>
      </c>
      <c r="O360" s="139">
        <v>1</v>
      </c>
      <c r="P360" s="139">
        <f>O360*H360</f>
        <v>105.4</v>
      </c>
      <c r="Q360" s="139">
        <v>0.00825</v>
      </c>
      <c r="R360" s="139">
        <f>Q360*H360</f>
        <v>0.86955</v>
      </c>
      <c r="S360" s="139">
        <v>0</v>
      </c>
      <c r="T360" s="140">
        <f>S360*H360</f>
        <v>0</v>
      </c>
      <c r="AR360" s="141" t="s">
        <v>155</v>
      </c>
      <c r="AT360" s="141" t="s">
        <v>150</v>
      </c>
      <c r="AU360" s="141" t="s">
        <v>79</v>
      </c>
      <c r="AY360" s="15" t="s">
        <v>148</v>
      </c>
      <c r="BE360" s="142">
        <f>IF(N360="základní",J360,0)</f>
        <v>0</v>
      </c>
      <c r="BF360" s="142">
        <f>IF(N360="snížená",J360,0)</f>
        <v>0</v>
      </c>
      <c r="BG360" s="142">
        <f>IF(N360="zákl. přenesená",J360,0)</f>
        <v>0</v>
      </c>
      <c r="BH360" s="142">
        <f>IF(N360="sníž. přenesená",J360,0)</f>
        <v>0</v>
      </c>
      <c r="BI360" s="142">
        <f>IF(N360="nulová",J360,0)</f>
        <v>0</v>
      </c>
      <c r="BJ360" s="15" t="s">
        <v>77</v>
      </c>
      <c r="BK360" s="142">
        <f>ROUND(I360*H360,2)</f>
        <v>0</v>
      </c>
      <c r="BL360" s="15" t="s">
        <v>155</v>
      </c>
      <c r="BM360" s="141" t="s">
        <v>3714</v>
      </c>
    </row>
    <row r="361" spans="2:51" s="12" customFormat="1" ht="12">
      <c r="B361" s="143"/>
      <c r="D361" s="144" t="s">
        <v>157</v>
      </c>
      <c r="E361" s="145" t="s">
        <v>1</v>
      </c>
      <c r="F361" s="146" t="s">
        <v>573</v>
      </c>
      <c r="H361" s="145" t="s">
        <v>1</v>
      </c>
      <c r="L361" s="143"/>
      <c r="M361" s="147"/>
      <c r="N361" s="148"/>
      <c r="O361" s="148"/>
      <c r="P361" s="148"/>
      <c r="Q361" s="148"/>
      <c r="R361" s="148"/>
      <c r="S361" s="148"/>
      <c r="T361" s="149"/>
      <c r="AT361" s="145" t="s">
        <v>157</v>
      </c>
      <c r="AU361" s="145" t="s">
        <v>79</v>
      </c>
      <c r="AV361" s="12" t="s">
        <v>77</v>
      </c>
      <c r="AW361" s="12" t="s">
        <v>27</v>
      </c>
      <c r="AX361" s="12" t="s">
        <v>70</v>
      </c>
      <c r="AY361" s="145" t="s">
        <v>148</v>
      </c>
    </row>
    <row r="362" spans="2:51" s="13" customFormat="1" ht="12">
      <c r="B362" s="150"/>
      <c r="D362" s="144" t="s">
        <v>157</v>
      </c>
      <c r="E362" s="151" t="s">
        <v>1</v>
      </c>
      <c r="F362" s="152" t="s">
        <v>3715</v>
      </c>
      <c r="H362" s="153">
        <v>105.4</v>
      </c>
      <c r="L362" s="150"/>
      <c r="M362" s="154"/>
      <c r="N362" s="155"/>
      <c r="O362" s="155"/>
      <c r="P362" s="155"/>
      <c r="Q362" s="155"/>
      <c r="R362" s="155"/>
      <c r="S362" s="155"/>
      <c r="T362" s="156"/>
      <c r="AT362" s="151" t="s">
        <v>157</v>
      </c>
      <c r="AU362" s="151" t="s">
        <v>79</v>
      </c>
      <c r="AV362" s="13" t="s">
        <v>79</v>
      </c>
      <c r="AW362" s="13" t="s">
        <v>27</v>
      </c>
      <c r="AX362" s="13" t="s">
        <v>70</v>
      </c>
      <c r="AY362" s="151" t="s">
        <v>148</v>
      </c>
    </row>
    <row r="363" spans="2:65" s="1" customFormat="1" ht="24" customHeight="1">
      <c r="B363" s="130"/>
      <c r="C363" s="311" t="s">
        <v>466</v>
      </c>
      <c r="D363" s="311" t="s">
        <v>80</v>
      </c>
      <c r="E363" s="312" t="s">
        <v>576</v>
      </c>
      <c r="F363" s="313" t="s">
        <v>577</v>
      </c>
      <c r="G363" s="314" t="s">
        <v>153</v>
      </c>
      <c r="H363" s="315">
        <v>121.21</v>
      </c>
      <c r="I363" s="316"/>
      <c r="J363" s="316">
        <f>ROUND(I363*H363,2)</f>
        <v>0</v>
      </c>
      <c r="K363" s="159" t="s">
        <v>1</v>
      </c>
      <c r="L363" s="163"/>
      <c r="M363" s="164" t="s">
        <v>1</v>
      </c>
      <c r="N363" s="165" t="s">
        <v>35</v>
      </c>
      <c r="O363" s="139">
        <v>0</v>
      </c>
      <c r="P363" s="139">
        <f>O363*H363</f>
        <v>0</v>
      </c>
      <c r="Q363" s="139">
        <v>0.0014</v>
      </c>
      <c r="R363" s="139">
        <f>Q363*H363</f>
        <v>0.16969399999999998</v>
      </c>
      <c r="S363" s="139">
        <v>0</v>
      </c>
      <c r="T363" s="140">
        <f>S363*H363</f>
        <v>0</v>
      </c>
      <c r="AR363" s="141" t="s">
        <v>192</v>
      </c>
      <c r="AT363" s="141" t="s">
        <v>80</v>
      </c>
      <c r="AU363" s="141" t="s">
        <v>79</v>
      </c>
      <c r="AY363" s="15" t="s">
        <v>148</v>
      </c>
      <c r="BE363" s="142">
        <f>IF(N363="základní",J363,0)</f>
        <v>0</v>
      </c>
      <c r="BF363" s="142">
        <f>IF(N363="snížená",J363,0)</f>
        <v>0</v>
      </c>
      <c r="BG363" s="142">
        <f>IF(N363="zákl. přenesená",J363,0)</f>
        <v>0</v>
      </c>
      <c r="BH363" s="142">
        <f>IF(N363="sníž. přenesená",J363,0)</f>
        <v>0</v>
      </c>
      <c r="BI363" s="142">
        <f>IF(N363="nulová",J363,0)</f>
        <v>0</v>
      </c>
      <c r="BJ363" s="15" t="s">
        <v>77</v>
      </c>
      <c r="BK363" s="142">
        <f>ROUND(I363*H363,2)</f>
        <v>0</v>
      </c>
      <c r="BL363" s="15" t="s">
        <v>155</v>
      </c>
      <c r="BM363" s="141" t="s">
        <v>3716</v>
      </c>
    </row>
    <row r="364" spans="2:47" s="1" customFormat="1" ht="76.8">
      <c r="B364" s="27"/>
      <c r="D364" s="144" t="s">
        <v>277</v>
      </c>
      <c r="F364" s="166" t="s">
        <v>579</v>
      </c>
      <c r="L364" s="27"/>
      <c r="M364" s="167"/>
      <c r="N364" s="50"/>
      <c r="O364" s="50"/>
      <c r="P364" s="50"/>
      <c r="Q364" s="50"/>
      <c r="R364" s="50"/>
      <c r="S364" s="50"/>
      <c r="T364" s="51"/>
      <c r="AT364" s="15" t="s">
        <v>277</v>
      </c>
      <c r="AU364" s="15" t="s">
        <v>79</v>
      </c>
    </row>
    <row r="365" spans="2:51" s="13" customFormat="1" ht="12">
      <c r="B365" s="150"/>
      <c r="D365" s="144" t="s">
        <v>157</v>
      </c>
      <c r="F365" s="152" t="s">
        <v>3717</v>
      </c>
      <c r="H365" s="153">
        <v>121.21</v>
      </c>
      <c r="L365" s="150"/>
      <c r="M365" s="154"/>
      <c r="N365" s="155"/>
      <c r="O365" s="155"/>
      <c r="P365" s="155"/>
      <c r="Q365" s="155"/>
      <c r="R365" s="155"/>
      <c r="S365" s="155"/>
      <c r="T365" s="156"/>
      <c r="AT365" s="151" t="s">
        <v>157</v>
      </c>
      <c r="AU365" s="151" t="s">
        <v>79</v>
      </c>
      <c r="AV365" s="13" t="s">
        <v>79</v>
      </c>
      <c r="AW365" s="13" t="s">
        <v>3</v>
      </c>
      <c r="AX365" s="13" t="s">
        <v>77</v>
      </c>
      <c r="AY365" s="151" t="s">
        <v>148</v>
      </c>
    </row>
    <row r="366" spans="2:65" s="1" customFormat="1" ht="24" customHeight="1">
      <c r="B366" s="130"/>
      <c r="C366" s="131" t="s">
        <v>540</v>
      </c>
      <c r="D366" s="131" t="s">
        <v>150</v>
      </c>
      <c r="E366" s="132" t="s">
        <v>582</v>
      </c>
      <c r="F366" s="133" t="s">
        <v>583</v>
      </c>
      <c r="G366" s="134" t="s">
        <v>153</v>
      </c>
      <c r="H366" s="135">
        <v>53.04</v>
      </c>
      <c r="I366" s="136"/>
      <c r="J366" s="136">
        <f>ROUND(I366*H366,2)</f>
        <v>0</v>
      </c>
      <c r="K366" s="133" t="s">
        <v>320</v>
      </c>
      <c r="L366" s="27"/>
      <c r="M366" s="137" t="s">
        <v>1</v>
      </c>
      <c r="N366" s="138" t="s">
        <v>35</v>
      </c>
      <c r="O366" s="139">
        <v>1.02</v>
      </c>
      <c r="P366" s="139">
        <f>O366*H366</f>
        <v>54.1008</v>
      </c>
      <c r="Q366" s="139">
        <v>0.00825</v>
      </c>
      <c r="R366" s="139">
        <f>Q366*H366</f>
        <v>0.43758</v>
      </c>
      <c r="S366" s="139">
        <v>0</v>
      </c>
      <c r="T366" s="140">
        <f>S366*H366</f>
        <v>0</v>
      </c>
      <c r="AR366" s="141" t="s">
        <v>155</v>
      </c>
      <c r="AT366" s="141" t="s">
        <v>150</v>
      </c>
      <c r="AU366" s="141" t="s">
        <v>79</v>
      </c>
      <c r="AY366" s="15" t="s">
        <v>148</v>
      </c>
      <c r="BE366" s="142">
        <f>IF(N366="základní",J366,0)</f>
        <v>0</v>
      </c>
      <c r="BF366" s="142">
        <f>IF(N366="snížená",J366,0)</f>
        <v>0</v>
      </c>
      <c r="BG366" s="142">
        <f>IF(N366="zákl. přenesená",J366,0)</f>
        <v>0</v>
      </c>
      <c r="BH366" s="142">
        <f>IF(N366="sníž. přenesená",J366,0)</f>
        <v>0</v>
      </c>
      <c r="BI366" s="142">
        <f>IF(N366="nulová",J366,0)</f>
        <v>0</v>
      </c>
      <c r="BJ366" s="15" t="s">
        <v>77</v>
      </c>
      <c r="BK366" s="142">
        <f>ROUND(I366*H366,2)</f>
        <v>0</v>
      </c>
      <c r="BL366" s="15" t="s">
        <v>155</v>
      </c>
      <c r="BM366" s="141" t="s">
        <v>3718</v>
      </c>
    </row>
    <row r="367" spans="2:51" s="12" customFormat="1" ht="12">
      <c r="B367" s="143"/>
      <c r="D367" s="144" t="s">
        <v>157</v>
      </c>
      <c r="E367" s="145" t="s">
        <v>1</v>
      </c>
      <c r="F367" s="146" t="s">
        <v>472</v>
      </c>
      <c r="H367" s="145" t="s">
        <v>1</v>
      </c>
      <c r="L367" s="143"/>
      <c r="M367" s="147"/>
      <c r="N367" s="148"/>
      <c r="O367" s="148"/>
      <c r="P367" s="148"/>
      <c r="Q367" s="148"/>
      <c r="R367" s="148"/>
      <c r="S367" s="148"/>
      <c r="T367" s="149"/>
      <c r="AT367" s="145" t="s">
        <v>157</v>
      </c>
      <c r="AU367" s="145" t="s">
        <v>79</v>
      </c>
      <c r="AV367" s="12" t="s">
        <v>77</v>
      </c>
      <c r="AW367" s="12" t="s">
        <v>27</v>
      </c>
      <c r="AX367" s="12" t="s">
        <v>70</v>
      </c>
      <c r="AY367" s="145" t="s">
        <v>148</v>
      </c>
    </row>
    <row r="368" spans="2:51" s="12" customFormat="1" ht="12">
      <c r="B368" s="143"/>
      <c r="D368" s="144" t="s">
        <v>157</v>
      </c>
      <c r="E368" s="145" t="s">
        <v>1</v>
      </c>
      <c r="F368" s="146" t="s">
        <v>585</v>
      </c>
      <c r="H368" s="145" t="s">
        <v>1</v>
      </c>
      <c r="L368" s="143"/>
      <c r="M368" s="147"/>
      <c r="N368" s="148"/>
      <c r="O368" s="148"/>
      <c r="P368" s="148"/>
      <c r="Q368" s="148"/>
      <c r="R368" s="148"/>
      <c r="S368" s="148"/>
      <c r="T368" s="149"/>
      <c r="AT368" s="145" t="s">
        <v>157</v>
      </c>
      <c r="AU368" s="145" t="s">
        <v>79</v>
      </c>
      <c r="AV368" s="12" t="s">
        <v>77</v>
      </c>
      <c r="AW368" s="12" t="s">
        <v>27</v>
      </c>
      <c r="AX368" s="12" t="s">
        <v>70</v>
      </c>
      <c r="AY368" s="145" t="s">
        <v>148</v>
      </c>
    </row>
    <row r="369" spans="2:51" s="13" customFormat="1" ht="12">
      <c r="B369" s="150"/>
      <c r="D369" s="144" t="s">
        <v>157</v>
      </c>
      <c r="E369" s="151" t="s">
        <v>1</v>
      </c>
      <c r="F369" s="152" t="s">
        <v>3719</v>
      </c>
      <c r="H369" s="153">
        <v>7.8</v>
      </c>
      <c r="L369" s="150"/>
      <c r="M369" s="154"/>
      <c r="N369" s="155"/>
      <c r="O369" s="155"/>
      <c r="P369" s="155"/>
      <c r="Q369" s="155"/>
      <c r="R369" s="155"/>
      <c r="S369" s="155"/>
      <c r="T369" s="156"/>
      <c r="AT369" s="151" t="s">
        <v>157</v>
      </c>
      <c r="AU369" s="151" t="s">
        <v>79</v>
      </c>
      <c r="AV369" s="13" t="s">
        <v>79</v>
      </c>
      <c r="AW369" s="13" t="s">
        <v>27</v>
      </c>
      <c r="AX369" s="13" t="s">
        <v>70</v>
      </c>
      <c r="AY369" s="151" t="s">
        <v>148</v>
      </c>
    </row>
    <row r="370" spans="2:51" s="13" customFormat="1" ht="12">
      <c r="B370" s="150"/>
      <c r="D370" s="144" t="s">
        <v>157</v>
      </c>
      <c r="E370" s="151" t="s">
        <v>1</v>
      </c>
      <c r="F370" s="152" t="s">
        <v>2288</v>
      </c>
      <c r="H370" s="153">
        <v>10.14</v>
      </c>
      <c r="L370" s="150"/>
      <c r="M370" s="154"/>
      <c r="N370" s="155"/>
      <c r="O370" s="155"/>
      <c r="P370" s="155"/>
      <c r="Q370" s="155"/>
      <c r="R370" s="155"/>
      <c r="S370" s="155"/>
      <c r="T370" s="156"/>
      <c r="AT370" s="151" t="s">
        <v>157</v>
      </c>
      <c r="AU370" s="151" t="s">
        <v>79</v>
      </c>
      <c r="AV370" s="13" t="s">
        <v>79</v>
      </c>
      <c r="AW370" s="13" t="s">
        <v>27</v>
      </c>
      <c r="AX370" s="13" t="s">
        <v>70</v>
      </c>
      <c r="AY370" s="151" t="s">
        <v>148</v>
      </c>
    </row>
    <row r="371" spans="2:51" s="13" customFormat="1" ht="12">
      <c r="B371" s="150"/>
      <c r="D371" s="144" t="s">
        <v>157</v>
      </c>
      <c r="E371" s="151" t="s">
        <v>1</v>
      </c>
      <c r="F371" s="152" t="s">
        <v>3720</v>
      </c>
      <c r="H371" s="153">
        <v>13.5</v>
      </c>
      <c r="L371" s="150"/>
      <c r="M371" s="154"/>
      <c r="N371" s="155"/>
      <c r="O371" s="155"/>
      <c r="P371" s="155"/>
      <c r="Q371" s="155"/>
      <c r="R371" s="155"/>
      <c r="S371" s="155"/>
      <c r="T371" s="156"/>
      <c r="AT371" s="151" t="s">
        <v>157</v>
      </c>
      <c r="AU371" s="151" t="s">
        <v>79</v>
      </c>
      <c r="AV371" s="13" t="s">
        <v>79</v>
      </c>
      <c r="AW371" s="13" t="s">
        <v>27</v>
      </c>
      <c r="AX371" s="13" t="s">
        <v>70</v>
      </c>
      <c r="AY371" s="151" t="s">
        <v>148</v>
      </c>
    </row>
    <row r="372" spans="2:51" s="13" customFormat="1" ht="12">
      <c r="B372" s="150"/>
      <c r="D372" s="144" t="s">
        <v>157</v>
      </c>
      <c r="E372" s="151" t="s">
        <v>1</v>
      </c>
      <c r="F372" s="152" t="s">
        <v>3721</v>
      </c>
      <c r="H372" s="153">
        <v>21.6</v>
      </c>
      <c r="L372" s="150"/>
      <c r="M372" s="154"/>
      <c r="N372" s="155"/>
      <c r="O372" s="155"/>
      <c r="P372" s="155"/>
      <c r="Q372" s="155"/>
      <c r="R372" s="155"/>
      <c r="S372" s="155"/>
      <c r="T372" s="156"/>
      <c r="AT372" s="151" t="s">
        <v>157</v>
      </c>
      <c r="AU372" s="151" t="s">
        <v>79</v>
      </c>
      <c r="AV372" s="13" t="s">
        <v>79</v>
      </c>
      <c r="AW372" s="13" t="s">
        <v>27</v>
      </c>
      <c r="AX372" s="13" t="s">
        <v>70</v>
      </c>
      <c r="AY372" s="151" t="s">
        <v>148</v>
      </c>
    </row>
    <row r="373" spans="2:65" s="1" customFormat="1" ht="24" customHeight="1">
      <c r="B373" s="130"/>
      <c r="C373" s="157" t="s">
        <v>455</v>
      </c>
      <c r="D373" s="157" t="s">
        <v>80</v>
      </c>
      <c r="E373" s="158" t="s">
        <v>639</v>
      </c>
      <c r="F373" s="159" t="s">
        <v>640</v>
      </c>
      <c r="G373" s="160" t="s">
        <v>153</v>
      </c>
      <c r="H373" s="161">
        <v>56.753</v>
      </c>
      <c r="I373" s="162"/>
      <c r="J373" s="162">
        <f>ROUND(I373*H373,2)</f>
        <v>0</v>
      </c>
      <c r="K373" s="159" t="s">
        <v>154</v>
      </c>
      <c r="L373" s="163"/>
      <c r="M373" s="164" t="s">
        <v>1</v>
      </c>
      <c r="N373" s="165" t="s">
        <v>35</v>
      </c>
      <c r="O373" s="139">
        <v>0</v>
      </c>
      <c r="P373" s="139">
        <f>O373*H373</f>
        <v>0</v>
      </c>
      <c r="Q373" s="139">
        <v>0.0009</v>
      </c>
      <c r="R373" s="139">
        <f>Q373*H373</f>
        <v>0.0510777</v>
      </c>
      <c r="S373" s="139">
        <v>0</v>
      </c>
      <c r="T373" s="140">
        <f>S373*H373</f>
        <v>0</v>
      </c>
      <c r="AR373" s="141" t="s">
        <v>192</v>
      </c>
      <c r="AT373" s="141" t="s">
        <v>80</v>
      </c>
      <c r="AU373" s="141" t="s">
        <v>79</v>
      </c>
      <c r="AY373" s="15" t="s">
        <v>148</v>
      </c>
      <c r="BE373" s="142">
        <f>IF(N373="základní",J373,0)</f>
        <v>0</v>
      </c>
      <c r="BF373" s="142">
        <f>IF(N373="snížená",J373,0)</f>
        <v>0</v>
      </c>
      <c r="BG373" s="142">
        <f>IF(N373="zákl. přenesená",J373,0)</f>
        <v>0</v>
      </c>
      <c r="BH373" s="142">
        <f>IF(N373="sníž. přenesená",J373,0)</f>
        <v>0</v>
      </c>
      <c r="BI373" s="142">
        <f>IF(N373="nulová",J373,0)</f>
        <v>0</v>
      </c>
      <c r="BJ373" s="15" t="s">
        <v>77</v>
      </c>
      <c r="BK373" s="142">
        <f>ROUND(I373*H373,2)</f>
        <v>0</v>
      </c>
      <c r="BL373" s="15" t="s">
        <v>155</v>
      </c>
      <c r="BM373" s="141" t="s">
        <v>3722</v>
      </c>
    </row>
    <row r="374" spans="2:47" s="1" customFormat="1" ht="19.2">
      <c r="B374" s="27"/>
      <c r="D374" s="144" t="s">
        <v>277</v>
      </c>
      <c r="F374" s="166" t="s">
        <v>642</v>
      </c>
      <c r="L374" s="27"/>
      <c r="M374" s="167"/>
      <c r="N374" s="50"/>
      <c r="O374" s="50"/>
      <c r="P374" s="50"/>
      <c r="Q374" s="50"/>
      <c r="R374" s="50"/>
      <c r="S374" s="50"/>
      <c r="T374" s="51"/>
      <c r="AT374" s="15" t="s">
        <v>277</v>
      </c>
      <c r="AU374" s="15" t="s">
        <v>79</v>
      </c>
    </row>
    <row r="375" spans="2:51" s="13" customFormat="1" ht="12">
      <c r="B375" s="150"/>
      <c r="D375" s="144" t="s">
        <v>157</v>
      </c>
      <c r="F375" s="152" t="s">
        <v>3723</v>
      </c>
      <c r="H375" s="153">
        <v>56.753</v>
      </c>
      <c r="L375" s="150"/>
      <c r="M375" s="154"/>
      <c r="N375" s="155"/>
      <c r="O375" s="155"/>
      <c r="P375" s="155"/>
      <c r="Q375" s="155"/>
      <c r="R375" s="155"/>
      <c r="S375" s="155"/>
      <c r="T375" s="156"/>
      <c r="AT375" s="151" t="s">
        <v>157</v>
      </c>
      <c r="AU375" s="151" t="s">
        <v>79</v>
      </c>
      <c r="AV375" s="13" t="s">
        <v>79</v>
      </c>
      <c r="AW375" s="13" t="s">
        <v>3</v>
      </c>
      <c r="AX375" s="13" t="s">
        <v>77</v>
      </c>
      <c r="AY375" s="151" t="s">
        <v>148</v>
      </c>
    </row>
    <row r="376" spans="2:65" s="1" customFormat="1" ht="24" customHeight="1">
      <c r="B376" s="130"/>
      <c r="C376" s="131" t="s">
        <v>461</v>
      </c>
      <c r="D376" s="131" t="s">
        <v>150</v>
      </c>
      <c r="E376" s="132" t="s">
        <v>645</v>
      </c>
      <c r="F376" s="133" t="s">
        <v>646</v>
      </c>
      <c r="G376" s="134" t="s">
        <v>153</v>
      </c>
      <c r="H376" s="135">
        <v>164.849</v>
      </c>
      <c r="I376" s="136"/>
      <c r="J376" s="136">
        <f>ROUND(I376*H376,2)</f>
        <v>0</v>
      </c>
      <c r="K376" s="133" t="s">
        <v>320</v>
      </c>
      <c r="L376" s="27"/>
      <c r="M376" s="137" t="s">
        <v>1</v>
      </c>
      <c r="N376" s="138" t="s">
        <v>35</v>
      </c>
      <c r="O376" s="139">
        <v>1.04</v>
      </c>
      <c r="P376" s="139">
        <f>O376*H376</f>
        <v>171.44296</v>
      </c>
      <c r="Q376" s="139">
        <v>0.00832</v>
      </c>
      <c r="R376" s="139">
        <f>Q376*H376</f>
        <v>1.3715436799999998</v>
      </c>
      <c r="S376" s="139">
        <v>0</v>
      </c>
      <c r="T376" s="140">
        <f>S376*H376</f>
        <v>0</v>
      </c>
      <c r="AR376" s="141" t="s">
        <v>155</v>
      </c>
      <c r="AT376" s="141" t="s">
        <v>150</v>
      </c>
      <c r="AU376" s="141" t="s">
        <v>79</v>
      </c>
      <c r="AY376" s="15" t="s">
        <v>148</v>
      </c>
      <c r="BE376" s="142">
        <f>IF(N376="základní",J376,0)</f>
        <v>0</v>
      </c>
      <c r="BF376" s="142">
        <f>IF(N376="snížená",J376,0)</f>
        <v>0</v>
      </c>
      <c r="BG376" s="142">
        <f>IF(N376="zákl. přenesená",J376,0)</f>
        <v>0</v>
      </c>
      <c r="BH376" s="142">
        <f>IF(N376="sníž. přenesená",J376,0)</f>
        <v>0</v>
      </c>
      <c r="BI376" s="142">
        <f>IF(N376="nulová",J376,0)</f>
        <v>0</v>
      </c>
      <c r="BJ376" s="15" t="s">
        <v>77</v>
      </c>
      <c r="BK376" s="142">
        <f>ROUND(I376*H376,2)</f>
        <v>0</v>
      </c>
      <c r="BL376" s="15" t="s">
        <v>155</v>
      </c>
      <c r="BM376" s="141" t="s">
        <v>3724</v>
      </c>
    </row>
    <row r="377" spans="2:51" s="12" customFormat="1" ht="12">
      <c r="B377" s="143"/>
      <c r="D377" s="144" t="s">
        <v>157</v>
      </c>
      <c r="E377" s="145" t="s">
        <v>1</v>
      </c>
      <c r="F377" s="146" t="s">
        <v>648</v>
      </c>
      <c r="H377" s="145" t="s">
        <v>1</v>
      </c>
      <c r="L377" s="143"/>
      <c r="M377" s="147"/>
      <c r="N377" s="148"/>
      <c r="O377" s="148"/>
      <c r="P377" s="148"/>
      <c r="Q377" s="148"/>
      <c r="R377" s="148"/>
      <c r="S377" s="148"/>
      <c r="T377" s="149"/>
      <c r="AT377" s="145" t="s">
        <v>157</v>
      </c>
      <c r="AU377" s="145" t="s">
        <v>79</v>
      </c>
      <c r="AV377" s="12" t="s">
        <v>77</v>
      </c>
      <c r="AW377" s="12" t="s">
        <v>27</v>
      </c>
      <c r="AX377" s="12" t="s">
        <v>70</v>
      </c>
      <c r="AY377" s="145" t="s">
        <v>148</v>
      </c>
    </row>
    <row r="378" spans="2:51" s="13" customFormat="1" ht="12">
      <c r="B378" s="150"/>
      <c r="D378" s="144" t="s">
        <v>157</v>
      </c>
      <c r="E378" s="151" t="s">
        <v>1</v>
      </c>
      <c r="F378" s="152" t="s">
        <v>3725</v>
      </c>
      <c r="H378" s="153">
        <v>26.19</v>
      </c>
      <c r="L378" s="150"/>
      <c r="M378" s="154"/>
      <c r="N378" s="155"/>
      <c r="O378" s="155"/>
      <c r="P378" s="155"/>
      <c r="Q378" s="155"/>
      <c r="R378" s="155"/>
      <c r="S378" s="155"/>
      <c r="T378" s="156"/>
      <c r="AT378" s="151" t="s">
        <v>157</v>
      </c>
      <c r="AU378" s="151" t="s">
        <v>79</v>
      </c>
      <c r="AV378" s="13" t="s">
        <v>79</v>
      </c>
      <c r="AW378" s="13" t="s">
        <v>27</v>
      </c>
      <c r="AX378" s="13" t="s">
        <v>70</v>
      </c>
      <c r="AY378" s="151" t="s">
        <v>148</v>
      </c>
    </row>
    <row r="379" spans="2:51" s="13" customFormat="1" ht="20.4">
      <c r="B379" s="150"/>
      <c r="D379" s="144" t="s">
        <v>157</v>
      </c>
      <c r="E379" s="151" t="s">
        <v>1</v>
      </c>
      <c r="F379" s="152" t="s">
        <v>3726</v>
      </c>
      <c r="H379" s="153">
        <v>46.83</v>
      </c>
      <c r="L379" s="150"/>
      <c r="M379" s="154"/>
      <c r="N379" s="155"/>
      <c r="O379" s="155"/>
      <c r="P379" s="155"/>
      <c r="Q379" s="155"/>
      <c r="R379" s="155"/>
      <c r="S379" s="155"/>
      <c r="T379" s="156"/>
      <c r="AT379" s="151" t="s">
        <v>157</v>
      </c>
      <c r="AU379" s="151" t="s">
        <v>79</v>
      </c>
      <c r="AV379" s="13" t="s">
        <v>79</v>
      </c>
      <c r="AW379" s="13" t="s">
        <v>27</v>
      </c>
      <c r="AX379" s="13" t="s">
        <v>70</v>
      </c>
      <c r="AY379" s="151" t="s">
        <v>148</v>
      </c>
    </row>
    <row r="380" spans="2:51" s="13" customFormat="1" ht="12">
      <c r="B380" s="150"/>
      <c r="D380" s="144" t="s">
        <v>157</v>
      </c>
      <c r="E380" s="151" t="s">
        <v>1</v>
      </c>
      <c r="F380" s="152" t="s">
        <v>3727</v>
      </c>
      <c r="H380" s="153">
        <v>29.9</v>
      </c>
      <c r="L380" s="150"/>
      <c r="M380" s="154"/>
      <c r="N380" s="155"/>
      <c r="O380" s="155"/>
      <c r="P380" s="155"/>
      <c r="Q380" s="155"/>
      <c r="R380" s="155"/>
      <c r="S380" s="155"/>
      <c r="T380" s="156"/>
      <c r="AT380" s="151" t="s">
        <v>157</v>
      </c>
      <c r="AU380" s="151" t="s">
        <v>79</v>
      </c>
      <c r="AV380" s="13" t="s">
        <v>79</v>
      </c>
      <c r="AW380" s="13" t="s">
        <v>27</v>
      </c>
      <c r="AX380" s="13" t="s">
        <v>70</v>
      </c>
      <c r="AY380" s="151" t="s">
        <v>148</v>
      </c>
    </row>
    <row r="381" spans="2:51" s="13" customFormat="1" ht="20.4">
      <c r="B381" s="150"/>
      <c r="D381" s="144" t="s">
        <v>157</v>
      </c>
      <c r="E381" s="151" t="s">
        <v>1</v>
      </c>
      <c r="F381" s="152" t="s">
        <v>3728</v>
      </c>
      <c r="H381" s="153">
        <v>67.09</v>
      </c>
      <c r="L381" s="150"/>
      <c r="M381" s="154"/>
      <c r="N381" s="155"/>
      <c r="O381" s="155"/>
      <c r="P381" s="155"/>
      <c r="Q381" s="155"/>
      <c r="R381" s="155"/>
      <c r="S381" s="155"/>
      <c r="T381" s="156"/>
      <c r="AT381" s="151" t="s">
        <v>157</v>
      </c>
      <c r="AU381" s="151" t="s">
        <v>79</v>
      </c>
      <c r="AV381" s="13" t="s">
        <v>79</v>
      </c>
      <c r="AW381" s="13" t="s">
        <v>27</v>
      </c>
      <c r="AX381" s="13" t="s">
        <v>70</v>
      </c>
      <c r="AY381" s="151" t="s">
        <v>148</v>
      </c>
    </row>
    <row r="382" spans="2:51" s="12" customFormat="1" ht="12">
      <c r="B382" s="143"/>
      <c r="D382" s="144" t="s">
        <v>157</v>
      </c>
      <c r="E382" s="145" t="s">
        <v>1</v>
      </c>
      <c r="F382" s="146" t="s">
        <v>3729</v>
      </c>
      <c r="H382" s="145" t="s">
        <v>1</v>
      </c>
      <c r="L382" s="143"/>
      <c r="M382" s="147"/>
      <c r="N382" s="148"/>
      <c r="O382" s="148"/>
      <c r="P382" s="148"/>
      <c r="Q382" s="148"/>
      <c r="R382" s="148"/>
      <c r="S382" s="148"/>
      <c r="T382" s="149"/>
      <c r="AT382" s="145" t="s">
        <v>157</v>
      </c>
      <c r="AU382" s="145" t="s">
        <v>79</v>
      </c>
      <c r="AV382" s="12" t="s">
        <v>77</v>
      </c>
      <c r="AW382" s="12" t="s">
        <v>27</v>
      </c>
      <c r="AX382" s="12" t="s">
        <v>70</v>
      </c>
      <c r="AY382" s="145" t="s">
        <v>148</v>
      </c>
    </row>
    <row r="383" spans="2:51" s="13" customFormat="1" ht="12">
      <c r="B383" s="150"/>
      <c r="D383" s="144" t="s">
        <v>157</v>
      </c>
      <c r="E383" s="151" t="s">
        <v>1</v>
      </c>
      <c r="F383" s="152" t="s">
        <v>3730</v>
      </c>
      <c r="H383" s="153">
        <v>-0.661</v>
      </c>
      <c r="L383" s="150"/>
      <c r="M383" s="154"/>
      <c r="N383" s="155"/>
      <c r="O383" s="155"/>
      <c r="P383" s="155"/>
      <c r="Q383" s="155"/>
      <c r="R383" s="155"/>
      <c r="S383" s="155"/>
      <c r="T383" s="156"/>
      <c r="AT383" s="151" t="s">
        <v>157</v>
      </c>
      <c r="AU383" s="151" t="s">
        <v>79</v>
      </c>
      <c r="AV383" s="13" t="s">
        <v>79</v>
      </c>
      <c r="AW383" s="13" t="s">
        <v>27</v>
      </c>
      <c r="AX383" s="13" t="s">
        <v>70</v>
      </c>
      <c r="AY383" s="151" t="s">
        <v>148</v>
      </c>
    </row>
    <row r="384" spans="2:51" s="13" customFormat="1" ht="12">
      <c r="B384" s="150"/>
      <c r="D384" s="144" t="s">
        <v>157</v>
      </c>
      <c r="E384" s="151" t="s">
        <v>1</v>
      </c>
      <c r="F384" s="152" t="s">
        <v>3731</v>
      </c>
      <c r="H384" s="153">
        <v>-2.412</v>
      </c>
      <c r="L384" s="150"/>
      <c r="M384" s="154"/>
      <c r="N384" s="155"/>
      <c r="O384" s="155"/>
      <c r="P384" s="155"/>
      <c r="Q384" s="155"/>
      <c r="R384" s="155"/>
      <c r="S384" s="155"/>
      <c r="T384" s="156"/>
      <c r="AT384" s="151" t="s">
        <v>157</v>
      </c>
      <c r="AU384" s="151" t="s">
        <v>79</v>
      </c>
      <c r="AV384" s="13" t="s">
        <v>79</v>
      </c>
      <c r="AW384" s="13" t="s">
        <v>27</v>
      </c>
      <c r="AX384" s="13" t="s">
        <v>70</v>
      </c>
      <c r="AY384" s="151" t="s">
        <v>148</v>
      </c>
    </row>
    <row r="385" spans="2:51" s="13" customFormat="1" ht="12">
      <c r="B385" s="150"/>
      <c r="D385" s="144" t="s">
        <v>157</v>
      </c>
      <c r="E385" s="151" t="s">
        <v>1</v>
      </c>
      <c r="F385" s="152" t="s">
        <v>3732</v>
      </c>
      <c r="H385" s="153">
        <v>-2.088</v>
      </c>
      <c r="L385" s="150"/>
      <c r="M385" s="154"/>
      <c r="N385" s="155"/>
      <c r="O385" s="155"/>
      <c r="P385" s="155"/>
      <c r="Q385" s="155"/>
      <c r="R385" s="155"/>
      <c r="S385" s="155"/>
      <c r="T385" s="156"/>
      <c r="AT385" s="151" t="s">
        <v>157</v>
      </c>
      <c r="AU385" s="151" t="s">
        <v>79</v>
      </c>
      <c r="AV385" s="13" t="s">
        <v>79</v>
      </c>
      <c r="AW385" s="13" t="s">
        <v>27</v>
      </c>
      <c r="AX385" s="13" t="s">
        <v>70</v>
      </c>
      <c r="AY385" s="151" t="s">
        <v>148</v>
      </c>
    </row>
    <row r="386" spans="2:65" s="1" customFormat="1" ht="24" customHeight="1">
      <c r="B386" s="130"/>
      <c r="C386" s="157" t="s">
        <v>545</v>
      </c>
      <c r="D386" s="157" t="s">
        <v>80</v>
      </c>
      <c r="E386" s="158" t="s">
        <v>656</v>
      </c>
      <c r="F386" s="159" t="s">
        <v>657</v>
      </c>
      <c r="G386" s="160" t="s">
        <v>153</v>
      </c>
      <c r="H386" s="161">
        <v>176.388</v>
      </c>
      <c r="I386" s="162"/>
      <c r="J386" s="162">
        <f>ROUND(I386*H386,2)</f>
        <v>0</v>
      </c>
      <c r="K386" s="159" t="s">
        <v>320</v>
      </c>
      <c r="L386" s="163"/>
      <c r="M386" s="164" t="s">
        <v>1</v>
      </c>
      <c r="N386" s="165" t="s">
        <v>35</v>
      </c>
      <c r="O386" s="139">
        <v>0</v>
      </c>
      <c r="P386" s="139">
        <f>O386*H386</f>
        <v>0</v>
      </c>
      <c r="Q386" s="139">
        <v>0.0035</v>
      </c>
      <c r="R386" s="139">
        <f>Q386*H386</f>
        <v>0.6173580000000001</v>
      </c>
      <c r="S386" s="139">
        <v>0</v>
      </c>
      <c r="T386" s="140">
        <f>S386*H386</f>
        <v>0</v>
      </c>
      <c r="AR386" s="141" t="s">
        <v>192</v>
      </c>
      <c r="AT386" s="141" t="s">
        <v>80</v>
      </c>
      <c r="AU386" s="141" t="s">
        <v>79</v>
      </c>
      <c r="AY386" s="15" t="s">
        <v>148</v>
      </c>
      <c r="BE386" s="142">
        <f>IF(N386="základní",J386,0)</f>
        <v>0</v>
      </c>
      <c r="BF386" s="142">
        <f>IF(N386="snížená",J386,0)</f>
        <v>0</v>
      </c>
      <c r="BG386" s="142">
        <f>IF(N386="zákl. přenesená",J386,0)</f>
        <v>0</v>
      </c>
      <c r="BH386" s="142">
        <f>IF(N386="sníž. přenesená",J386,0)</f>
        <v>0</v>
      </c>
      <c r="BI386" s="142">
        <f>IF(N386="nulová",J386,0)</f>
        <v>0</v>
      </c>
      <c r="BJ386" s="15" t="s">
        <v>77</v>
      </c>
      <c r="BK386" s="142">
        <f>ROUND(I386*H386,2)</f>
        <v>0</v>
      </c>
      <c r="BL386" s="15" t="s">
        <v>155</v>
      </c>
      <c r="BM386" s="141" t="s">
        <v>3733</v>
      </c>
    </row>
    <row r="387" spans="2:47" s="1" customFormat="1" ht="19.2">
      <c r="B387" s="27"/>
      <c r="D387" s="144" t="s">
        <v>277</v>
      </c>
      <c r="F387" s="166" t="s">
        <v>659</v>
      </c>
      <c r="L387" s="27"/>
      <c r="M387" s="167"/>
      <c r="N387" s="50"/>
      <c r="O387" s="50"/>
      <c r="P387" s="50"/>
      <c r="Q387" s="50"/>
      <c r="R387" s="50"/>
      <c r="S387" s="50"/>
      <c r="T387" s="51"/>
      <c r="AT387" s="15" t="s">
        <v>277</v>
      </c>
      <c r="AU387" s="15" t="s">
        <v>79</v>
      </c>
    </row>
    <row r="388" spans="2:51" s="13" customFormat="1" ht="12">
      <c r="B388" s="150"/>
      <c r="D388" s="144" t="s">
        <v>157</v>
      </c>
      <c r="F388" s="152" t="s">
        <v>3734</v>
      </c>
      <c r="H388" s="153">
        <v>176.388</v>
      </c>
      <c r="L388" s="150"/>
      <c r="M388" s="154"/>
      <c r="N388" s="155"/>
      <c r="O388" s="155"/>
      <c r="P388" s="155"/>
      <c r="Q388" s="155"/>
      <c r="R388" s="155"/>
      <c r="S388" s="155"/>
      <c r="T388" s="156"/>
      <c r="AT388" s="151" t="s">
        <v>157</v>
      </c>
      <c r="AU388" s="151" t="s">
        <v>79</v>
      </c>
      <c r="AV388" s="13" t="s">
        <v>79</v>
      </c>
      <c r="AW388" s="13" t="s">
        <v>3</v>
      </c>
      <c r="AX388" s="13" t="s">
        <v>77</v>
      </c>
      <c r="AY388" s="151" t="s">
        <v>148</v>
      </c>
    </row>
    <row r="389" spans="2:65" s="1" customFormat="1" ht="24" customHeight="1">
      <c r="B389" s="130"/>
      <c r="C389" s="131" t="s">
        <v>563</v>
      </c>
      <c r="D389" s="131" t="s">
        <v>150</v>
      </c>
      <c r="E389" s="132" t="s">
        <v>662</v>
      </c>
      <c r="F389" s="133" t="s">
        <v>663</v>
      </c>
      <c r="G389" s="134" t="s">
        <v>153</v>
      </c>
      <c r="H389" s="135">
        <v>82.998</v>
      </c>
      <c r="I389" s="136"/>
      <c r="J389" s="136">
        <f>ROUND(I389*H389,2)</f>
        <v>0</v>
      </c>
      <c r="K389" s="133" t="s">
        <v>320</v>
      </c>
      <c r="L389" s="27"/>
      <c r="M389" s="137" t="s">
        <v>1</v>
      </c>
      <c r="N389" s="138" t="s">
        <v>35</v>
      </c>
      <c r="O389" s="139">
        <v>1.06</v>
      </c>
      <c r="P389" s="139">
        <f>O389*H389</f>
        <v>87.97788000000001</v>
      </c>
      <c r="Q389" s="139">
        <v>0.0085</v>
      </c>
      <c r="R389" s="139">
        <f>Q389*H389</f>
        <v>0.7054830000000001</v>
      </c>
      <c r="S389" s="139">
        <v>0</v>
      </c>
      <c r="T389" s="140">
        <f>S389*H389</f>
        <v>0</v>
      </c>
      <c r="AR389" s="141" t="s">
        <v>155</v>
      </c>
      <c r="AT389" s="141" t="s">
        <v>150</v>
      </c>
      <c r="AU389" s="141" t="s">
        <v>79</v>
      </c>
      <c r="AY389" s="15" t="s">
        <v>148</v>
      </c>
      <c r="BE389" s="142">
        <f>IF(N389="základní",J389,0)</f>
        <v>0</v>
      </c>
      <c r="BF389" s="142">
        <f>IF(N389="snížená",J389,0)</f>
        <v>0</v>
      </c>
      <c r="BG389" s="142">
        <f>IF(N389="zákl. přenesená",J389,0)</f>
        <v>0</v>
      </c>
      <c r="BH389" s="142">
        <f>IF(N389="sníž. přenesená",J389,0)</f>
        <v>0</v>
      </c>
      <c r="BI389" s="142">
        <f>IF(N389="nulová",J389,0)</f>
        <v>0</v>
      </c>
      <c r="BJ389" s="15" t="s">
        <v>77</v>
      </c>
      <c r="BK389" s="142">
        <f>ROUND(I389*H389,2)</f>
        <v>0</v>
      </c>
      <c r="BL389" s="15" t="s">
        <v>155</v>
      </c>
      <c r="BM389" s="141" t="s">
        <v>3735</v>
      </c>
    </row>
    <row r="390" spans="2:51" s="12" customFormat="1" ht="12">
      <c r="B390" s="143"/>
      <c r="D390" s="144" t="s">
        <v>157</v>
      </c>
      <c r="E390" s="145" t="s">
        <v>1</v>
      </c>
      <c r="F390" s="146" t="s">
        <v>665</v>
      </c>
      <c r="H390" s="145" t="s">
        <v>1</v>
      </c>
      <c r="L390" s="143"/>
      <c r="M390" s="147"/>
      <c r="N390" s="148"/>
      <c r="O390" s="148"/>
      <c r="P390" s="148"/>
      <c r="Q390" s="148"/>
      <c r="R390" s="148"/>
      <c r="S390" s="148"/>
      <c r="T390" s="149"/>
      <c r="AT390" s="145" t="s">
        <v>157</v>
      </c>
      <c r="AU390" s="145" t="s">
        <v>79</v>
      </c>
      <c r="AV390" s="12" t="s">
        <v>77</v>
      </c>
      <c r="AW390" s="12" t="s">
        <v>27</v>
      </c>
      <c r="AX390" s="12" t="s">
        <v>70</v>
      </c>
      <c r="AY390" s="145" t="s">
        <v>148</v>
      </c>
    </row>
    <row r="391" spans="2:51" s="13" customFormat="1" ht="20.4">
      <c r="B391" s="150"/>
      <c r="D391" s="144" t="s">
        <v>157</v>
      </c>
      <c r="E391" s="151" t="s">
        <v>1</v>
      </c>
      <c r="F391" s="152" t="s">
        <v>3736</v>
      </c>
      <c r="H391" s="153">
        <v>82.998</v>
      </c>
      <c r="L391" s="150"/>
      <c r="M391" s="154"/>
      <c r="N391" s="155"/>
      <c r="O391" s="155"/>
      <c r="P391" s="155"/>
      <c r="Q391" s="155"/>
      <c r="R391" s="155"/>
      <c r="S391" s="155"/>
      <c r="T391" s="156"/>
      <c r="AT391" s="151" t="s">
        <v>157</v>
      </c>
      <c r="AU391" s="151" t="s">
        <v>79</v>
      </c>
      <c r="AV391" s="13" t="s">
        <v>79</v>
      </c>
      <c r="AW391" s="13" t="s">
        <v>27</v>
      </c>
      <c r="AX391" s="13" t="s">
        <v>70</v>
      </c>
      <c r="AY391" s="151" t="s">
        <v>148</v>
      </c>
    </row>
    <row r="392" spans="2:65" s="1" customFormat="1" ht="24" customHeight="1">
      <c r="B392" s="130"/>
      <c r="C392" s="157" t="s">
        <v>581</v>
      </c>
      <c r="D392" s="157" t="s">
        <v>80</v>
      </c>
      <c r="E392" s="158" t="s">
        <v>668</v>
      </c>
      <c r="F392" s="159" t="s">
        <v>669</v>
      </c>
      <c r="G392" s="160" t="s">
        <v>153</v>
      </c>
      <c r="H392" s="161">
        <v>88.808</v>
      </c>
      <c r="I392" s="162"/>
      <c r="J392" s="162">
        <f>ROUND(I392*H392,2)</f>
        <v>0</v>
      </c>
      <c r="K392" s="159" t="s">
        <v>320</v>
      </c>
      <c r="L392" s="163"/>
      <c r="M392" s="164" t="s">
        <v>1</v>
      </c>
      <c r="N392" s="165" t="s">
        <v>35</v>
      </c>
      <c r="O392" s="139">
        <v>0</v>
      </c>
      <c r="P392" s="139">
        <f>O392*H392</f>
        <v>0</v>
      </c>
      <c r="Q392" s="139">
        <v>0.0021</v>
      </c>
      <c r="R392" s="139">
        <f>Q392*H392</f>
        <v>0.1864968</v>
      </c>
      <c r="S392" s="139">
        <v>0</v>
      </c>
      <c r="T392" s="140">
        <f>S392*H392</f>
        <v>0</v>
      </c>
      <c r="AR392" s="141" t="s">
        <v>192</v>
      </c>
      <c r="AT392" s="141" t="s">
        <v>80</v>
      </c>
      <c r="AU392" s="141" t="s">
        <v>79</v>
      </c>
      <c r="AY392" s="15" t="s">
        <v>148</v>
      </c>
      <c r="BE392" s="142">
        <f>IF(N392="základní",J392,0)</f>
        <v>0</v>
      </c>
      <c r="BF392" s="142">
        <f>IF(N392="snížená",J392,0)</f>
        <v>0</v>
      </c>
      <c r="BG392" s="142">
        <f>IF(N392="zákl. přenesená",J392,0)</f>
        <v>0</v>
      </c>
      <c r="BH392" s="142">
        <f>IF(N392="sníž. přenesená",J392,0)</f>
        <v>0</v>
      </c>
      <c r="BI392" s="142">
        <f>IF(N392="nulová",J392,0)</f>
        <v>0</v>
      </c>
      <c r="BJ392" s="15" t="s">
        <v>77</v>
      </c>
      <c r="BK392" s="142">
        <f>ROUND(I392*H392,2)</f>
        <v>0</v>
      </c>
      <c r="BL392" s="15" t="s">
        <v>155</v>
      </c>
      <c r="BM392" s="141" t="s">
        <v>3737</v>
      </c>
    </row>
    <row r="393" spans="2:47" s="1" customFormat="1" ht="19.2">
      <c r="B393" s="27"/>
      <c r="D393" s="144" t="s">
        <v>277</v>
      </c>
      <c r="F393" s="166" t="s">
        <v>642</v>
      </c>
      <c r="L393" s="27"/>
      <c r="M393" s="167"/>
      <c r="N393" s="50"/>
      <c r="O393" s="50"/>
      <c r="P393" s="50"/>
      <c r="Q393" s="50"/>
      <c r="R393" s="50"/>
      <c r="S393" s="50"/>
      <c r="T393" s="51"/>
      <c r="AT393" s="15" t="s">
        <v>277</v>
      </c>
      <c r="AU393" s="15" t="s">
        <v>79</v>
      </c>
    </row>
    <row r="394" spans="2:51" s="13" customFormat="1" ht="12">
      <c r="B394" s="150"/>
      <c r="D394" s="144" t="s">
        <v>157</v>
      </c>
      <c r="F394" s="152" t="s">
        <v>3738</v>
      </c>
      <c r="H394" s="153">
        <v>88.808</v>
      </c>
      <c r="L394" s="150"/>
      <c r="M394" s="154"/>
      <c r="N394" s="155"/>
      <c r="O394" s="155"/>
      <c r="P394" s="155"/>
      <c r="Q394" s="155"/>
      <c r="R394" s="155"/>
      <c r="S394" s="155"/>
      <c r="T394" s="156"/>
      <c r="AT394" s="151" t="s">
        <v>157</v>
      </c>
      <c r="AU394" s="151" t="s">
        <v>79</v>
      </c>
      <c r="AV394" s="13" t="s">
        <v>79</v>
      </c>
      <c r="AW394" s="13" t="s">
        <v>3</v>
      </c>
      <c r="AX394" s="13" t="s">
        <v>77</v>
      </c>
      <c r="AY394" s="151" t="s">
        <v>148</v>
      </c>
    </row>
    <row r="395" spans="2:65" s="1" customFormat="1" ht="24" customHeight="1">
      <c r="B395" s="130"/>
      <c r="C395" s="131" t="s">
        <v>638</v>
      </c>
      <c r="D395" s="131" t="s">
        <v>150</v>
      </c>
      <c r="E395" s="132" t="s">
        <v>673</v>
      </c>
      <c r="F395" s="133" t="s">
        <v>674</v>
      </c>
      <c r="G395" s="134" t="s">
        <v>153</v>
      </c>
      <c r="H395" s="135">
        <v>635.659</v>
      </c>
      <c r="I395" s="136"/>
      <c r="J395" s="136">
        <f>ROUND(I395*H395,2)</f>
        <v>0</v>
      </c>
      <c r="K395" s="133" t="s">
        <v>320</v>
      </c>
      <c r="L395" s="27"/>
      <c r="M395" s="137" t="s">
        <v>1</v>
      </c>
      <c r="N395" s="138" t="s">
        <v>35</v>
      </c>
      <c r="O395" s="139">
        <v>1.08</v>
      </c>
      <c r="P395" s="139">
        <f>O395*H395</f>
        <v>686.5117200000001</v>
      </c>
      <c r="Q395" s="139">
        <v>0.0085</v>
      </c>
      <c r="R395" s="139">
        <f>Q395*H395</f>
        <v>5.4031015</v>
      </c>
      <c r="S395" s="139">
        <v>0</v>
      </c>
      <c r="T395" s="140">
        <f>S395*H395</f>
        <v>0</v>
      </c>
      <c r="AR395" s="141" t="s">
        <v>155</v>
      </c>
      <c r="AT395" s="141" t="s">
        <v>150</v>
      </c>
      <c r="AU395" s="141" t="s">
        <v>79</v>
      </c>
      <c r="AY395" s="15" t="s">
        <v>148</v>
      </c>
      <c r="BE395" s="142">
        <f>IF(N395="základní",J395,0)</f>
        <v>0</v>
      </c>
      <c r="BF395" s="142">
        <f>IF(N395="snížená",J395,0)</f>
        <v>0</v>
      </c>
      <c r="BG395" s="142">
        <f>IF(N395="zákl. přenesená",J395,0)</f>
        <v>0</v>
      </c>
      <c r="BH395" s="142">
        <f>IF(N395="sníž. přenesená",J395,0)</f>
        <v>0</v>
      </c>
      <c r="BI395" s="142">
        <f>IF(N395="nulová",J395,0)</f>
        <v>0</v>
      </c>
      <c r="BJ395" s="15" t="s">
        <v>77</v>
      </c>
      <c r="BK395" s="142">
        <f>ROUND(I395*H395,2)</f>
        <v>0</v>
      </c>
      <c r="BL395" s="15" t="s">
        <v>155</v>
      </c>
      <c r="BM395" s="141" t="s">
        <v>3739</v>
      </c>
    </row>
    <row r="396" spans="2:51" s="12" customFormat="1" ht="12">
      <c r="B396" s="143"/>
      <c r="D396" s="144" t="s">
        <v>157</v>
      </c>
      <c r="E396" s="145" t="s">
        <v>1</v>
      </c>
      <c r="F396" s="146" t="s">
        <v>665</v>
      </c>
      <c r="H396" s="145" t="s">
        <v>1</v>
      </c>
      <c r="L396" s="143"/>
      <c r="M396" s="147"/>
      <c r="N396" s="148"/>
      <c r="O396" s="148"/>
      <c r="P396" s="148"/>
      <c r="Q396" s="148"/>
      <c r="R396" s="148"/>
      <c r="S396" s="148"/>
      <c r="T396" s="149"/>
      <c r="AT396" s="145" t="s">
        <v>157</v>
      </c>
      <c r="AU396" s="145" t="s">
        <v>79</v>
      </c>
      <c r="AV396" s="12" t="s">
        <v>77</v>
      </c>
      <c r="AW396" s="12" t="s">
        <v>27</v>
      </c>
      <c r="AX396" s="12" t="s">
        <v>70</v>
      </c>
      <c r="AY396" s="145" t="s">
        <v>148</v>
      </c>
    </row>
    <row r="397" spans="2:51" s="13" customFormat="1" ht="20.4">
      <c r="B397" s="150"/>
      <c r="D397" s="144" t="s">
        <v>157</v>
      </c>
      <c r="E397" s="151" t="s">
        <v>1</v>
      </c>
      <c r="F397" s="152" t="s">
        <v>3740</v>
      </c>
      <c r="H397" s="153">
        <v>26.511</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51" s="12" customFormat="1" ht="12">
      <c r="B398" s="143"/>
      <c r="D398" s="144" t="s">
        <v>157</v>
      </c>
      <c r="E398" s="145" t="s">
        <v>1</v>
      </c>
      <c r="F398" s="146" t="s">
        <v>677</v>
      </c>
      <c r="H398" s="145" t="s">
        <v>1</v>
      </c>
      <c r="L398" s="143"/>
      <c r="M398" s="147"/>
      <c r="N398" s="148"/>
      <c r="O398" s="148"/>
      <c r="P398" s="148"/>
      <c r="Q398" s="148"/>
      <c r="R398" s="148"/>
      <c r="S398" s="148"/>
      <c r="T398" s="149"/>
      <c r="AT398" s="145" t="s">
        <v>157</v>
      </c>
      <c r="AU398" s="145" t="s">
        <v>79</v>
      </c>
      <c r="AV398" s="12" t="s">
        <v>77</v>
      </c>
      <c r="AW398" s="12" t="s">
        <v>27</v>
      </c>
      <c r="AX398" s="12" t="s">
        <v>70</v>
      </c>
      <c r="AY398" s="145" t="s">
        <v>148</v>
      </c>
    </row>
    <row r="399" spans="2:51" s="13" customFormat="1" ht="30.6">
      <c r="B399" s="150"/>
      <c r="D399" s="144" t="s">
        <v>157</v>
      </c>
      <c r="E399" s="151" t="s">
        <v>1</v>
      </c>
      <c r="F399" s="152" t="s">
        <v>3741</v>
      </c>
      <c r="H399" s="153">
        <v>728.66</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51" s="13" customFormat="1" ht="20.4">
      <c r="B400" s="150"/>
      <c r="D400" s="144" t="s">
        <v>157</v>
      </c>
      <c r="E400" s="151" t="s">
        <v>1</v>
      </c>
      <c r="F400" s="152" t="s">
        <v>3742</v>
      </c>
      <c r="H400" s="153">
        <v>-19.47</v>
      </c>
      <c r="L400" s="150"/>
      <c r="M400" s="154"/>
      <c r="N400" s="155"/>
      <c r="O400" s="155"/>
      <c r="P400" s="155"/>
      <c r="Q400" s="155"/>
      <c r="R400" s="155"/>
      <c r="S400" s="155"/>
      <c r="T400" s="156"/>
      <c r="AT400" s="151" t="s">
        <v>157</v>
      </c>
      <c r="AU400" s="151" t="s">
        <v>79</v>
      </c>
      <c r="AV400" s="13" t="s">
        <v>79</v>
      </c>
      <c r="AW400" s="13" t="s">
        <v>27</v>
      </c>
      <c r="AX400" s="13" t="s">
        <v>70</v>
      </c>
      <c r="AY400" s="151" t="s">
        <v>148</v>
      </c>
    </row>
    <row r="401" spans="2:51" s="12" customFormat="1" ht="12">
      <c r="B401" s="143"/>
      <c r="D401" s="144" t="s">
        <v>157</v>
      </c>
      <c r="E401" s="145" t="s">
        <v>1</v>
      </c>
      <c r="F401" s="146" t="s">
        <v>681</v>
      </c>
      <c r="H401" s="145" t="s">
        <v>1</v>
      </c>
      <c r="L401" s="143"/>
      <c r="M401" s="147"/>
      <c r="N401" s="148"/>
      <c r="O401" s="148"/>
      <c r="P401" s="148"/>
      <c r="Q401" s="148"/>
      <c r="R401" s="148"/>
      <c r="S401" s="148"/>
      <c r="T401" s="149"/>
      <c r="AT401" s="145" t="s">
        <v>157</v>
      </c>
      <c r="AU401" s="145" t="s">
        <v>79</v>
      </c>
      <c r="AV401" s="12" t="s">
        <v>77</v>
      </c>
      <c r="AW401" s="12" t="s">
        <v>27</v>
      </c>
      <c r="AX401" s="12" t="s">
        <v>70</v>
      </c>
      <c r="AY401" s="145" t="s">
        <v>148</v>
      </c>
    </row>
    <row r="402" spans="2:51" s="12" customFormat="1" ht="12">
      <c r="B402" s="143"/>
      <c r="D402" s="144" t="s">
        <v>157</v>
      </c>
      <c r="E402" s="145" t="s">
        <v>1</v>
      </c>
      <c r="F402" s="146" t="s">
        <v>158</v>
      </c>
      <c r="H402" s="145" t="s">
        <v>1</v>
      </c>
      <c r="L402" s="143"/>
      <c r="M402" s="147"/>
      <c r="N402" s="148"/>
      <c r="O402" s="148"/>
      <c r="P402" s="148"/>
      <c r="Q402" s="148"/>
      <c r="R402" s="148"/>
      <c r="S402" s="148"/>
      <c r="T402" s="149"/>
      <c r="AT402" s="145" t="s">
        <v>157</v>
      </c>
      <c r="AU402" s="145" t="s">
        <v>79</v>
      </c>
      <c r="AV402" s="12" t="s">
        <v>77</v>
      </c>
      <c r="AW402" s="12" t="s">
        <v>27</v>
      </c>
      <c r="AX402" s="12" t="s">
        <v>70</v>
      </c>
      <c r="AY402" s="145" t="s">
        <v>148</v>
      </c>
    </row>
    <row r="403" spans="2:51" s="13" customFormat="1" ht="12">
      <c r="B403" s="150"/>
      <c r="D403" s="144" t="s">
        <v>157</v>
      </c>
      <c r="E403" s="151" t="s">
        <v>1</v>
      </c>
      <c r="F403" s="152" t="s">
        <v>3743</v>
      </c>
      <c r="H403" s="153">
        <v>-1.503</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51" s="13" customFormat="1" ht="12">
      <c r="B404" s="150"/>
      <c r="D404" s="144" t="s">
        <v>157</v>
      </c>
      <c r="E404" s="151" t="s">
        <v>1</v>
      </c>
      <c r="F404" s="152" t="s">
        <v>3744</v>
      </c>
      <c r="H404" s="153">
        <v>-3.15</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51" s="13" customFormat="1" ht="12">
      <c r="B405" s="150"/>
      <c r="D405" s="144" t="s">
        <v>157</v>
      </c>
      <c r="E405" s="151" t="s">
        <v>1</v>
      </c>
      <c r="F405" s="152" t="s">
        <v>3745</v>
      </c>
      <c r="H405" s="153">
        <v>-2.025</v>
      </c>
      <c r="L405" s="150"/>
      <c r="M405" s="154"/>
      <c r="N405" s="155"/>
      <c r="O405" s="155"/>
      <c r="P405" s="155"/>
      <c r="Q405" s="155"/>
      <c r="R405" s="155"/>
      <c r="S405" s="155"/>
      <c r="T405" s="156"/>
      <c r="AT405" s="151" t="s">
        <v>157</v>
      </c>
      <c r="AU405" s="151" t="s">
        <v>79</v>
      </c>
      <c r="AV405" s="13" t="s">
        <v>79</v>
      </c>
      <c r="AW405" s="13" t="s">
        <v>27</v>
      </c>
      <c r="AX405" s="13" t="s">
        <v>70</v>
      </c>
      <c r="AY405" s="151" t="s">
        <v>148</v>
      </c>
    </row>
    <row r="406" spans="2:51" s="12" customFormat="1" ht="12">
      <c r="B406" s="143"/>
      <c r="D406" s="144" t="s">
        <v>157</v>
      </c>
      <c r="E406" s="145" t="s">
        <v>1</v>
      </c>
      <c r="F406" s="146" t="s">
        <v>339</v>
      </c>
      <c r="H406" s="145" t="s">
        <v>1</v>
      </c>
      <c r="L406" s="143"/>
      <c r="M406" s="147"/>
      <c r="N406" s="148"/>
      <c r="O406" s="148"/>
      <c r="P406" s="148"/>
      <c r="Q406" s="148"/>
      <c r="R406" s="148"/>
      <c r="S406" s="148"/>
      <c r="T406" s="149"/>
      <c r="AT406" s="145" t="s">
        <v>157</v>
      </c>
      <c r="AU406" s="145" t="s">
        <v>79</v>
      </c>
      <c r="AV406" s="12" t="s">
        <v>77</v>
      </c>
      <c r="AW406" s="12" t="s">
        <v>27</v>
      </c>
      <c r="AX406" s="12" t="s">
        <v>70</v>
      </c>
      <c r="AY406" s="145" t="s">
        <v>148</v>
      </c>
    </row>
    <row r="407" spans="2:51" s="13" customFormat="1" ht="12">
      <c r="B407" s="150"/>
      <c r="D407" s="144" t="s">
        <v>157</v>
      </c>
      <c r="E407" s="151" t="s">
        <v>1</v>
      </c>
      <c r="F407" s="152" t="s">
        <v>3746</v>
      </c>
      <c r="H407" s="153">
        <v>-6.174</v>
      </c>
      <c r="L407" s="150"/>
      <c r="M407" s="154"/>
      <c r="N407" s="155"/>
      <c r="O407" s="155"/>
      <c r="P407" s="155"/>
      <c r="Q407" s="155"/>
      <c r="R407" s="155"/>
      <c r="S407" s="155"/>
      <c r="T407" s="156"/>
      <c r="AT407" s="151" t="s">
        <v>157</v>
      </c>
      <c r="AU407" s="151" t="s">
        <v>79</v>
      </c>
      <c r="AV407" s="13" t="s">
        <v>79</v>
      </c>
      <c r="AW407" s="13" t="s">
        <v>27</v>
      </c>
      <c r="AX407" s="13" t="s">
        <v>70</v>
      </c>
      <c r="AY407" s="151" t="s">
        <v>148</v>
      </c>
    </row>
    <row r="408" spans="2:51" s="13" customFormat="1" ht="12">
      <c r="B408" s="150"/>
      <c r="D408" s="144" t="s">
        <v>157</v>
      </c>
      <c r="E408" s="151" t="s">
        <v>1</v>
      </c>
      <c r="F408" s="152" t="s">
        <v>3747</v>
      </c>
      <c r="H408" s="153">
        <v>-10.8</v>
      </c>
      <c r="L408" s="150"/>
      <c r="M408" s="154"/>
      <c r="N408" s="155"/>
      <c r="O408" s="155"/>
      <c r="P408" s="155"/>
      <c r="Q408" s="155"/>
      <c r="R408" s="155"/>
      <c r="S408" s="155"/>
      <c r="T408" s="156"/>
      <c r="AT408" s="151" t="s">
        <v>157</v>
      </c>
      <c r="AU408" s="151" t="s">
        <v>79</v>
      </c>
      <c r="AV408" s="13" t="s">
        <v>79</v>
      </c>
      <c r="AW408" s="13" t="s">
        <v>27</v>
      </c>
      <c r="AX408" s="13" t="s">
        <v>70</v>
      </c>
      <c r="AY408" s="151" t="s">
        <v>148</v>
      </c>
    </row>
    <row r="409" spans="2:51" s="13" customFormat="1" ht="12">
      <c r="B409" s="150"/>
      <c r="D409" s="144" t="s">
        <v>157</v>
      </c>
      <c r="E409" s="151" t="s">
        <v>1</v>
      </c>
      <c r="F409" s="152" t="s">
        <v>3748</v>
      </c>
      <c r="H409" s="153">
        <v>-15.33</v>
      </c>
      <c r="L409" s="150"/>
      <c r="M409" s="154"/>
      <c r="N409" s="155"/>
      <c r="O409" s="155"/>
      <c r="P409" s="155"/>
      <c r="Q409" s="155"/>
      <c r="R409" s="155"/>
      <c r="S409" s="155"/>
      <c r="T409" s="156"/>
      <c r="AT409" s="151" t="s">
        <v>157</v>
      </c>
      <c r="AU409" s="151" t="s">
        <v>79</v>
      </c>
      <c r="AV409" s="13" t="s">
        <v>79</v>
      </c>
      <c r="AW409" s="13" t="s">
        <v>27</v>
      </c>
      <c r="AX409" s="13" t="s">
        <v>70</v>
      </c>
      <c r="AY409" s="151" t="s">
        <v>148</v>
      </c>
    </row>
    <row r="410" spans="2:51" s="13" customFormat="1" ht="12">
      <c r="B410" s="150"/>
      <c r="D410" s="144" t="s">
        <v>157</v>
      </c>
      <c r="E410" s="151" t="s">
        <v>1</v>
      </c>
      <c r="F410" s="152" t="s">
        <v>3749</v>
      </c>
      <c r="H410" s="153">
        <v>-7.82</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51" s="13" customFormat="1" ht="12">
      <c r="B411" s="150"/>
      <c r="D411" s="144" t="s">
        <v>157</v>
      </c>
      <c r="E411" s="151" t="s">
        <v>1</v>
      </c>
      <c r="F411" s="152" t="s">
        <v>3750</v>
      </c>
      <c r="H411" s="153">
        <v>-1.98</v>
      </c>
      <c r="L411" s="150"/>
      <c r="M411" s="154"/>
      <c r="N411" s="155"/>
      <c r="O411" s="155"/>
      <c r="P411" s="155"/>
      <c r="Q411" s="155"/>
      <c r="R411" s="155"/>
      <c r="S411" s="155"/>
      <c r="T411" s="156"/>
      <c r="AT411" s="151" t="s">
        <v>157</v>
      </c>
      <c r="AU411" s="151" t="s">
        <v>79</v>
      </c>
      <c r="AV411" s="13" t="s">
        <v>79</v>
      </c>
      <c r="AW411" s="13" t="s">
        <v>27</v>
      </c>
      <c r="AX411" s="13" t="s">
        <v>70</v>
      </c>
      <c r="AY411" s="151" t="s">
        <v>148</v>
      </c>
    </row>
    <row r="412" spans="2:51" s="12" customFormat="1" ht="12">
      <c r="B412" s="143"/>
      <c r="D412" s="144" t="s">
        <v>157</v>
      </c>
      <c r="E412" s="145" t="s">
        <v>1</v>
      </c>
      <c r="F412" s="146" t="s">
        <v>347</v>
      </c>
      <c r="H412" s="145" t="s">
        <v>1</v>
      </c>
      <c r="L412" s="143"/>
      <c r="M412" s="147"/>
      <c r="N412" s="148"/>
      <c r="O412" s="148"/>
      <c r="P412" s="148"/>
      <c r="Q412" s="148"/>
      <c r="R412" s="148"/>
      <c r="S412" s="148"/>
      <c r="T412" s="149"/>
      <c r="AT412" s="145" t="s">
        <v>157</v>
      </c>
      <c r="AU412" s="145" t="s">
        <v>79</v>
      </c>
      <c r="AV412" s="12" t="s">
        <v>77</v>
      </c>
      <c r="AW412" s="12" t="s">
        <v>27</v>
      </c>
      <c r="AX412" s="12" t="s">
        <v>70</v>
      </c>
      <c r="AY412" s="145" t="s">
        <v>148</v>
      </c>
    </row>
    <row r="413" spans="2:51" s="13" customFormat="1" ht="12">
      <c r="B413" s="150"/>
      <c r="D413" s="144" t="s">
        <v>157</v>
      </c>
      <c r="E413" s="151" t="s">
        <v>1</v>
      </c>
      <c r="F413" s="152" t="s">
        <v>3751</v>
      </c>
      <c r="H413" s="153">
        <v>-2.297</v>
      </c>
      <c r="L413" s="150"/>
      <c r="M413" s="154"/>
      <c r="N413" s="155"/>
      <c r="O413" s="155"/>
      <c r="P413" s="155"/>
      <c r="Q413" s="155"/>
      <c r="R413" s="155"/>
      <c r="S413" s="155"/>
      <c r="T413" s="156"/>
      <c r="AT413" s="151" t="s">
        <v>157</v>
      </c>
      <c r="AU413" s="151" t="s">
        <v>79</v>
      </c>
      <c r="AV413" s="13" t="s">
        <v>79</v>
      </c>
      <c r="AW413" s="13" t="s">
        <v>27</v>
      </c>
      <c r="AX413" s="13" t="s">
        <v>70</v>
      </c>
      <c r="AY413" s="151" t="s">
        <v>148</v>
      </c>
    </row>
    <row r="414" spans="2:51" s="13" customFormat="1" ht="12">
      <c r="B414" s="150"/>
      <c r="D414" s="144" t="s">
        <v>157</v>
      </c>
      <c r="E414" s="151" t="s">
        <v>1</v>
      </c>
      <c r="F414" s="152" t="s">
        <v>3752</v>
      </c>
      <c r="H414" s="153">
        <v>-1.929</v>
      </c>
      <c r="L414" s="150"/>
      <c r="M414" s="154"/>
      <c r="N414" s="155"/>
      <c r="O414" s="155"/>
      <c r="P414" s="155"/>
      <c r="Q414" s="155"/>
      <c r="R414" s="155"/>
      <c r="S414" s="155"/>
      <c r="T414" s="156"/>
      <c r="AT414" s="151" t="s">
        <v>157</v>
      </c>
      <c r="AU414" s="151" t="s">
        <v>79</v>
      </c>
      <c r="AV414" s="13" t="s">
        <v>79</v>
      </c>
      <c r="AW414" s="13" t="s">
        <v>27</v>
      </c>
      <c r="AX414" s="13" t="s">
        <v>70</v>
      </c>
      <c r="AY414" s="151" t="s">
        <v>148</v>
      </c>
    </row>
    <row r="415" spans="2:51" s="13" customFormat="1" ht="12">
      <c r="B415" s="150"/>
      <c r="D415" s="144" t="s">
        <v>157</v>
      </c>
      <c r="E415" s="151" t="s">
        <v>1</v>
      </c>
      <c r="F415" s="152" t="s">
        <v>3753</v>
      </c>
      <c r="H415" s="153">
        <v>-4.116</v>
      </c>
      <c r="L415" s="150"/>
      <c r="M415" s="154"/>
      <c r="N415" s="155"/>
      <c r="O415" s="155"/>
      <c r="P415" s="155"/>
      <c r="Q415" s="155"/>
      <c r="R415" s="155"/>
      <c r="S415" s="155"/>
      <c r="T415" s="156"/>
      <c r="AT415" s="151" t="s">
        <v>157</v>
      </c>
      <c r="AU415" s="151" t="s">
        <v>79</v>
      </c>
      <c r="AV415" s="13" t="s">
        <v>79</v>
      </c>
      <c r="AW415" s="13" t="s">
        <v>27</v>
      </c>
      <c r="AX415" s="13" t="s">
        <v>70</v>
      </c>
      <c r="AY415" s="151" t="s">
        <v>148</v>
      </c>
    </row>
    <row r="416" spans="2:51" s="13" customFormat="1" ht="12">
      <c r="B416" s="150"/>
      <c r="D416" s="144" t="s">
        <v>157</v>
      </c>
      <c r="E416" s="151" t="s">
        <v>1</v>
      </c>
      <c r="F416" s="152" t="s">
        <v>3754</v>
      </c>
      <c r="H416" s="153">
        <v>-1.253</v>
      </c>
      <c r="L416" s="150"/>
      <c r="M416" s="154"/>
      <c r="N416" s="155"/>
      <c r="O416" s="155"/>
      <c r="P416" s="155"/>
      <c r="Q416" s="155"/>
      <c r="R416" s="155"/>
      <c r="S416" s="155"/>
      <c r="T416" s="156"/>
      <c r="AT416" s="151" t="s">
        <v>157</v>
      </c>
      <c r="AU416" s="151" t="s">
        <v>79</v>
      </c>
      <c r="AV416" s="13" t="s">
        <v>79</v>
      </c>
      <c r="AW416" s="13" t="s">
        <v>27</v>
      </c>
      <c r="AX416" s="13" t="s">
        <v>70</v>
      </c>
      <c r="AY416" s="151" t="s">
        <v>148</v>
      </c>
    </row>
    <row r="417" spans="2:51" s="13" customFormat="1" ht="12">
      <c r="B417" s="150"/>
      <c r="D417" s="144" t="s">
        <v>157</v>
      </c>
      <c r="E417" s="151" t="s">
        <v>1</v>
      </c>
      <c r="F417" s="152" t="s">
        <v>3755</v>
      </c>
      <c r="H417" s="153">
        <v>-10.893</v>
      </c>
      <c r="L417" s="150"/>
      <c r="M417" s="154"/>
      <c r="N417" s="155"/>
      <c r="O417" s="155"/>
      <c r="P417" s="155"/>
      <c r="Q417" s="155"/>
      <c r="R417" s="155"/>
      <c r="S417" s="155"/>
      <c r="T417" s="156"/>
      <c r="AT417" s="151" t="s">
        <v>157</v>
      </c>
      <c r="AU417" s="151" t="s">
        <v>79</v>
      </c>
      <c r="AV417" s="13" t="s">
        <v>79</v>
      </c>
      <c r="AW417" s="13" t="s">
        <v>27</v>
      </c>
      <c r="AX417" s="13" t="s">
        <v>70</v>
      </c>
      <c r="AY417" s="151" t="s">
        <v>148</v>
      </c>
    </row>
    <row r="418" spans="2:51" s="13" customFormat="1" ht="12">
      <c r="B418" s="150"/>
      <c r="D418" s="144" t="s">
        <v>157</v>
      </c>
      <c r="E418" s="151" t="s">
        <v>1</v>
      </c>
      <c r="F418" s="152" t="s">
        <v>3756</v>
      </c>
      <c r="H418" s="153">
        <v>-18.27</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51" s="13" customFormat="1" ht="12">
      <c r="B419" s="150"/>
      <c r="D419" s="144" t="s">
        <v>157</v>
      </c>
      <c r="E419" s="151" t="s">
        <v>1</v>
      </c>
      <c r="F419" s="152" t="s">
        <v>3757</v>
      </c>
      <c r="H419" s="153">
        <v>-12.502</v>
      </c>
      <c r="L419" s="150"/>
      <c r="M419" s="154"/>
      <c r="N419" s="155"/>
      <c r="O419" s="155"/>
      <c r="P419" s="155"/>
      <c r="Q419" s="155"/>
      <c r="R419" s="155"/>
      <c r="S419" s="155"/>
      <c r="T419" s="156"/>
      <c r="AT419" s="151" t="s">
        <v>157</v>
      </c>
      <c r="AU419" s="151" t="s">
        <v>79</v>
      </c>
      <c r="AV419" s="13" t="s">
        <v>79</v>
      </c>
      <c r="AW419" s="13" t="s">
        <v>27</v>
      </c>
      <c r="AX419" s="13" t="s">
        <v>70</v>
      </c>
      <c r="AY419" s="151" t="s">
        <v>148</v>
      </c>
    </row>
    <row r="420" spans="2:65" s="1" customFormat="1" ht="24" customHeight="1">
      <c r="B420" s="130"/>
      <c r="C420" s="157" t="s">
        <v>644</v>
      </c>
      <c r="D420" s="157" t="s">
        <v>80</v>
      </c>
      <c r="E420" s="158" t="s">
        <v>693</v>
      </c>
      <c r="F420" s="159" t="s">
        <v>694</v>
      </c>
      <c r="G420" s="160" t="s">
        <v>153</v>
      </c>
      <c r="H420" s="161">
        <v>680.155</v>
      </c>
      <c r="I420" s="162"/>
      <c r="J420" s="162">
        <f>ROUND(I420*H420,2)</f>
        <v>0</v>
      </c>
      <c r="K420" s="159" t="s">
        <v>320</v>
      </c>
      <c r="L420" s="163"/>
      <c r="M420" s="164" t="s">
        <v>1</v>
      </c>
      <c r="N420" s="165" t="s">
        <v>35</v>
      </c>
      <c r="O420" s="139">
        <v>0</v>
      </c>
      <c r="P420" s="139">
        <f>O420*H420</f>
        <v>0</v>
      </c>
      <c r="Q420" s="139">
        <v>0.003</v>
      </c>
      <c r="R420" s="139">
        <f>Q420*H420</f>
        <v>2.0404649999999998</v>
      </c>
      <c r="S420" s="139">
        <v>0</v>
      </c>
      <c r="T420" s="140">
        <f>S420*H420</f>
        <v>0</v>
      </c>
      <c r="AR420" s="141" t="s">
        <v>192</v>
      </c>
      <c r="AT420" s="141" t="s">
        <v>80</v>
      </c>
      <c r="AU420" s="141" t="s">
        <v>79</v>
      </c>
      <c r="AY420" s="15" t="s">
        <v>148</v>
      </c>
      <c r="BE420" s="142">
        <f>IF(N420="základní",J420,0)</f>
        <v>0</v>
      </c>
      <c r="BF420" s="142">
        <f>IF(N420="snížená",J420,0)</f>
        <v>0</v>
      </c>
      <c r="BG420" s="142">
        <f>IF(N420="zákl. přenesená",J420,0)</f>
        <v>0</v>
      </c>
      <c r="BH420" s="142">
        <f>IF(N420="sníž. přenesená",J420,0)</f>
        <v>0</v>
      </c>
      <c r="BI420" s="142">
        <f>IF(N420="nulová",J420,0)</f>
        <v>0</v>
      </c>
      <c r="BJ420" s="15" t="s">
        <v>77</v>
      </c>
      <c r="BK420" s="142">
        <f>ROUND(I420*H420,2)</f>
        <v>0</v>
      </c>
      <c r="BL420" s="15" t="s">
        <v>155</v>
      </c>
      <c r="BM420" s="141" t="s">
        <v>3758</v>
      </c>
    </row>
    <row r="421" spans="2:47" s="1" customFormat="1" ht="19.2">
      <c r="B421" s="27"/>
      <c r="D421" s="144" t="s">
        <v>277</v>
      </c>
      <c r="F421" s="166" t="s">
        <v>642</v>
      </c>
      <c r="L421" s="27"/>
      <c r="M421" s="167"/>
      <c r="N421" s="50"/>
      <c r="O421" s="50"/>
      <c r="P421" s="50"/>
      <c r="Q421" s="50"/>
      <c r="R421" s="50"/>
      <c r="S421" s="50"/>
      <c r="T421" s="51"/>
      <c r="AT421" s="15" t="s">
        <v>277</v>
      </c>
      <c r="AU421" s="15" t="s">
        <v>79</v>
      </c>
    </row>
    <row r="422" spans="2:51" s="13" customFormat="1" ht="12">
      <c r="B422" s="150"/>
      <c r="D422" s="144" t="s">
        <v>157</v>
      </c>
      <c r="F422" s="152" t="s">
        <v>3759</v>
      </c>
      <c r="H422" s="153">
        <v>680.155</v>
      </c>
      <c r="L422" s="150"/>
      <c r="M422" s="154"/>
      <c r="N422" s="155"/>
      <c r="O422" s="155"/>
      <c r="P422" s="155"/>
      <c r="Q422" s="155"/>
      <c r="R422" s="155"/>
      <c r="S422" s="155"/>
      <c r="T422" s="156"/>
      <c r="AT422" s="151" t="s">
        <v>157</v>
      </c>
      <c r="AU422" s="151" t="s">
        <v>79</v>
      </c>
      <c r="AV422" s="13" t="s">
        <v>79</v>
      </c>
      <c r="AW422" s="13" t="s">
        <v>3</v>
      </c>
      <c r="AX422" s="13" t="s">
        <v>77</v>
      </c>
      <c r="AY422" s="151" t="s">
        <v>148</v>
      </c>
    </row>
    <row r="423" spans="2:65" s="1" customFormat="1" ht="24" customHeight="1">
      <c r="B423" s="130"/>
      <c r="C423" s="131" t="s">
        <v>655</v>
      </c>
      <c r="D423" s="131" t="s">
        <v>150</v>
      </c>
      <c r="E423" s="132" t="s">
        <v>698</v>
      </c>
      <c r="F423" s="133" t="s">
        <v>699</v>
      </c>
      <c r="G423" s="134" t="s">
        <v>153</v>
      </c>
      <c r="H423" s="135">
        <v>55.075</v>
      </c>
      <c r="I423" s="136"/>
      <c r="J423" s="136">
        <f>ROUND(I423*H423,2)</f>
        <v>0</v>
      </c>
      <c r="K423" s="133" t="s">
        <v>320</v>
      </c>
      <c r="L423" s="27"/>
      <c r="M423" s="137" t="s">
        <v>1</v>
      </c>
      <c r="N423" s="138" t="s">
        <v>35</v>
      </c>
      <c r="O423" s="139">
        <v>1.08</v>
      </c>
      <c r="P423" s="139">
        <f>O423*H423</f>
        <v>59.48100000000001</v>
      </c>
      <c r="Q423" s="139">
        <v>0.00944</v>
      </c>
      <c r="R423" s="139">
        <f>Q423*H423</f>
        <v>0.519908</v>
      </c>
      <c r="S423" s="139">
        <v>0</v>
      </c>
      <c r="T423" s="140">
        <f>S423*H423</f>
        <v>0</v>
      </c>
      <c r="AR423" s="141" t="s">
        <v>155</v>
      </c>
      <c r="AT423" s="141" t="s">
        <v>150</v>
      </c>
      <c r="AU423" s="141" t="s">
        <v>79</v>
      </c>
      <c r="AY423" s="15" t="s">
        <v>148</v>
      </c>
      <c r="BE423" s="142">
        <f>IF(N423="základní",J423,0)</f>
        <v>0</v>
      </c>
      <c r="BF423" s="142">
        <f>IF(N423="snížená",J423,0)</f>
        <v>0</v>
      </c>
      <c r="BG423" s="142">
        <f>IF(N423="zákl. přenesená",J423,0)</f>
        <v>0</v>
      </c>
      <c r="BH423" s="142">
        <f>IF(N423="sníž. přenesená",J423,0)</f>
        <v>0</v>
      </c>
      <c r="BI423" s="142">
        <f>IF(N423="nulová",J423,0)</f>
        <v>0</v>
      </c>
      <c r="BJ423" s="15" t="s">
        <v>77</v>
      </c>
      <c r="BK423" s="142">
        <f>ROUND(I423*H423,2)</f>
        <v>0</v>
      </c>
      <c r="BL423" s="15" t="s">
        <v>155</v>
      </c>
      <c r="BM423" s="141" t="s">
        <v>3760</v>
      </c>
    </row>
    <row r="424" spans="2:51" s="12" customFormat="1" ht="12">
      <c r="B424" s="143"/>
      <c r="D424" s="144" t="s">
        <v>157</v>
      </c>
      <c r="E424" s="145" t="s">
        <v>1</v>
      </c>
      <c r="F424" s="146" t="s">
        <v>331</v>
      </c>
      <c r="H424" s="145" t="s">
        <v>1</v>
      </c>
      <c r="L424" s="143"/>
      <c r="M424" s="147"/>
      <c r="N424" s="148"/>
      <c r="O424" s="148"/>
      <c r="P424" s="148"/>
      <c r="Q424" s="148"/>
      <c r="R424" s="148"/>
      <c r="S424" s="148"/>
      <c r="T424" s="149"/>
      <c r="AT424" s="145" t="s">
        <v>157</v>
      </c>
      <c r="AU424" s="145" t="s">
        <v>79</v>
      </c>
      <c r="AV424" s="12" t="s">
        <v>77</v>
      </c>
      <c r="AW424" s="12" t="s">
        <v>27</v>
      </c>
      <c r="AX424" s="12" t="s">
        <v>70</v>
      </c>
      <c r="AY424" s="145" t="s">
        <v>148</v>
      </c>
    </row>
    <row r="425" spans="2:51" s="13" customFormat="1" ht="40.8">
      <c r="B425" s="150"/>
      <c r="D425" s="144" t="s">
        <v>157</v>
      </c>
      <c r="E425" s="151" t="s">
        <v>1</v>
      </c>
      <c r="F425" s="152" t="s">
        <v>3761</v>
      </c>
      <c r="H425" s="153">
        <v>43.2</v>
      </c>
      <c r="L425" s="150"/>
      <c r="M425" s="154"/>
      <c r="N425" s="155"/>
      <c r="O425" s="155"/>
      <c r="P425" s="155"/>
      <c r="Q425" s="155"/>
      <c r="R425" s="155"/>
      <c r="S425" s="155"/>
      <c r="T425" s="156"/>
      <c r="AT425" s="151" t="s">
        <v>157</v>
      </c>
      <c r="AU425" s="151" t="s">
        <v>79</v>
      </c>
      <c r="AV425" s="13" t="s">
        <v>79</v>
      </c>
      <c r="AW425" s="13" t="s">
        <v>27</v>
      </c>
      <c r="AX425" s="13" t="s">
        <v>70</v>
      </c>
      <c r="AY425" s="151" t="s">
        <v>148</v>
      </c>
    </row>
    <row r="426" spans="2:51" s="13" customFormat="1" ht="20.4">
      <c r="B426" s="150"/>
      <c r="D426" s="144" t="s">
        <v>157</v>
      </c>
      <c r="E426" s="151" t="s">
        <v>1</v>
      </c>
      <c r="F426" s="152" t="s">
        <v>3762</v>
      </c>
      <c r="H426" s="153">
        <v>6.875</v>
      </c>
      <c r="L426" s="150"/>
      <c r="M426" s="154"/>
      <c r="N426" s="155"/>
      <c r="O426" s="155"/>
      <c r="P426" s="155"/>
      <c r="Q426" s="155"/>
      <c r="R426" s="155"/>
      <c r="S426" s="155"/>
      <c r="T426" s="156"/>
      <c r="AT426" s="151" t="s">
        <v>157</v>
      </c>
      <c r="AU426" s="151" t="s">
        <v>79</v>
      </c>
      <c r="AV426" s="13" t="s">
        <v>79</v>
      </c>
      <c r="AW426" s="13" t="s">
        <v>27</v>
      </c>
      <c r="AX426" s="13" t="s">
        <v>70</v>
      </c>
      <c r="AY426" s="151" t="s">
        <v>148</v>
      </c>
    </row>
    <row r="427" spans="2:51" s="13" customFormat="1" ht="20.4">
      <c r="B427" s="150"/>
      <c r="D427" s="144" t="s">
        <v>157</v>
      </c>
      <c r="E427" s="151" t="s">
        <v>1</v>
      </c>
      <c r="F427" s="152" t="s">
        <v>3763</v>
      </c>
      <c r="H427" s="153">
        <v>5</v>
      </c>
      <c r="L427" s="150"/>
      <c r="M427" s="154"/>
      <c r="N427" s="155"/>
      <c r="O427" s="155"/>
      <c r="P427" s="155"/>
      <c r="Q427" s="155"/>
      <c r="R427" s="155"/>
      <c r="S427" s="155"/>
      <c r="T427" s="156"/>
      <c r="AT427" s="151" t="s">
        <v>157</v>
      </c>
      <c r="AU427" s="151" t="s">
        <v>79</v>
      </c>
      <c r="AV427" s="13" t="s">
        <v>79</v>
      </c>
      <c r="AW427" s="13" t="s">
        <v>27</v>
      </c>
      <c r="AX427" s="13" t="s">
        <v>70</v>
      </c>
      <c r="AY427" s="151" t="s">
        <v>148</v>
      </c>
    </row>
    <row r="428" spans="2:65" s="1" customFormat="1" ht="24" customHeight="1">
      <c r="B428" s="130"/>
      <c r="C428" s="157" t="s">
        <v>661</v>
      </c>
      <c r="D428" s="157" t="s">
        <v>80</v>
      </c>
      <c r="E428" s="158" t="s">
        <v>706</v>
      </c>
      <c r="F428" s="159" t="s">
        <v>707</v>
      </c>
      <c r="G428" s="160" t="s">
        <v>153</v>
      </c>
      <c r="H428" s="161">
        <v>58.93</v>
      </c>
      <c r="I428" s="162"/>
      <c r="J428" s="162">
        <f>ROUND(I428*H428,2)</f>
        <v>0</v>
      </c>
      <c r="K428" s="159" t="s">
        <v>320</v>
      </c>
      <c r="L428" s="163"/>
      <c r="M428" s="164" t="s">
        <v>1</v>
      </c>
      <c r="N428" s="165" t="s">
        <v>35</v>
      </c>
      <c r="O428" s="139">
        <v>0</v>
      </c>
      <c r="P428" s="139">
        <f>O428*H428</f>
        <v>0</v>
      </c>
      <c r="Q428" s="139">
        <v>0.0165</v>
      </c>
      <c r="R428" s="139">
        <f>Q428*H428</f>
        <v>0.972345</v>
      </c>
      <c r="S428" s="139">
        <v>0</v>
      </c>
      <c r="T428" s="140">
        <f>S428*H428</f>
        <v>0</v>
      </c>
      <c r="AR428" s="141" t="s">
        <v>192</v>
      </c>
      <c r="AT428" s="141" t="s">
        <v>80</v>
      </c>
      <c r="AU428" s="141" t="s">
        <v>79</v>
      </c>
      <c r="AY428" s="15" t="s">
        <v>148</v>
      </c>
      <c r="BE428" s="142">
        <f>IF(N428="základní",J428,0)</f>
        <v>0</v>
      </c>
      <c r="BF428" s="142">
        <f>IF(N428="snížená",J428,0)</f>
        <v>0</v>
      </c>
      <c r="BG428" s="142">
        <f>IF(N428="zákl. přenesená",J428,0)</f>
        <v>0</v>
      </c>
      <c r="BH428" s="142">
        <f>IF(N428="sníž. přenesená",J428,0)</f>
        <v>0</v>
      </c>
      <c r="BI428" s="142">
        <f>IF(N428="nulová",J428,0)</f>
        <v>0</v>
      </c>
      <c r="BJ428" s="15" t="s">
        <v>77</v>
      </c>
      <c r="BK428" s="142">
        <f>ROUND(I428*H428,2)</f>
        <v>0</v>
      </c>
      <c r="BL428" s="15" t="s">
        <v>155</v>
      </c>
      <c r="BM428" s="141" t="s">
        <v>3764</v>
      </c>
    </row>
    <row r="429" spans="2:51" s="13" customFormat="1" ht="12">
      <c r="B429" s="150"/>
      <c r="D429" s="144" t="s">
        <v>157</v>
      </c>
      <c r="F429" s="152" t="s">
        <v>3765</v>
      </c>
      <c r="H429" s="153">
        <v>58.93</v>
      </c>
      <c r="L429" s="150"/>
      <c r="M429" s="154"/>
      <c r="N429" s="155"/>
      <c r="O429" s="155"/>
      <c r="P429" s="155"/>
      <c r="Q429" s="155"/>
      <c r="R429" s="155"/>
      <c r="S429" s="155"/>
      <c r="T429" s="156"/>
      <c r="AT429" s="151" t="s">
        <v>157</v>
      </c>
      <c r="AU429" s="151" t="s">
        <v>79</v>
      </c>
      <c r="AV429" s="13" t="s">
        <v>79</v>
      </c>
      <c r="AW429" s="13" t="s">
        <v>3</v>
      </c>
      <c r="AX429" s="13" t="s">
        <v>77</v>
      </c>
      <c r="AY429" s="151" t="s">
        <v>148</v>
      </c>
    </row>
    <row r="430" spans="2:65" s="1" customFormat="1" ht="24" customHeight="1">
      <c r="B430" s="130"/>
      <c r="C430" s="131" t="s">
        <v>667</v>
      </c>
      <c r="D430" s="131" t="s">
        <v>150</v>
      </c>
      <c r="E430" s="132" t="s">
        <v>710</v>
      </c>
      <c r="F430" s="133" t="s">
        <v>711</v>
      </c>
      <c r="G430" s="134" t="s">
        <v>153</v>
      </c>
      <c r="H430" s="135">
        <v>936.546</v>
      </c>
      <c r="I430" s="136"/>
      <c r="J430" s="136">
        <f>ROUND(I430*H430,2)</f>
        <v>0</v>
      </c>
      <c r="K430" s="133" t="s">
        <v>1</v>
      </c>
      <c r="L430" s="27"/>
      <c r="M430" s="137" t="s">
        <v>1</v>
      </c>
      <c r="N430" s="138" t="s">
        <v>35</v>
      </c>
      <c r="O430" s="139">
        <v>0</v>
      </c>
      <c r="P430" s="139">
        <f>O430*H430</f>
        <v>0</v>
      </c>
      <c r="Q430" s="139">
        <v>0</v>
      </c>
      <c r="R430" s="139">
        <f>Q430*H430</f>
        <v>0</v>
      </c>
      <c r="S430" s="139">
        <v>0</v>
      </c>
      <c r="T430" s="140">
        <f>S430*H430</f>
        <v>0</v>
      </c>
      <c r="AR430" s="141" t="s">
        <v>155</v>
      </c>
      <c r="AT430" s="141" t="s">
        <v>150</v>
      </c>
      <c r="AU430" s="141" t="s">
        <v>79</v>
      </c>
      <c r="AY430" s="15" t="s">
        <v>148</v>
      </c>
      <c r="BE430" s="142">
        <f>IF(N430="základní",J430,0)</f>
        <v>0</v>
      </c>
      <c r="BF430" s="142">
        <f>IF(N430="snížená",J430,0)</f>
        <v>0</v>
      </c>
      <c r="BG430" s="142">
        <f>IF(N430="zákl. přenesená",J430,0)</f>
        <v>0</v>
      </c>
      <c r="BH430" s="142">
        <f>IF(N430="sníž. přenesená",J430,0)</f>
        <v>0</v>
      </c>
      <c r="BI430" s="142">
        <f>IF(N430="nulová",J430,0)</f>
        <v>0</v>
      </c>
      <c r="BJ430" s="15" t="s">
        <v>77</v>
      </c>
      <c r="BK430" s="142">
        <f>ROUND(I430*H430,2)</f>
        <v>0</v>
      </c>
      <c r="BL430" s="15" t="s">
        <v>155</v>
      </c>
      <c r="BM430" s="141" t="s">
        <v>3766</v>
      </c>
    </row>
    <row r="431" spans="2:51" s="12" customFormat="1" ht="12">
      <c r="B431" s="143"/>
      <c r="D431" s="144" t="s">
        <v>157</v>
      </c>
      <c r="E431" s="145" t="s">
        <v>1</v>
      </c>
      <c r="F431" s="146" t="s">
        <v>302</v>
      </c>
      <c r="H431" s="145" t="s">
        <v>1</v>
      </c>
      <c r="L431" s="143"/>
      <c r="M431" s="147"/>
      <c r="N431" s="148"/>
      <c r="O431" s="148"/>
      <c r="P431" s="148"/>
      <c r="Q431" s="148"/>
      <c r="R431" s="148"/>
      <c r="S431" s="148"/>
      <c r="T431" s="149"/>
      <c r="AT431" s="145" t="s">
        <v>157</v>
      </c>
      <c r="AU431" s="145" t="s">
        <v>79</v>
      </c>
      <c r="AV431" s="12" t="s">
        <v>77</v>
      </c>
      <c r="AW431" s="12" t="s">
        <v>27</v>
      </c>
      <c r="AX431" s="12" t="s">
        <v>70</v>
      </c>
      <c r="AY431" s="145" t="s">
        <v>148</v>
      </c>
    </row>
    <row r="432" spans="2:51" s="13" customFormat="1" ht="12">
      <c r="B432" s="150"/>
      <c r="D432" s="144" t="s">
        <v>157</v>
      </c>
      <c r="E432" s="151" t="s">
        <v>1</v>
      </c>
      <c r="F432" s="152" t="s">
        <v>3657</v>
      </c>
      <c r="H432" s="153">
        <v>53.04</v>
      </c>
      <c r="L432" s="150"/>
      <c r="M432" s="154"/>
      <c r="N432" s="155"/>
      <c r="O432" s="155"/>
      <c r="P432" s="155"/>
      <c r="Q432" s="155"/>
      <c r="R432" s="155"/>
      <c r="S432" s="155"/>
      <c r="T432" s="156"/>
      <c r="AT432" s="151" t="s">
        <v>157</v>
      </c>
      <c r="AU432" s="151" t="s">
        <v>79</v>
      </c>
      <c r="AV432" s="13" t="s">
        <v>79</v>
      </c>
      <c r="AW432" s="13" t="s">
        <v>27</v>
      </c>
      <c r="AX432" s="13" t="s">
        <v>70</v>
      </c>
      <c r="AY432" s="151" t="s">
        <v>148</v>
      </c>
    </row>
    <row r="433" spans="2:51" s="13" customFormat="1" ht="12">
      <c r="B433" s="150"/>
      <c r="D433" s="144" t="s">
        <v>157</v>
      </c>
      <c r="E433" s="151" t="s">
        <v>1</v>
      </c>
      <c r="F433" s="152" t="s">
        <v>3658</v>
      </c>
      <c r="H433" s="153">
        <v>164.849</v>
      </c>
      <c r="L433" s="150"/>
      <c r="M433" s="154"/>
      <c r="N433" s="155"/>
      <c r="O433" s="155"/>
      <c r="P433" s="155"/>
      <c r="Q433" s="155"/>
      <c r="R433" s="155"/>
      <c r="S433" s="155"/>
      <c r="T433" s="156"/>
      <c r="AT433" s="151" t="s">
        <v>157</v>
      </c>
      <c r="AU433" s="151" t="s">
        <v>79</v>
      </c>
      <c r="AV433" s="13" t="s">
        <v>79</v>
      </c>
      <c r="AW433" s="13" t="s">
        <v>27</v>
      </c>
      <c r="AX433" s="13" t="s">
        <v>70</v>
      </c>
      <c r="AY433" s="151" t="s">
        <v>148</v>
      </c>
    </row>
    <row r="434" spans="2:51" s="13" customFormat="1" ht="12">
      <c r="B434" s="150"/>
      <c r="D434" s="144" t="s">
        <v>157</v>
      </c>
      <c r="E434" s="151" t="s">
        <v>1</v>
      </c>
      <c r="F434" s="152" t="s">
        <v>3659</v>
      </c>
      <c r="H434" s="153">
        <v>82.998</v>
      </c>
      <c r="L434" s="150"/>
      <c r="M434" s="154"/>
      <c r="N434" s="155"/>
      <c r="O434" s="155"/>
      <c r="P434" s="155"/>
      <c r="Q434" s="155"/>
      <c r="R434" s="155"/>
      <c r="S434" s="155"/>
      <c r="T434" s="156"/>
      <c r="AT434" s="151" t="s">
        <v>157</v>
      </c>
      <c r="AU434" s="151" t="s">
        <v>79</v>
      </c>
      <c r="AV434" s="13" t="s">
        <v>79</v>
      </c>
      <c r="AW434" s="13" t="s">
        <v>27</v>
      </c>
      <c r="AX434" s="13" t="s">
        <v>70</v>
      </c>
      <c r="AY434" s="151" t="s">
        <v>148</v>
      </c>
    </row>
    <row r="435" spans="2:51" s="13" customFormat="1" ht="12">
      <c r="B435" s="150"/>
      <c r="D435" s="144" t="s">
        <v>157</v>
      </c>
      <c r="E435" s="151" t="s">
        <v>1</v>
      </c>
      <c r="F435" s="152" t="s">
        <v>3660</v>
      </c>
      <c r="H435" s="153">
        <v>635.659</v>
      </c>
      <c r="L435" s="150"/>
      <c r="M435" s="154"/>
      <c r="N435" s="155"/>
      <c r="O435" s="155"/>
      <c r="P435" s="155"/>
      <c r="Q435" s="155"/>
      <c r="R435" s="155"/>
      <c r="S435" s="155"/>
      <c r="T435" s="156"/>
      <c r="AT435" s="151" t="s">
        <v>157</v>
      </c>
      <c r="AU435" s="151" t="s">
        <v>79</v>
      </c>
      <c r="AV435" s="13" t="s">
        <v>79</v>
      </c>
      <c r="AW435" s="13" t="s">
        <v>27</v>
      </c>
      <c r="AX435" s="13" t="s">
        <v>70</v>
      </c>
      <c r="AY435" s="151" t="s">
        <v>148</v>
      </c>
    </row>
    <row r="436" spans="2:65" s="1" customFormat="1" ht="16.5" customHeight="1">
      <c r="B436" s="130"/>
      <c r="C436" s="131" t="s">
        <v>672</v>
      </c>
      <c r="D436" s="131" t="s">
        <v>150</v>
      </c>
      <c r="E436" s="132" t="s">
        <v>2331</v>
      </c>
      <c r="F436" s="133" t="s">
        <v>2332</v>
      </c>
      <c r="G436" s="134" t="s">
        <v>458</v>
      </c>
      <c r="H436" s="135">
        <v>201.75</v>
      </c>
      <c r="I436" s="136"/>
      <c r="J436" s="136">
        <f>ROUND(I436*H436,2)</f>
        <v>0</v>
      </c>
      <c r="K436" s="133" t="s">
        <v>154</v>
      </c>
      <c r="L436" s="27"/>
      <c r="M436" s="137" t="s">
        <v>1</v>
      </c>
      <c r="N436" s="138" t="s">
        <v>35</v>
      </c>
      <c r="O436" s="139">
        <v>0.23</v>
      </c>
      <c r="P436" s="139">
        <f>O436*H436</f>
        <v>46.4025</v>
      </c>
      <c r="Q436" s="139">
        <v>6E-05</v>
      </c>
      <c r="R436" s="139">
        <f>Q436*H436</f>
        <v>0.012105</v>
      </c>
      <c r="S436" s="139">
        <v>0</v>
      </c>
      <c r="T436" s="140">
        <f>S436*H436</f>
        <v>0</v>
      </c>
      <c r="AR436" s="141" t="s">
        <v>155</v>
      </c>
      <c r="AT436" s="141" t="s">
        <v>150</v>
      </c>
      <c r="AU436" s="141" t="s">
        <v>79</v>
      </c>
      <c r="AY436" s="15" t="s">
        <v>148</v>
      </c>
      <c r="BE436" s="142">
        <f>IF(N436="základní",J436,0)</f>
        <v>0</v>
      </c>
      <c r="BF436" s="142">
        <f>IF(N436="snížená",J436,0)</f>
        <v>0</v>
      </c>
      <c r="BG436" s="142">
        <f>IF(N436="zákl. přenesená",J436,0)</f>
        <v>0</v>
      </c>
      <c r="BH436" s="142">
        <f>IF(N436="sníž. přenesená",J436,0)</f>
        <v>0</v>
      </c>
      <c r="BI436" s="142">
        <f>IF(N436="nulová",J436,0)</f>
        <v>0</v>
      </c>
      <c r="BJ436" s="15" t="s">
        <v>77</v>
      </c>
      <c r="BK436" s="142">
        <f>ROUND(I436*H436,2)</f>
        <v>0</v>
      </c>
      <c r="BL436" s="15" t="s">
        <v>155</v>
      </c>
      <c r="BM436" s="141" t="s">
        <v>3767</v>
      </c>
    </row>
    <row r="437" spans="2:51" s="12" customFormat="1" ht="12">
      <c r="B437" s="143"/>
      <c r="D437" s="144" t="s">
        <v>157</v>
      </c>
      <c r="E437" s="145" t="s">
        <v>1</v>
      </c>
      <c r="F437" s="146" t="s">
        <v>244</v>
      </c>
      <c r="H437" s="145" t="s">
        <v>1</v>
      </c>
      <c r="L437" s="143"/>
      <c r="M437" s="147"/>
      <c r="N437" s="148"/>
      <c r="O437" s="148"/>
      <c r="P437" s="148"/>
      <c r="Q437" s="148"/>
      <c r="R437" s="148"/>
      <c r="S437" s="148"/>
      <c r="T437" s="149"/>
      <c r="AT437" s="145" t="s">
        <v>157</v>
      </c>
      <c r="AU437" s="145" t="s">
        <v>79</v>
      </c>
      <c r="AV437" s="12" t="s">
        <v>77</v>
      </c>
      <c r="AW437" s="12" t="s">
        <v>27</v>
      </c>
      <c r="AX437" s="12" t="s">
        <v>70</v>
      </c>
      <c r="AY437" s="145" t="s">
        <v>148</v>
      </c>
    </row>
    <row r="438" spans="2:51" s="13" customFormat="1" ht="20.4">
      <c r="B438" s="150"/>
      <c r="D438" s="144" t="s">
        <v>157</v>
      </c>
      <c r="E438" s="151" t="s">
        <v>1</v>
      </c>
      <c r="F438" s="152" t="s">
        <v>3768</v>
      </c>
      <c r="H438" s="153">
        <v>98.7</v>
      </c>
      <c r="L438" s="150"/>
      <c r="M438" s="154"/>
      <c r="N438" s="155"/>
      <c r="O438" s="155"/>
      <c r="P438" s="155"/>
      <c r="Q438" s="155"/>
      <c r="R438" s="155"/>
      <c r="S438" s="155"/>
      <c r="T438" s="156"/>
      <c r="AT438" s="151" t="s">
        <v>157</v>
      </c>
      <c r="AU438" s="151" t="s">
        <v>79</v>
      </c>
      <c r="AV438" s="13" t="s">
        <v>79</v>
      </c>
      <c r="AW438" s="13" t="s">
        <v>27</v>
      </c>
      <c r="AX438" s="13" t="s">
        <v>70</v>
      </c>
      <c r="AY438" s="151" t="s">
        <v>148</v>
      </c>
    </row>
    <row r="439" spans="2:51" s="13" customFormat="1" ht="12">
      <c r="B439" s="150"/>
      <c r="D439" s="144" t="s">
        <v>157</v>
      </c>
      <c r="E439" s="151" t="s">
        <v>1</v>
      </c>
      <c r="F439" s="152" t="s">
        <v>3769</v>
      </c>
      <c r="H439" s="153">
        <v>103.05</v>
      </c>
      <c r="L439" s="150"/>
      <c r="M439" s="154"/>
      <c r="N439" s="155"/>
      <c r="O439" s="155"/>
      <c r="P439" s="155"/>
      <c r="Q439" s="155"/>
      <c r="R439" s="155"/>
      <c r="S439" s="155"/>
      <c r="T439" s="156"/>
      <c r="AT439" s="151" t="s">
        <v>157</v>
      </c>
      <c r="AU439" s="151" t="s">
        <v>79</v>
      </c>
      <c r="AV439" s="13" t="s">
        <v>79</v>
      </c>
      <c r="AW439" s="13" t="s">
        <v>27</v>
      </c>
      <c r="AX439" s="13" t="s">
        <v>70</v>
      </c>
      <c r="AY439" s="151" t="s">
        <v>148</v>
      </c>
    </row>
    <row r="440" spans="2:65" s="1" customFormat="1" ht="24" customHeight="1">
      <c r="B440" s="130"/>
      <c r="C440" s="157" t="s">
        <v>692</v>
      </c>
      <c r="D440" s="157" t="s">
        <v>80</v>
      </c>
      <c r="E440" s="158" t="s">
        <v>2336</v>
      </c>
      <c r="F440" s="159" t="s">
        <v>2337</v>
      </c>
      <c r="G440" s="160" t="s">
        <v>458</v>
      </c>
      <c r="H440" s="161">
        <v>108.203</v>
      </c>
      <c r="I440" s="162"/>
      <c r="J440" s="162">
        <f>ROUND(I440*H440,2)</f>
        <v>0</v>
      </c>
      <c r="K440" s="159" t="s">
        <v>154</v>
      </c>
      <c r="L440" s="163"/>
      <c r="M440" s="164" t="s">
        <v>1</v>
      </c>
      <c r="N440" s="165" t="s">
        <v>35</v>
      </c>
      <c r="O440" s="139">
        <v>0</v>
      </c>
      <c r="P440" s="139">
        <f>O440*H440</f>
        <v>0</v>
      </c>
      <c r="Q440" s="139">
        <v>0.0005</v>
      </c>
      <c r="R440" s="139">
        <f>Q440*H440</f>
        <v>0.054101500000000004</v>
      </c>
      <c r="S440" s="139">
        <v>0</v>
      </c>
      <c r="T440" s="140">
        <f>S440*H440</f>
        <v>0</v>
      </c>
      <c r="AR440" s="141" t="s">
        <v>192</v>
      </c>
      <c r="AT440" s="141" t="s">
        <v>80</v>
      </c>
      <c r="AU440" s="141" t="s">
        <v>79</v>
      </c>
      <c r="AY440" s="15" t="s">
        <v>148</v>
      </c>
      <c r="BE440" s="142">
        <f>IF(N440="základní",J440,0)</f>
        <v>0</v>
      </c>
      <c r="BF440" s="142">
        <f>IF(N440="snížená",J440,0)</f>
        <v>0</v>
      </c>
      <c r="BG440" s="142">
        <f>IF(N440="zákl. přenesená",J440,0)</f>
        <v>0</v>
      </c>
      <c r="BH440" s="142">
        <f>IF(N440="sníž. přenesená",J440,0)</f>
        <v>0</v>
      </c>
      <c r="BI440" s="142">
        <f>IF(N440="nulová",J440,0)</f>
        <v>0</v>
      </c>
      <c r="BJ440" s="15" t="s">
        <v>77</v>
      </c>
      <c r="BK440" s="142">
        <f>ROUND(I440*H440,2)</f>
        <v>0</v>
      </c>
      <c r="BL440" s="15" t="s">
        <v>155</v>
      </c>
      <c r="BM440" s="141" t="s">
        <v>3770</v>
      </c>
    </row>
    <row r="441" spans="2:51" s="12" customFormat="1" ht="12">
      <c r="B441" s="143"/>
      <c r="D441" s="144" t="s">
        <v>157</v>
      </c>
      <c r="E441" s="145" t="s">
        <v>1</v>
      </c>
      <c r="F441" s="146" t="s">
        <v>244</v>
      </c>
      <c r="H441" s="145" t="s">
        <v>1</v>
      </c>
      <c r="L441" s="143"/>
      <c r="M441" s="147"/>
      <c r="N441" s="148"/>
      <c r="O441" s="148"/>
      <c r="P441" s="148"/>
      <c r="Q441" s="148"/>
      <c r="R441" s="148"/>
      <c r="S441" s="148"/>
      <c r="T441" s="149"/>
      <c r="AT441" s="145" t="s">
        <v>157</v>
      </c>
      <c r="AU441" s="145" t="s">
        <v>79</v>
      </c>
      <c r="AV441" s="12" t="s">
        <v>77</v>
      </c>
      <c r="AW441" s="12" t="s">
        <v>27</v>
      </c>
      <c r="AX441" s="12" t="s">
        <v>70</v>
      </c>
      <c r="AY441" s="145" t="s">
        <v>148</v>
      </c>
    </row>
    <row r="442" spans="2:51" s="13" customFormat="1" ht="12">
      <c r="B442" s="150"/>
      <c r="D442" s="144" t="s">
        <v>157</v>
      </c>
      <c r="E442" s="151" t="s">
        <v>1</v>
      </c>
      <c r="F442" s="152" t="s">
        <v>3769</v>
      </c>
      <c r="H442" s="153">
        <v>103.05</v>
      </c>
      <c r="L442" s="150"/>
      <c r="M442" s="154"/>
      <c r="N442" s="155"/>
      <c r="O442" s="155"/>
      <c r="P442" s="155"/>
      <c r="Q442" s="155"/>
      <c r="R442" s="155"/>
      <c r="S442" s="155"/>
      <c r="T442" s="156"/>
      <c r="AT442" s="151" t="s">
        <v>157</v>
      </c>
      <c r="AU442" s="151" t="s">
        <v>79</v>
      </c>
      <c r="AV442" s="13" t="s">
        <v>79</v>
      </c>
      <c r="AW442" s="13" t="s">
        <v>27</v>
      </c>
      <c r="AX442" s="13" t="s">
        <v>70</v>
      </c>
      <c r="AY442" s="151" t="s">
        <v>148</v>
      </c>
    </row>
    <row r="443" spans="2:51" s="13" customFormat="1" ht="12">
      <c r="B443" s="150"/>
      <c r="D443" s="144" t="s">
        <v>157</v>
      </c>
      <c r="F443" s="152" t="s">
        <v>3771</v>
      </c>
      <c r="H443" s="153">
        <v>108.203</v>
      </c>
      <c r="L443" s="150"/>
      <c r="M443" s="154"/>
      <c r="N443" s="155"/>
      <c r="O443" s="155"/>
      <c r="P443" s="155"/>
      <c r="Q443" s="155"/>
      <c r="R443" s="155"/>
      <c r="S443" s="155"/>
      <c r="T443" s="156"/>
      <c r="AT443" s="151" t="s">
        <v>157</v>
      </c>
      <c r="AU443" s="151" t="s">
        <v>79</v>
      </c>
      <c r="AV443" s="13" t="s">
        <v>79</v>
      </c>
      <c r="AW443" s="13" t="s">
        <v>3</v>
      </c>
      <c r="AX443" s="13" t="s">
        <v>77</v>
      </c>
      <c r="AY443" s="151" t="s">
        <v>148</v>
      </c>
    </row>
    <row r="444" spans="2:65" s="1" customFormat="1" ht="24" customHeight="1">
      <c r="B444" s="130"/>
      <c r="C444" s="157" t="s">
        <v>697</v>
      </c>
      <c r="D444" s="157" t="s">
        <v>80</v>
      </c>
      <c r="E444" s="158" t="s">
        <v>2340</v>
      </c>
      <c r="F444" s="159" t="s">
        <v>2341</v>
      </c>
      <c r="G444" s="160" t="s">
        <v>458</v>
      </c>
      <c r="H444" s="161">
        <v>103.635</v>
      </c>
      <c r="I444" s="162"/>
      <c r="J444" s="162">
        <f>ROUND(I444*H444,2)</f>
        <v>0</v>
      </c>
      <c r="K444" s="159" t="s">
        <v>154</v>
      </c>
      <c r="L444" s="163"/>
      <c r="M444" s="164" t="s">
        <v>1</v>
      </c>
      <c r="N444" s="165" t="s">
        <v>35</v>
      </c>
      <c r="O444" s="139">
        <v>0</v>
      </c>
      <c r="P444" s="139">
        <f>O444*H444</f>
        <v>0</v>
      </c>
      <c r="Q444" s="139">
        <v>0.00072</v>
      </c>
      <c r="R444" s="139">
        <f>Q444*H444</f>
        <v>0.07461720000000001</v>
      </c>
      <c r="S444" s="139">
        <v>0</v>
      </c>
      <c r="T444" s="140">
        <f>S444*H444</f>
        <v>0</v>
      </c>
      <c r="AR444" s="141" t="s">
        <v>192</v>
      </c>
      <c r="AT444" s="141" t="s">
        <v>80</v>
      </c>
      <c r="AU444" s="141" t="s">
        <v>79</v>
      </c>
      <c r="AY444" s="15" t="s">
        <v>148</v>
      </c>
      <c r="BE444" s="142">
        <f>IF(N444="základní",J444,0)</f>
        <v>0</v>
      </c>
      <c r="BF444" s="142">
        <f>IF(N444="snížená",J444,0)</f>
        <v>0</v>
      </c>
      <c r="BG444" s="142">
        <f>IF(N444="zákl. přenesená",J444,0)</f>
        <v>0</v>
      </c>
      <c r="BH444" s="142">
        <f>IF(N444="sníž. přenesená",J444,0)</f>
        <v>0</v>
      </c>
      <c r="BI444" s="142">
        <f>IF(N444="nulová",J444,0)</f>
        <v>0</v>
      </c>
      <c r="BJ444" s="15" t="s">
        <v>77</v>
      </c>
      <c r="BK444" s="142">
        <f>ROUND(I444*H444,2)</f>
        <v>0</v>
      </c>
      <c r="BL444" s="15" t="s">
        <v>155</v>
      </c>
      <c r="BM444" s="141" t="s">
        <v>3772</v>
      </c>
    </row>
    <row r="445" spans="2:51" s="12" customFormat="1" ht="12">
      <c r="B445" s="143"/>
      <c r="D445" s="144" t="s">
        <v>157</v>
      </c>
      <c r="E445" s="145" t="s">
        <v>1</v>
      </c>
      <c r="F445" s="146" t="s">
        <v>244</v>
      </c>
      <c r="H445" s="145" t="s">
        <v>1</v>
      </c>
      <c r="L445" s="143"/>
      <c r="M445" s="147"/>
      <c r="N445" s="148"/>
      <c r="O445" s="148"/>
      <c r="P445" s="148"/>
      <c r="Q445" s="148"/>
      <c r="R445" s="148"/>
      <c r="S445" s="148"/>
      <c r="T445" s="149"/>
      <c r="AT445" s="145" t="s">
        <v>157</v>
      </c>
      <c r="AU445" s="145" t="s">
        <v>79</v>
      </c>
      <c r="AV445" s="12" t="s">
        <v>77</v>
      </c>
      <c r="AW445" s="12" t="s">
        <v>27</v>
      </c>
      <c r="AX445" s="12" t="s">
        <v>70</v>
      </c>
      <c r="AY445" s="145" t="s">
        <v>148</v>
      </c>
    </row>
    <row r="446" spans="2:51" s="13" customFormat="1" ht="20.4">
      <c r="B446" s="150"/>
      <c r="D446" s="144" t="s">
        <v>157</v>
      </c>
      <c r="E446" s="151" t="s">
        <v>1</v>
      </c>
      <c r="F446" s="152" t="s">
        <v>3768</v>
      </c>
      <c r="H446" s="153">
        <v>98.7</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51" s="13" customFormat="1" ht="12">
      <c r="B447" s="150"/>
      <c r="D447" s="144" t="s">
        <v>157</v>
      </c>
      <c r="F447" s="152" t="s">
        <v>3773</v>
      </c>
      <c r="H447" s="153">
        <v>103.635</v>
      </c>
      <c r="L447" s="150"/>
      <c r="M447" s="154"/>
      <c r="N447" s="155"/>
      <c r="O447" s="155"/>
      <c r="P447" s="155"/>
      <c r="Q447" s="155"/>
      <c r="R447" s="155"/>
      <c r="S447" s="155"/>
      <c r="T447" s="156"/>
      <c r="AT447" s="151" t="s">
        <v>157</v>
      </c>
      <c r="AU447" s="151" t="s">
        <v>79</v>
      </c>
      <c r="AV447" s="13" t="s">
        <v>79</v>
      </c>
      <c r="AW447" s="13" t="s">
        <v>3</v>
      </c>
      <c r="AX447" s="13" t="s">
        <v>77</v>
      </c>
      <c r="AY447" s="151" t="s">
        <v>148</v>
      </c>
    </row>
    <row r="448" spans="2:65" s="1" customFormat="1" ht="24" customHeight="1">
      <c r="B448" s="130"/>
      <c r="C448" s="131" t="s">
        <v>705</v>
      </c>
      <c r="D448" s="131" t="s">
        <v>150</v>
      </c>
      <c r="E448" s="132" t="s">
        <v>713</v>
      </c>
      <c r="F448" s="133" t="s">
        <v>714</v>
      </c>
      <c r="G448" s="134" t="s">
        <v>153</v>
      </c>
      <c r="H448" s="135">
        <v>800.508</v>
      </c>
      <c r="I448" s="136"/>
      <c r="J448" s="136">
        <f>ROUND(I448*H448,2)</f>
        <v>0</v>
      </c>
      <c r="K448" s="133" t="s">
        <v>154</v>
      </c>
      <c r="L448" s="27"/>
      <c r="M448" s="137" t="s">
        <v>1</v>
      </c>
      <c r="N448" s="138" t="s">
        <v>35</v>
      </c>
      <c r="O448" s="139">
        <v>0.077</v>
      </c>
      <c r="P448" s="139">
        <f>O448*H448</f>
        <v>61.639116</v>
      </c>
      <c r="Q448" s="139">
        <v>0.00382</v>
      </c>
      <c r="R448" s="139">
        <f>Q448*H448</f>
        <v>3.05794056</v>
      </c>
      <c r="S448" s="139">
        <v>0</v>
      </c>
      <c r="T448" s="140">
        <f>S448*H448</f>
        <v>0</v>
      </c>
      <c r="AR448" s="141" t="s">
        <v>155</v>
      </c>
      <c r="AT448" s="141" t="s">
        <v>150</v>
      </c>
      <c r="AU448" s="141" t="s">
        <v>79</v>
      </c>
      <c r="AY448" s="15" t="s">
        <v>148</v>
      </c>
      <c r="BE448" s="142">
        <f>IF(N448="základní",J448,0)</f>
        <v>0</v>
      </c>
      <c r="BF448" s="142">
        <f>IF(N448="snížená",J448,0)</f>
        <v>0</v>
      </c>
      <c r="BG448" s="142">
        <f>IF(N448="zákl. přenesená",J448,0)</f>
        <v>0</v>
      </c>
      <c r="BH448" s="142">
        <f>IF(N448="sníž. přenesená",J448,0)</f>
        <v>0</v>
      </c>
      <c r="BI448" s="142">
        <f>IF(N448="nulová",J448,0)</f>
        <v>0</v>
      </c>
      <c r="BJ448" s="15" t="s">
        <v>77</v>
      </c>
      <c r="BK448" s="142">
        <f>ROUND(I448*H448,2)</f>
        <v>0</v>
      </c>
      <c r="BL448" s="15" t="s">
        <v>155</v>
      </c>
      <c r="BM448" s="141" t="s">
        <v>3774</v>
      </c>
    </row>
    <row r="449" spans="2:51" s="13" customFormat="1" ht="12">
      <c r="B449" s="150"/>
      <c r="D449" s="144" t="s">
        <v>157</v>
      </c>
      <c r="E449" s="151" t="s">
        <v>1</v>
      </c>
      <c r="F449" s="152" t="s">
        <v>3658</v>
      </c>
      <c r="H449" s="153">
        <v>164.849</v>
      </c>
      <c r="L449" s="150"/>
      <c r="M449" s="154"/>
      <c r="N449" s="155"/>
      <c r="O449" s="155"/>
      <c r="P449" s="155"/>
      <c r="Q449" s="155"/>
      <c r="R449" s="155"/>
      <c r="S449" s="155"/>
      <c r="T449" s="156"/>
      <c r="AT449" s="151" t="s">
        <v>157</v>
      </c>
      <c r="AU449" s="151" t="s">
        <v>79</v>
      </c>
      <c r="AV449" s="13" t="s">
        <v>79</v>
      </c>
      <c r="AW449" s="13" t="s">
        <v>27</v>
      </c>
      <c r="AX449" s="13" t="s">
        <v>70</v>
      </c>
      <c r="AY449" s="151" t="s">
        <v>148</v>
      </c>
    </row>
    <row r="450" spans="2:51" s="13" customFormat="1" ht="12">
      <c r="B450" s="150"/>
      <c r="D450" s="144" t="s">
        <v>157</v>
      </c>
      <c r="E450" s="151" t="s">
        <v>1</v>
      </c>
      <c r="F450" s="152" t="s">
        <v>3660</v>
      </c>
      <c r="H450" s="153">
        <v>635.659</v>
      </c>
      <c r="L450" s="150"/>
      <c r="M450" s="154"/>
      <c r="N450" s="155"/>
      <c r="O450" s="155"/>
      <c r="P450" s="155"/>
      <c r="Q450" s="155"/>
      <c r="R450" s="155"/>
      <c r="S450" s="155"/>
      <c r="T450" s="156"/>
      <c r="AT450" s="151" t="s">
        <v>157</v>
      </c>
      <c r="AU450" s="151" t="s">
        <v>79</v>
      </c>
      <c r="AV450" s="13" t="s">
        <v>79</v>
      </c>
      <c r="AW450" s="13" t="s">
        <v>27</v>
      </c>
      <c r="AX450" s="13" t="s">
        <v>70</v>
      </c>
      <c r="AY450" s="151" t="s">
        <v>148</v>
      </c>
    </row>
    <row r="451" spans="2:65" s="1" customFormat="1" ht="24" customHeight="1">
      <c r="B451" s="130"/>
      <c r="C451" s="131" t="s">
        <v>280</v>
      </c>
      <c r="D451" s="131" t="s">
        <v>150</v>
      </c>
      <c r="E451" s="132" t="s">
        <v>717</v>
      </c>
      <c r="F451" s="133" t="s">
        <v>718</v>
      </c>
      <c r="G451" s="134" t="s">
        <v>153</v>
      </c>
      <c r="H451" s="135">
        <v>167.17</v>
      </c>
      <c r="I451" s="136"/>
      <c r="J451" s="136">
        <f>ROUND(I451*H451,2)</f>
        <v>0</v>
      </c>
      <c r="K451" s="133" t="s">
        <v>154</v>
      </c>
      <c r="L451" s="27"/>
      <c r="M451" s="137" t="s">
        <v>1</v>
      </c>
      <c r="N451" s="138" t="s">
        <v>35</v>
      </c>
      <c r="O451" s="139">
        <v>0.294</v>
      </c>
      <c r="P451" s="139">
        <f>O451*H451</f>
        <v>49.14798</v>
      </c>
      <c r="Q451" s="139">
        <v>0.00368</v>
      </c>
      <c r="R451" s="139">
        <f>Q451*H451</f>
        <v>0.6151856</v>
      </c>
      <c r="S451" s="139">
        <v>0</v>
      </c>
      <c r="T451" s="140">
        <f>S451*H451</f>
        <v>0</v>
      </c>
      <c r="AR451" s="141" t="s">
        <v>155</v>
      </c>
      <c r="AT451" s="141" t="s">
        <v>150</v>
      </c>
      <c r="AU451" s="141" t="s">
        <v>79</v>
      </c>
      <c r="AY451" s="15" t="s">
        <v>148</v>
      </c>
      <c r="BE451" s="142">
        <f>IF(N451="základní",J451,0)</f>
        <v>0</v>
      </c>
      <c r="BF451" s="142">
        <f>IF(N451="snížená",J451,0)</f>
        <v>0</v>
      </c>
      <c r="BG451" s="142">
        <f>IF(N451="zákl. přenesená",J451,0)</f>
        <v>0</v>
      </c>
      <c r="BH451" s="142">
        <f>IF(N451="sníž. přenesená",J451,0)</f>
        <v>0</v>
      </c>
      <c r="BI451" s="142">
        <f>IF(N451="nulová",J451,0)</f>
        <v>0</v>
      </c>
      <c r="BJ451" s="15" t="s">
        <v>77</v>
      </c>
      <c r="BK451" s="142">
        <f>ROUND(I451*H451,2)</f>
        <v>0</v>
      </c>
      <c r="BL451" s="15" t="s">
        <v>155</v>
      </c>
      <c r="BM451" s="141" t="s">
        <v>3775</v>
      </c>
    </row>
    <row r="452" spans="2:51" s="12" customFormat="1" ht="12">
      <c r="B452" s="143"/>
      <c r="D452" s="144" t="s">
        <v>157</v>
      </c>
      <c r="E452" s="145" t="s">
        <v>1</v>
      </c>
      <c r="F452" s="146" t="s">
        <v>648</v>
      </c>
      <c r="H452" s="145" t="s">
        <v>1</v>
      </c>
      <c r="L452" s="143"/>
      <c r="M452" s="147"/>
      <c r="N452" s="148"/>
      <c r="O452" s="148"/>
      <c r="P452" s="148"/>
      <c r="Q452" s="148"/>
      <c r="R452" s="148"/>
      <c r="S452" s="148"/>
      <c r="T452" s="149"/>
      <c r="AT452" s="145" t="s">
        <v>157</v>
      </c>
      <c r="AU452" s="145" t="s">
        <v>79</v>
      </c>
      <c r="AV452" s="12" t="s">
        <v>77</v>
      </c>
      <c r="AW452" s="12" t="s">
        <v>27</v>
      </c>
      <c r="AX452" s="12" t="s">
        <v>70</v>
      </c>
      <c r="AY452" s="145" t="s">
        <v>148</v>
      </c>
    </row>
    <row r="453" spans="2:51" s="13" customFormat="1" ht="12">
      <c r="B453" s="150"/>
      <c r="D453" s="144" t="s">
        <v>157</v>
      </c>
      <c r="E453" s="151" t="s">
        <v>1</v>
      </c>
      <c r="F453" s="152" t="s">
        <v>3725</v>
      </c>
      <c r="H453" s="153">
        <v>26.19</v>
      </c>
      <c r="L453" s="150"/>
      <c r="M453" s="154"/>
      <c r="N453" s="155"/>
      <c r="O453" s="155"/>
      <c r="P453" s="155"/>
      <c r="Q453" s="155"/>
      <c r="R453" s="155"/>
      <c r="S453" s="155"/>
      <c r="T453" s="156"/>
      <c r="AT453" s="151" t="s">
        <v>157</v>
      </c>
      <c r="AU453" s="151" t="s">
        <v>79</v>
      </c>
      <c r="AV453" s="13" t="s">
        <v>79</v>
      </c>
      <c r="AW453" s="13" t="s">
        <v>27</v>
      </c>
      <c r="AX453" s="13" t="s">
        <v>70</v>
      </c>
      <c r="AY453" s="151" t="s">
        <v>148</v>
      </c>
    </row>
    <row r="454" spans="2:51" s="13" customFormat="1" ht="20.4">
      <c r="B454" s="150"/>
      <c r="D454" s="144" t="s">
        <v>157</v>
      </c>
      <c r="E454" s="151" t="s">
        <v>1</v>
      </c>
      <c r="F454" s="152" t="s">
        <v>3726</v>
      </c>
      <c r="H454" s="153">
        <v>46.83</v>
      </c>
      <c r="L454" s="150"/>
      <c r="M454" s="154"/>
      <c r="N454" s="155"/>
      <c r="O454" s="155"/>
      <c r="P454" s="155"/>
      <c r="Q454" s="155"/>
      <c r="R454" s="155"/>
      <c r="S454" s="155"/>
      <c r="T454" s="156"/>
      <c r="AT454" s="151" t="s">
        <v>157</v>
      </c>
      <c r="AU454" s="151" t="s">
        <v>79</v>
      </c>
      <c r="AV454" s="13" t="s">
        <v>79</v>
      </c>
      <c r="AW454" s="13" t="s">
        <v>27</v>
      </c>
      <c r="AX454" s="13" t="s">
        <v>70</v>
      </c>
      <c r="AY454" s="151" t="s">
        <v>148</v>
      </c>
    </row>
    <row r="455" spans="2:51" s="13" customFormat="1" ht="12">
      <c r="B455" s="150"/>
      <c r="D455" s="144" t="s">
        <v>157</v>
      </c>
      <c r="E455" s="151" t="s">
        <v>1</v>
      </c>
      <c r="F455" s="152" t="s">
        <v>3727</v>
      </c>
      <c r="H455" s="153">
        <v>29.9</v>
      </c>
      <c r="L455" s="150"/>
      <c r="M455" s="154"/>
      <c r="N455" s="155"/>
      <c r="O455" s="155"/>
      <c r="P455" s="155"/>
      <c r="Q455" s="155"/>
      <c r="R455" s="155"/>
      <c r="S455" s="155"/>
      <c r="T455" s="156"/>
      <c r="AT455" s="151" t="s">
        <v>157</v>
      </c>
      <c r="AU455" s="151" t="s">
        <v>79</v>
      </c>
      <c r="AV455" s="13" t="s">
        <v>79</v>
      </c>
      <c r="AW455" s="13" t="s">
        <v>27</v>
      </c>
      <c r="AX455" s="13" t="s">
        <v>70</v>
      </c>
      <c r="AY455" s="151" t="s">
        <v>148</v>
      </c>
    </row>
    <row r="456" spans="2:51" s="13" customFormat="1" ht="20.4">
      <c r="B456" s="150"/>
      <c r="D456" s="144" t="s">
        <v>157</v>
      </c>
      <c r="E456" s="151" t="s">
        <v>1</v>
      </c>
      <c r="F456" s="152" t="s">
        <v>3728</v>
      </c>
      <c r="H456" s="153">
        <v>67.09</v>
      </c>
      <c r="L456" s="150"/>
      <c r="M456" s="154"/>
      <c r="N456" s="155"/>
      <c r="O456" s="155"/>
      <c r="P456" s="155"/>
      <c r="Q456" s="155"/>
      <c r="R456" s="155"/>
      <c r="S456" s="155"/>
      <c r="T456" s="156"/>
      <c r="AT456" s="151" t="s">
        <v>157</v>
      </c>
      <c r="AU456" s="151" t="s">
        <v>79</v>
      </c>
      <c r="AV456" s="13" t="s">
        <v>79</v>
      </c>
      <c r="AW456" s="13" t="s">
        <v>27</v>
      </c>
      <c r="AX456" s="13" t="s">
        <v>70</v>
      </c>
      <c r="AY456" s="151" t="s">
        <v>148</v>
      </c>
    </row>
    <row r="457" spans="2:51" s="12" customFormat="1" ht="12">
      <c r="B457" s="143"/>
      <c r="D457" s="144" t="s">
        <v>157</v>
      </c>
      <c r="E457" s="145" t="s">
        <v>1</v>
      </c>
      <c r="F457" s="146" t="s">
        <v>3729</v>
      </c>
      <c r="H457" s="145" t="s">
        <v>1</v>
      </c>
      <c r="L457" s="143"/>
      <c r="M457" s="147"/>
      <c r="N457" s="148"/>
      <c r="O457" s="148"/>
      <c r="P457" s="148"/>
      <c r="Q457" s="148"/>
      <c r="R457" s="148"/>
      <c r="S457" s="148"/>
      <c r="T457" s="149"/>
      <c r="AT457" s="145" t="s">
        <v>157</v>
      </c>
      <c r="AU457" s="145" t="s">
        <v>79</v>
      </c>
      <c r="AV457" s="12" t="s">
        <v>77</v>
      </c>
      <c r="AW457" s="12" t="s">
        <v>27</v>
      </c>
      <c r="AX457" s="12" t="s">
        <v>70</v>
      </c>
      <c r="AY457" s="145" t="s">
        <v>148</v>
      </c>
    </row>
    <row r="458" spans="2:51" s="13" customFormat="1" ht="12">
      <c r="B458" s="150"/>
      <c r="D458" s="144" t="s">
        <v>157</v>
      </c>
      <c r="E458" s="151" t="s">
        <v>1</v>
      </c>
      <c r="F458" s="152" t="s">
        <v>3776</v>
      </c>
      <c r="H458" s="153">
        <v>-0.248</v>
      </c>
      <c r="L458" s="150"/>
      <c r="M458" s="154"/>
      <c r="N458" s="155"/>
      <c r="O458" s="155"/>
      <c r="P458" s="155"/>
      <c r="Q458" s="155"/>
      <c r="R458" s="155"/>
      <c r="S458" s="155"/>
      <c r="T458" s="156"/>
      <c r="AT458" s="151" t="s">
        <v>157</v>
      </c>
      <c r="AU458" s="151" t="s">
        <v>79</v>
      </c>
      <c r="AV458" s="13" t="s">
        <v>79</v>
      </c>
      <c r="AW458" s="13" t="s">
        <v>27</v>
      </c>
      <c r="AX458" s="13" t="s">
        <v>70</v>
      </c>
      <c r="AY458" s="151" t="s">
        <v>148</v>
      </c>
    </row>
    <row r="459" spans="2:51" s="13" customFormat="1" ht="12">
      <c r="B459" s="150"/>
      <c r="D459" s="144" t="s">
        <v>157</v>
      </c>
      <c r="E459" s="151" t="s">
        <v>1</v>
      </c>
      <c r="F459" s="152" t="s">
        <v>3777</v>
      </c>
      <c r="H459" s="153">
        <v>-1.498</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51" s="13" customFormat="1" ht="12">
      <c r="B460" s="150"/>
      <c r="D460" s="144" t="s">
        <v>157</v>
      </c>
      <c r="E460" s="151" t="s">
        <v>1</v>
      </c>
      <c r="F460" s="152" t="s">
        <v>3778</v>
      </c>
      <c r="H460" s="153">
        <v>-1.094</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 customFormat="1" ht="24" customHeight="1">
      <c r="B461" s="130"/>
      <c r="C461" s="131" t="s">
        <v>352</v>
      </c>
      <c r="D461" s="131" t="s">
        <v>150</v>
      </c>
      <c r="E461" s="132" t="s">
        <v>728</v>
      </c>
      <c r="F461" s="133" t="s">
        <v>729</v>
      </c>
      <c r="G461" s="134" t="s">
        <v>153</v>
      </c>
      <c r="H461" s="135">
        <v>740.85</v>
      </c>
      <c r="I461" s="136"/>
      <c r="J461" s="136">
        <f>ROUND(I461*H461,2)</f>
        <v>0</v>
      </c>
      <c r="K461" s="133" t="s">
        <v>154</v>
      </c>
      <c r="L461" s="27"/>
      <c r="M461" s="137" t="s">
        <v>1</v>
      </c>
      <c r="N461" s="138" t="s">
        <v>35</v>
      </c>
      <c r="O461" s="139">
        <v>0.245</v>
      </c>
      <c r="P461" s="139">
        <f>O461*H461</f>
        <v>181.50825</v>
      </c>
      <c r="Q461" s="139">
        <v>0.00268</v>
      </c>
      <c r="R461" s="139">
        <f>Q461*H461</f>
        <v>1.985478</v>
      </c>
      <c r="S461" s="139">
        <v>0</v>
      </c>
      <c r="T461" s="140">
        <f>S461*H461</f>
        <v>0</v>
      </c>
      <c r="AR461" s="141" t="s">
        <v>155</v>
      </c>
      <c r="AT461" s="141" t="s">
        <v>150</v>
      </c>
      <c r="AU461" s="141" t="s">
        <v>79</v>
      </c>
      <c r="AY461" s="15" t="s">
        <v>148</v>
      </c>
      <c r="BE461" s="142">
        <f>IF(N461="základní",J461,0)</f>
        <v>0</v>
      </c>
      <c r="BF461" s="142">
        <f>IF(N461="snížená",J461,0)</f>
        <v>0</v>
      </c>
      <c r="BG461" s="142">
        <f>IF(N461="zákl. přenesená",J461,0)</f>
        <v>0</v>
      </c>
      <c r="BH461" s="142">
        <f>IF(N461="sníž. přenesená",J461,0)</f>
        <v>0</v>
      </c>
      <c r="BI461" s="142">
        <f>IF(N461="nulová",J461,0)</f>
        <v>0</v>
      </c>
      <c r="BJ461" s="15" t="s">
        <v>77</v>
      </c>
      <c r="BK461" s="142">
        <f>ROUND(I461*H461,2)</f>
        <v>0</v>
      </c>
      <c r="BL461" s="15" t="s">
        <v>155</v>
      </c>
      <c r="BM461" s="141" t="s">
        <v>3779</v>
      </c>
    </row>
    <row r="462" spans="2:51" s="12" customFormat="1" ht="12">
      <c r="B462" s="143"/>
      <c r="D462" s="144" t="s">
        <v>157</v>
      </c>
      <c r="E462" s="145" t="s">
        <v>1</v>
      </c>
      <c r="F462" s="146" t="s">
        <v>665</v>
      </c>
      <c r="H462" s="145" t="s">
        <v>1</v>
      </c>
      <c r="L462" s="143"/>
      <c r="M462" s="147"/>
      <c r="N462" s="148"/>
      <c r="O462" s="148"/>
      <c r="P462" s="148"/>
      <c r="Q462" s="148"/>
      <c r="R462" s="148"/>
      <c r="S462" s="148"/>
      <c r="T462" s="149"/>
      <c r="AT462" s="145" t="s">
        <v>157</v>
      </c>
      <c r="AU462" s="145" t="s">
        <v>79</v>
      </c>
      <c r="AV462" s="12" t="s">
        <v>77</v>
      </c>
      <c r="AW462" s="12" t="s">
        <v>27</v>
      </c>
      <c r="AX462" s="12" t="s">
        <v>70</v>
      </c>
      <c r="AY462" s="145" t="s">
        <v>148</v>
      </c>
    </row>
    <row r="463" spans="2:51" s="13" customFormat="1" ht="20.4">
      <c r="B463" s="150"/>
      <c r="D463" s="144" t="s">
        <v>157</v>
      </c>
      <c r="E463" s="151" t="s">
        <v>1</v>
      </c>
      <c r="F463" s="152" t="s">
        <v>3740</v>
      </c>
      <c r="H463" s="153">
        <v>26.511</v>
      </c>
      <c r="L463" s="150"/>
      <c r="M463" s="154"/>
      <c r="N463" s="155"/>
      <c r="O463" s="155"/>
      <c r="P463" s="155"/>
      <c r="Q463" s="155"/>
      <c r="R463" s="155"/>
      <c r="S463" s="155"/>
      <c r="T463" s="156"/>
      <c r="AT463" s="151" t="s">
        <v>157</v>
      </c>
      <c r="AU463" s="151" t="s">
        <v>79</v>
      </c>
      <c r="AV463" s="13" t="s">
        <v>79</v>
      </c>
      <c r="AW463" s="13" t="s">
        <v>27</v>
      </c>
      <c r="AX463" s="13" t="s">
        <v>70</v>
      </c>
      <c r="AY463" s="151" t="s">
        <v>148</v>
      </c>
    </row>
    <row r="464" spans="2:51" s="12" customFormat="1" ht="12">
      <c r="B464" s="143"/>
      <c r="D464" s="144" t="s">
        <v>157</v>
      </c>
      <c r="E464" s="145" t="s">
        <v>1</v>
      </c>
      <c r="F464" s="146" t="s">
        <v>677</v>
      </c>
      <c r="H464" s="145" t="s">
        <v>1</v>
      </c>
      <c r="L464" s="143"/>
      <c r="M464" s="147"/>
      <c r="N464" s="148"/>
      <c r="O464" s="148"/>
      <c r="P464" s="148"/>
      <c r="Q464" s="148"/>
      <c r="R464" s="148"/>
      <c r="S464" s="148"/>
      <c r="T464" s="149"/>
      <c r="AT464" s="145" t="s">
        <v>157</v>
      </c>
      <c r="AU464" s="145" t="s">
        <v>79</v>
      </c>
      <c r="AV464" s="12" t="s">
        <v>77</v>
      </c>
      <c r="AW464" s="12" t="s">
        <v>27</v>
      </c>
      <c r="AX464" s="12" t="s">
        <v>70</v>
      </c>
      <c r="AY464" s="145" t="s">
        <v>148</v>
      </c>
    </row>
    <row r="465" spans="2:51" s="13" customFormat="1" ht="30.6">
      <c r="B465" s="150"/>
      <c r="D465" s="144" t="s">
        <v>157</v>
      </c>
      <c r="E465" s="151" t="s">
        <v>1</v>
      </c>
      <c r="F465" s="152" t="s">
        <v>3741</v>
      </c>
      <c r="H465" s="153">
        <v>728.66</v>
      </c>
      <c r="L465" s="150"/>
      <c r="M465" s="154"/>
      <c r="N465" s="155"/>
      <c r="O465" s="155"/>
      <c r="P465" s="155"/>
      <c r="Q465" s="155"/>
      <c r="R465" s="155"/>
      <c r="S465" s="155"/>
      <c r="T465" s="156"/>
      <c r="AT465" s="151" t="s">
        <v>157</v>
      </c>
      <c r="AU465" s="151" t="s">
        <v>79</v>
      </c>
      <c r="AV465" s="13" t="s">
        <v>79</v>
      </c>
      <c r="AW465" s="13" t="s">
        <v>27</v>
      </c>
      <c r="AX465" s="13" t="s">
        <v>70</v>
      </c>
      <c r="AY465" s="151" t="s">
        <v>148</v>
      </c>
    </row>
    <row r="466" spans="2:51" s="13" customFormat="1" ht="20.4">
      <c r="B466" s="150"/>
      <c r="D466" s="144" t="s">
        <v>157</v>
      </c>
      <c r="E466" s="151" t="s">
        <v>1</v>
      </c>
      <c r="F466" s="152" t="s">
        <v>3742</v>
      </c>
      <c r="H466" s="153">
        <v>-19.47</v>
      </c>
      <c r="L466" s="150"/>
      <c r="M466" s="154"/>
      <c r="N466" s="155"/>
      <c r="O466" s="155"/>
      <c r="P466" s="155"/>
      <c r="Q466" s="155"/>
      <c r="R466" s="155"/>
      <c r="S466" s="155"/>
      <c r="T466" s="156"/>
      <c r="AT466" s="151" t="s">
        <v>157</v>
      </c>
      <c r="AU466" s="151" t="s">
        <v>79</v>
      </c>
      <c r="AV466" s="13" t="s">
        <v>79</v>
      </c>
      <c r="AW466" s="13" t="s">
        <v>27</v>
      </c>
      <c r="AX466" s="13" t="s">
        <v>70</v>
      </c>
      <c r="AY466" s="151" t="s">
        <v>148</v>
      </c>
    </row>
    <row r="467" spans="2:51" s="12" customFormat="1" ht="12">
      <c r="B467" s="143"/>
      <c r="D467" s="144" t="s">
        <v>157</v>
      </c>
      <c r="E467" s="145" t="s">
        <v>1</v>
      </c>
      <c r="F467" s="146" t="s">
        <v>681</v>
      </c>
      <c r="H467" s="145" t="s">
        <v>1</v>
      </c>
      <c r="L467" s="143"/>
      <c r="M467" s="147"/>
      <c r="N467" s="148"/>
      <c r="O467" s="148"/>
      <c r="P467" s="148"/>
      <c r="Q467" s="148"/>
      <c r="R467" s="148"/>
      <c r="S467" s="148"/>
      <c r="T467" s="149"/>
      <c r="AT467" s="145" t="s">
        <v>157</v>
      </c>
      <c r="AU467" s="145" t="s">
        <v>79</v>
      </c>
      <c r="AV467" s="12" t="s">
        <v>77</v>
      </c>
      <c r="AW467" s="12" t="s">
        <v>27</v>
      </c>
      <c r="AX467" s="12" t="s">
        <v>70</v>
      </c>
      <c r="AY467" s="145" t="s">
        <v>148</v>
      </c>
    </row>
    <row r="468" spans="2:51" s="12" customFormat="1" ht="12">
      <c r="B468" s="143"/>
      <c r="D468" s="144" t="s">
        <v>157</v>
      </c>
      <c r="E468" s="145" t="s">
        <v>1</v>
      </c>
      <c r="F468" s="146" t="s">
        <v>158</v>
      </c>
      <c r="H468" s="145" t="s">
        <v>1</v>
      </c>
      <c r="L468" s="143"/>
      <c r="M468" s="147"/>
      <c r="N468" s="148"/>
      <c r="O468" s="148"/>
      <c r="P468" s="148"/>
      <c r="Q468" s="148"/>
      <c r="R468" s="148"/>
      <c r="S468" s="148"/>
      <c r="T468" s="149"/>
      <c r="AT468" s="145" t="s">
        <v>157</v>
      </c>
      <c r="AU468" s="145" t="s">
        <v>79</v>
      </c>
      <c r="AV468" s="12" t="s">
        <v>77</v>
      </c>
      <c r="AW468" s="12" t="s">
        <v>27</v>
      </c>
      <c r="AX468" s="12" t="s">
        <v>70</v>
      </c>
      <c r="AY468" s="145" t="s">
        <v>148</v>
      </c>
    </row>
    <row r="469" spans="2:51" s="13" customFormat="1" ht="12">
      <c r="B469" s="150"/>
      <c r="D469" s="144" t="s">
        <v>157</v>
      </c>
      <c r="E469" s="151" t="s">
        <v>1</v>
      </c>
      <c r="F469" s="152" t="s">
        <v>3780</v>
      </c>
      <c r="H469" s="153">
        <v>-0.713</v>
      </c>
      <c r="L469" s="150"/>
      <c r="M469" s="154"/>
      <c r="N469" s="155"/>
      <c r="O469" s="155"/>
      <c r="P469" s="155"/>
      <c r="Q469" s="155"/>
      <c r="R469" s="155"/>
      <c r="S469" s="155"/>
      <c r="T469" s="156"/>
      <c r="AT469" s="151" t="s">
        <v>157</v>
      </c>
      <c r="AU469" s="151" t="s">
        <v>79</v>
      </c>
      <c r="AV469" s="13" t="s">
        <v>79</v>
      </c>
      <c r="AW469" s="13" t="s">
        <v>27</v>
      </c>
      <c r="AX469" s="13" t="s">
        <v>70</v>
      </c>
      <c r="AY469" s="151" t="s">
        <v>148</v>
      </c>
    </row>
    <row r="470" spans="2:51" s="13" customFormat="1" ht="12">
      <c r="B470" s="150"/>
      <c r="D470" s="144" t="s">
        <v>157</v>
      </c>
      <c r="E470" s="151" t="s">
        <v>1</v>
      </c>
      <c r="F470" s="152" t="s">
        <v>3781</v>
      </c>
      <c r="H470" s="153">
        <v>-2.028</v>
      </c>
      <c r="L470" s="150"/>
      <c r="M470" s="154"/>
      <c r="N470" s="155"/>
      <c r="O470" s="155"/>
      <c r="P470" s="155"/>
      <c r="Q470" s="155"/>
      <c r="R470" s="155"/>
      <c r="S470" s="155"/>
      <c r="T470" s="156"/>
      <c r="AT470" s="151" t="s">
        <v>157</v>
      </c>
      <c r="AU470" s="151" t="s">
        <v>79</v>
      </c>
      <c r="AV470" s="13" t="s">
        <v>79</v>
      </c>
      <c r="AW470" s="13" t="s">
        <v>27</v>
      </c>
      <c r="AX470" s="13" t="s">
        <v>70</v>
      </c>
      <c r="AY470" s="151" t="s">
        <v>148</v>
      </c>
    </row>
    <row r="471" spans="2:51" s="13" customFormat="1" ht="12">
      <c r="B471" s="150"/>
      <c r="D471" s="144" t="s">
        <v>157</v>
      </c>
      <c r="E471" s="151" t="s">
        <v>1</v>
      </c>
      <c r="F471" s="152" t="s">
        <v>3782</v>
      </c>
      <c r="H471" s="153">
        <v>-1.068</v>
      </c>
      <c r="L471" s="150"/>
      <c r="M471" s="154"/>
      <c r="N471" s="155"/>
      <c r="O471" s="155"/>
      <c r="P471" s="155"/>
      <c r="Q471" s="155"/>
      <c r="R471" s="155"/>
      <c r="S471" s="155"/>
      <c r="T471" s="156"/>
      <c r="AT471" s="151" t="s">
        <v>157</v>
      </c>
      <c r="AU471" s="151" t="s">
        <v>79</v>
      </c>
      <c r="AV471" s="13" t="s">
        <v>79</v>
      </c>
      <c r="AW471" s="13" t="s">
        <v>27</v>
      </c>
      <c r="AX471" s="13" t="s">
        <v>70</v>
      </c>
      <c r="AY471" s="151" t="s">
        <v>148</v>
      </c>
    </row>
    <row r="472" spans="2:51" s="12" customFormat="1" ht="12">
      <c r="B472" s="143"/>
      <c r="D472" s="144" t="s">
        <v>157</v>
      </c>
      <c r="E472" s="145" t="s">
        <v>1</v>
      </c>
      <c r="F472" s="146" t="s">
        <v>339</v>
      </c>
      <c r="H472" s="145" t="s">
        <v>1</v>
      </c>
      <c r="L472" s="143"/>
      <c r="M472" s="147"/>
      <c r="N472" s="148"/>
      <c r="O472" s="148"/>
      <c r="P472" s="148"/>
      <c r="Q472" s="148"/>
      <c r="R472" s="148"/>
      <c r="S472" s="148"/>
      <c r="T472" s="149"/>
      <c r="AT472" s="145" t="s">
        <v>157</v>
      </c>
      <c r="AU472" s="145" t="s">
        <v>79</v>
      </c>
      <c r="AV472" s="12" t="s">
        <v>77</v>
      </c>
      <c r="AW472" s="12" t="s">
        <v>27</v>
      </c>
      <c r="AX472" s="12" t="s">
        <v>70</v>
      </c>
      <c r="AY472" s="145" t="s">
        <v>148</v>
      </c>
    </row>
    <row r="473" spans="2:51" s="13" customFormat="1" ht="12">
      <c r="B473" s="150"/>
      <c r="D473" s="144" t="s">
        <v>157</v>
      </c>
      <c r="E473" s="151" t="s">
        <v>1</v>
      </c>
      <c r="F473" s="152" t="s">
        <v>3783</v>
      </c>
      <c r="H473" s="153">
        <v>-1.369</v>
      </c>
      <c r="L473" s="150"/>
      <c r="M473" s="154"/>
      <c r="N473" s="155"/>
      <c r="O473" s="155"/>
      <c r="P473" s="155"/>
      <c r="Q473" s="155"/>
      <c r="R473" s="155"/>
      <c r="S473" s="155"/>
      <c r="T473" s="156"/>
      <c r="AT473" s="151" t="s">
        <v>157</v>
      </c>
      <c r="AU473" s="151" t="s">
        <v>79</v>
      </c>
      <c r="AV473" s="13" t="s">
        <v>79</v>
      </c>
      <c r="AW473" s="13" t="s">
        <v>27</v>
      </c>
      <c r="AX473" s="13" t="s">
        <v>70</v>
      </c>
      <c r="AY473" s="151" t="s">
        <v>148</v>
      </c>
    </row>
    <row r="474" spans="2:51" s="13" customFormat="1" ht="12">
      <c r="B474" s="150"/>
      <c r="D474" s="144" t="s">
        <v>157</v>
      </c>
      <c r="E474" s="151" t="s">
        <v>1</v>
      </c>
      <c r="F474" s="152" t="s">
        <v>3784</v>
      </c>
      <c r="H474" s="153">
        <v>-5.179</v>
      </c>
      <c r="L474" s="150"/>
      <c r="M474" s="154"/>
      <c r="N474" s="155"/>
      <c r="O474" s="155"/>
      <c r="P474" s="155"/>
      <c r="Q474" s="155"/>
      <c r="R474" s="155"/>
      <c r="S474" s="155"/>
      <c r="T474" s="156"/>
      <c r="AT474" s="151" t="s">
        <v>157</v>
      </c>
      <c r="AU474" s="151" t="s">
        <v>79</v>
      </c>
      <c r="AV474" s="13" t="s">
        <v>79</v>
      </c>
      <c r="AW474" s="13" t="s">
        <v>27</v>
      </c>
      <c r="AX474" s="13" t="s">
        <v>70</v>
      </c>
      <c r="AY474" s="151" t="s">
        <v>148</v>
      </c>
    </row>
    <row r="475" spans="2:51" s="13" customFormat="1" ht="12">
      <c r="B475" s="150"/>
      <c r="D475" s="144" t="s">
        <v>157</v>
      </c>
      <c r="E475" s="151" t="s">
        <v>1</v>
      </c>
      <c r="F475" s="152" t="s">
        <v>3785</v>
      </c>
      <c r="H475" s="153">
        <v>-9.808</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51" s="13" customFormat="1" ht="12">
      <c r="B476" s="150"/>
      <c r="D476" s="144" t="s">
        <v>157</v>
      </c>
      <c r="E476" s="151" t="s">
        <v>1</v>
      </c>
      <c r="F476" s="152" t="s">
        <v>3786</v>
      </c>
      <c r="H476" s="153">
        <v>-4.063</v>
      </c>
      <c r="L476" s="150"/>
      <c r="M476" s="154"/>
      <c r="N476" s="155"/>
      <c r="O476" s="155"/>
      <c r="P476" s="155"/>
      <c r="Q476" s="155"/>
      <c r="R476" s="155"/>
      <c r="S476" s="155"/>
      <c r="T476" s="156"/>
      <c r="AT476" s="151" t="s">
        <v>157</v>
      </c>
      <c r="AU476" s="151" t="s">
        <v>79</v>
      </c>
      <c r="AV476" s="13" t="s">
        <v>79</v>
      </c>
      <c r="AW476" s="13" t="s">
        <v>27</v>
      </c>
      <c r="AX476" s="13" t="s">
        <v>70</v>
      </c>
      <c r="AY476" s="151" t="s">
        <v>148</v>
      </c>
    </row>
    <row r="477" spans="2:51" s="13" customFormat="1" ht="12">
      <c r="B477" s="150"/>
      <c r="D477" s="144" t="s">
        <v>157</v>
      </c>
      <c r="E477" s="151" t="s">
        <v>1</v>
      </c>
      <c r="F477" s="152" t="s">
        <v>3787</v>
      </c>
      <c r="H477" s="153">
        <v>-0.814</v>
      </c>
      <c r="L477" s="150"/>
      <c r="M477" s="154"/>
      <c r="N477" s="155"/>
      <c r="O477" s="155"/>
      <c r="P477" s="155"/>
      <c r="Q477" s="155"/>
      <c r="R477" s="155"/>
      <c r="S477" s="155"/>
      <c r="T477" s="156"/>
      <c r="AT477" s="151" t="s">
        <v>157</v>
      </c>
      <c r="AU477" s="151" t="s">
        <v>79</v>
      </c>
      <c r="AV477" s="13" t="s">
        <v>79</v>
      </c>
      <c r="AW477" s="13" t="s">
        <v>27</v>
      </c>
      <c r="AX477" s="13" t="s">
        <v>70</v>
      </c>
      <c r="AY477" s="151" t="s">
        <v>148</v>
      </c>
    </row>
    <row r="478" spans="2:51" s="12" customFormat="1" ht="12">
      <c r="B478" s="143"/>
      <c r="D478" s="144" t="s">
        <v>157</v>
      </c>
      <c r="E478" s="145" t="s">
        <v>1</v>
      </c>
      <c r="F478" s="146" t="s">
        <v>347</v>
      </c>
      <c r="H478" s="145" t="s">
        <v>1</v>
      </c>
      <c r="L478" s="143"/>
      <c r="M478" s="147"/>
      <c r="N478" s="148"/>
      <c r="O478" s="148"/>
      <c r="P478" s="148"/>
      <c r="Q478" s="148"/>
      <c r="R478" s="148"/>
      <c r="S478" s="148"/>
      <c r="T478" s="149"/>
      <c r="AT478" s="145" t="s">
        <v>157</v>
      </c>
      <c r="AU478" s="145" t="s">
        <v>79</v>
      </c>
      <c r="AV478" s="12" t="s">
        <v>77</v>
      </c>
      <c r="AW478" s="12" t="s">
        <v>27</v>
      </c>
      <c r="AX478" s="12" t="s">
        <v>70</v>
      </c>
      <c r="AY478" s="145" t="s">
        <v>148</v>
      </c>
    </row>
    <row r="479" spans="2:51" s="13" customFormat="1" ht="12">
      <c r="B479" s="150"/>
      <c r="D479" s="144" t="s">
        <v>157</v>
      </c>
      <c r="E479" s="151" t="s">
        <v>1</v>
      </c>
      <c r="F479" s="152" t="s">
        <v>3788</v>
      </c>
      <c r="H479" s="153">
        <v>-1.333</v>
      </c>
      <c r="L479" s="150"/>
      <c r="M479" s="154"/>
      <c r="N479" s="155"/>
      <c r="O479" s="155"/>
      <c r="P479" s="155"/>
      <c r="Q479" s="155"/>
      <c r="R479" s="155"/>
      <c r="S479" s="155"/>
      <c r="T479" s="156"/>
      <c r="AT479" s="151" t="s">
        <v>157</v>
      </c>
      <c r="AU479" s="151" t="s">
        <v>79</v>
      </c>
      <c r="AV479" s="13" t="s">
        <v>79</v>
      </c>
      <c r="AW479" s="13" t="s">
        <v>27</v>
      </c>
      <c r="AX479" s="13" t="s">
        <v>70</v>
      </c>
      <c r="AY479" s="151" t="s">
        <v>148</v>
      </c>
    </row>
    <row r="480" spans="2:51" s="13" customFormat="1" ht="12">
      <c r="B480" s="150"/>
      <c r="D480" s="144" t="s">
        <v>157</v>
      </c>
      <c r="E480" s="151" t="s">
        <v>1</v>
      </c>
      <c r="F480" s="152" t="s">
        <v>3789</v>
      </c>
      <c r="H480" s="153">
        <v>-0.998</v>
      </c>
      <c r="L480" s="150"/>
      <c r="M480" s="154"/>
      <c r="N480" s="155"/>
      <c r="O480" s="155"/>
      <c r="P480" s="155"/>
      <c r="Q480" s="155"/>
      <c r="R480" s="155"/>
      <c r="S480" s="155"/>
      <c r="T480" s="156"/>
      <c r="AT480" s="151" t="s">
        <v>157</v>
      </c>
      <c r="AU480" s="151" t="s">
        <v>79</v>
      </c>
      <c r="AV480" s="13" t="s">
        <v>79</v>
      </c>
      <c r="AW480" s="13" t="s">
        <v>27</v>
      </c>
      <c r="AX480" s="13" t="s">
        <v>70</v>
      </c>
      <c r="AY480" s="151" t="s">
        <v>148</v>
      </c>
    </row>
    <row r="481" spans="2:51" s="13" customFormat="1" ht="12">
      <c r="B481" s="150"/>
      <c r="D481" s="144" t="s">
        <v>157</v>
      </c>
      <c r="E481" s="151" t="s">
        <v>1</v>
      </c>
      <c r="F481" s="152" t="s">
        <v>3790</v>
      </c>
      <c r="H481" s="153">
        <v>-0.913</v>
      </c>
      <c r="L481" s="150"/>
      <c r="M481" s="154"/>
      <c r="N481" s="155"/>
      <c r="O481" s="155"/>
      <c r="P481" s="155"/>
      <c r="Q481" s="155"/>
      <c r="R481" s="155"/>
      <c r="S481" s="155"/>
      <c r="T481" s="156"/>
      <c r="AT481" s="151" t="s">
        <v>157</v>
      </c>
      <c r="AU481" s="151" t="s">
        <v>79</v>
      </c>
      <c r="AV481" s="13" t="s">
        <v>79</v>
      </c>
      <c r="AW481" s="13" t="s">
        <v>27</v>
      </c>
      <c r="AX481" s="13" t="s">
        <v>70</v>
      </c>
      <c r="AY481" s="151" t="s">
        <v>148</v>
      </c>
    </row>
    <row r="482" spans="2:51" s="13" customFormat="1" ht="12">
      <c r="B482" s="150"/>
      <c r="D482" s="144" t="s">
        <v>157</v>
      </c>
      <c r="E482" s="151" t="s">
        <v>1</v>
      </c>
      <c r="F482" s="152" t="s">
        <v>3791</v>
      </c>
      <c r="H482" s="153">
        <v>-0.428</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51" s="13" customFormat="1" ht="12">
      <c r="B483" s="150"/>
      <c r="D483" s="144" t="s">
        <v>157</v>
      </c>
      <c r="E483" s="151" t="s">
        <v>1</v>
      </c>
      <c r="F483" s="152" t="s">
        <v>3792</v>
      </c>
      <c r="H483" s="153">
        <v>-5.241</v>
      </c>
      <c r="L483" s="150"/>
      <c r="M483" s="154"/>
      <c r="N483" s="155"/>
      <c r="O483" s="155"/>
      <c r="P483" s="155"/>
      <c r="Q483" s="155"/>
      <c r="R483" s="155"/>
      <c r="S483" s="155"/>
      <c r="T483" s="156"/>
      <c r="AT483" s="151" t="s">
        <v>157</v>
      </c>
      <c r="AU483" s="151" t="s">
        <v>79</v>
      </c>
      <c r="AV483" s="13" t="s">
        <v>79</v>
      </c>
      <c r="AW483" s="13" t="s">
        <v>27</v>
      </c>
      <c r="AX483" s="13" t="s">
        <v>70</v>
      </c>
      <c r="AY483" s="151" t="s">
        <v>148</v>
      </c>
    </row>
    <row r="484" spans="2:51" s="13" customFormat="1" ht="12">
      <c r="B484" s="150"/>
      <c r="D484" s="144" t="s">
        <v>157</v>
      </c>
      <c r="E484" s="151" t="s">
        <v>1</v>
      </c>
      <c r="F484" s="152" t="s">
        <v>3793</v>
      </c>
      <c r="H484" s="153">
        <v>-11.67</v>
      </c>
      <c r="L484" s="150"/>
      <c r="M484" s="154"/>
      <c r="N484" s="155"/>
      <c r="O484" s="155"/>
      <c r="P484" s="155"/>
      <c r="Q484" s="155"/>
      <c r="R484" s="155"/>
      <c r="S484" s="155"/>
      <c r="T484" s="156"/>
      <c r="AT484" s="151" t="s">
        <v>157</v>
      </c>
      <c r="AU484" s="151" t="s">
        <v>79</v>
      </c>
      <c r="AV484" s="13" t="s">
        <v>79</v>
      </c>
      <c r="AW484" s="13" t="s">
        <v>27</v>
      </c>
      <c r="AX484" s="13" t="s">
        <v>70</v>
      </c>
      <c r="AY484" s="151" t="s">
        <v>148</v>
      </c>
    </row>
    <row r="485" spans="2:51" s="13" customFormat="1" ht="20.4">
      <c r="B485" s="150"/>
      <c r="D485" s="144" t="s">
        <v>157</v>
      </c>
      <c r="E485" s="151" t="s">
        <v>1</v>
      </c>
      <c r="F485" s="152" t="s">
        <v>3794</v>
      </c>
      <c r="H485" s="153">
        <v>-7.196</v>
      </c>
      <c r="L485" s="150"/>
      <c r="M485" s="154"/>
      <c r="N485" s="155"/>
      <c r="O485" s="155"/>
      <c r="P485" s="155"/>
      <c r="Q485" s="155"/>
      <c r="R485" s="155"/>
      <c r="S485" s="155"/>
      <c r="T485" s="156"/>
      <c r="AT485" s="151" t="s">
        <v>157</v>
      </c>
      <c r="AU485" s="151" t="s">
        <v>79</v>
      </c>
      <c r="AV485" s="13" t="s">
        <v>79</v>
      </c>
      <c r="AW485" s="13" t="s">
        <v>27</v>
      </c>
      <c r="AX485" s="13" t="s">
        <v>70</v>
      </c>
      <c r="AY485" s="151" t="s">
        <v>148</v>
      </c>
    </row>
    <row r="486" spans="2:51" s="13" customFormat="1" ht="30.6">
      <c r="B486" s="150"/>
      <c r="D486" s="144" t="s">
        <v>157</v>
      </c>
      <c r="E486" s="151" t="s">
        <v>1</v>
      </c>
      <c r="F486" s="152" t="s">
        <v>3662</v>
      </c>
      <c r="H486" s="153">
        <v>57.97</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65" s="1" customFormat="1" ht="24" customHeight="1">
      <c r="B487" s="130"/>
      <c r="C487" s="131" t="s">
        <v>716</v>
      </c>
      <c r="D487" s="131" t="s">
        <v>150</v>
      </c>
      <c r="E487" s="132" t="s">
        <v>742</v>
      </c>
      <c r="F487" s="133" t="s">
        <v>743</v>
      </c>
      <c r="G487" s="134" t="s">
        <v>153</v>
      </c>
      <c r="H487" s="135">
        <v>62.4</v>
      </c>
      <c r="I487" s="136"/>
      <c r="J487" s="136">
        <f>ROUND(I487*H487,2)</f>
        <v>0</v>
      </c>
      <c r="K487" s="133" t="s">
        <v>154</v>
      </c>
      <c r="L487" s="27"/>
      <c r="M487" s="137" t="s">
        <v>1</v>
      </c>
      <c r="N487" s="138" t="s">
        <v>35</v>
      </c>
      <c r="O487" s="139">
        <v>0.38</v>
      </c>
      <c r="P487" s="139">
        <f>O487*H487</f>
        <v>23.712</v>
      </c>
      <c r="Q487" s="139">
        <v>0</v>
      </c>
      <c r="R487" s="139">
        <f>Q487*H487</f>
        <v>0</v>
      </c>
      <c r="S487" s="139">
        <v>0</v>
      </c>
      <c r="T487" s="140">
        <f>S487*H487</f>
        <v>0</v>
      </c>
      <c r="AR487" s="141" t="s">
        <v>155</v>
      </c>
      <c r="AT487" s="141" t="s">
        <v>150</v>
      </c>
      <c r="AU487" s="141" t="s">
        <v>79</v>
      </c>
      <c r="AY487" s="15" t="s">
        <v>148</v>
      </c>
      <c r="BE487" s="142">
        <f>IF(N487="základní",J487,0)</f>
        <v>0</v>
      </c>
      <c r="BF487" s="142">
        <f>IF(N487="snížená",J487,0)</f>
        <v>0</v>
      </c>
      <c r="BG487" s="142">
        <f>IF(N487="zákl. přenesená",J487,0)</f>
        <v>0</v>
      </c>
      <c r="BH487" s="142">
        <f>IF(N487="sníž. přenesená",J487,0)</f>
        <v>0</v>
      </c>
      <c r="BI487" s="142">
        <f>IF(N487="nulová",J487,0)</f>
        <v>0</v>
      </c>
      <c r="BJ487" s="15" t="s">
        <v>77</v>
      </c>
      <c r="BK487" s="142">
        <f>ROUND(I487*H487,2)</f>
        <v>0</v>
      </c>
      <c r="BL487" s="15" t="s">
        <v>155</v>
      </c>
      <c r="BM487" s="141" t="s">
        <v>3795</v>
      </c>
    </row>
    <row r="488" spans="2:51" s="12" customFormat="1" ht="12">
      <c r="B488" s="143"/>
      <c r="D488" s="144" t="s">
        <v>157</v>
      </c>
      <c r="E488" s="145" t="s">
        <v>1</v>
      </c>
      <c r="F488" s="146" t="s">
        <v>745</v>
      </c>
      <c r="H488" s="145" t="s">
        <v>1</v>
      </c>
      <c r="L488" s="143"/>
      <c r="M488" s="147"/>
      <c r="N488" s="148"/>
      <c r="O488" s="148"/>
      <c r="P488" s="148"/>
      <c r="Q488" s="148"/>
      <c r="R488" s="148"/>
      <c r="S488" s="148"/>
      <c r="T488" s="149"/>
      <c r="AT488" s="145" t="s">
        <v>157</v>
      </c>
      <c r="AU488" s="145" t="s">
        <v>79</v>
      </c>
      <c r="AV488" s="12" t="s">
        <v>77</v>
      </c>
      <c r="AW488" s="12" t="s">
        <v>27</v>
      </c>
      <c r="AX488" s="12" t="s">
        <v>70</v>
      </c>
      <c r="AY488" s="145" t="s">
        <v>148</v>
      </c>
    </row>
    <row r="489" spans="2:51" s="13" customFormat="1" ht="12">
      <c r="B489" s="150"/>
      <c r="D489" s="144" t="s">
        <v>157</v>
      </c>
      <c r="E489" s="151" t="s">
        <v>1</v>
      </c>
      <c r="F489" s="152" t="s">
        <v>3796</v>
      </c>
      <c r="H489" s="153">
        <v>11.58</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51" s="13" customFormat="1" ht="12">
      <c r="B490" s="150"/>
      <c r="D490" s="144" t="s">
        <v>157</v>
      </c>
      <c r="E490" s="151" t="s">
        <v>1</v>
      </c>
      <c r="F490" s="152" t="s">
        <v>3797</v>
      </c>
      <c r="H490" s="153">
        <v>19.8</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51" s="13" customFormat="1" ht="12">
      <c r="B491" s="150"/>
      <c r="D491" s="144" t="s">
        <v>157</v>
      </c>
      <c r="E491" s="151" t="s">
        <v>1</v>
      </c>
      <c r="F491" s="152" t="s">
        <v>3798</v>
      </c>
      <c r="H491" s="153">
        <v>11.34</v>
      </c>
      <c r="L491" s="150"/>
      <c r="M491" s="154"/>
      <c r="N491" s="155"/>
      <c r="O491" s="155"/>
      <c r="P491" s="155"/>
      <c r="Q491" s="155"/>
      <c r="R491" s="155"/>
      <c r="S491" s="155"/>
      <c r="T491" s="156"/>
      <c r="AT491" s="151" t="s">
        <v>157</v>
      </c>
      <c r="AU491" s="151" t="s">
        <v>79</v>
      </c>
      <c r="AV491" s="13" t="s">
        <v>79</v>
      </c>
      <c r="AW491" s="13" t="s">
        <v>27</v>
      </c>
      <c r="AX491" s="13" t="s">
        <v>70</v>
      </c>
      <c r="AY491" s="151" t="s">
        <v>148</v>
      </c>
    </row>
    <row r="492" spans="2:51" s="13" customFormat="1" ht="12">
      <c r="B492" s="150"/>
      <c r="D492" s="144" t="s">
        <v>157</v>
      </c>
      <c r="E492" s="151" t="s">
        <v>1</v>
      </c>
      <c r="F492" s="152" t="s">
        <v>3799</v>
      </c>
      <c r="H492" s="153">
        <v>19.68</v>
      </c>
      <c r="L492" s="150"/>
      <c r="M492" s="154"/>
      <c r="N492" s="155"/>
      <c r="O492" s="155"/>
      <c r="P492" s="155"/>
      <c r="Q492" s="155"/>
      <c r="R492" s="155"/>
      <c r="S492" s="155"/>
      <c r="T492" s="156"/>
      <c r="AT492" s="151" t="s">
        <v>157</v>
      </c>
      <c r="AU492" s="151" t="s">
        <v>79</v>
      </c>
      <c r="AV492" s="13" t="s">
        <v>79</v>
      </c>
      <c r="AW492" s="13" t="s">
        <v>27</v>
      </c>
      <c r="AX492" s="13" t="s">
        <v>70</v>
      </c>
      <c r="AY492" s="151" t="s">
        <v>148</v>
      </c>
    </row>
    <row r="493" spans="2:65" s="1" customFormat="1" ht="24" customHeight="1">
      <c r="B493" s="130"/>
      <c r="C493" s="131" t="s">
        <v>727</v>
      </c>
      <c r="D493" s="131" t="s">
        <v>150</v>
      </c>
      <c r="E493" s="132" t="s">
        <v>751</v>
      </c>
      <c r="F493" s="133" t="s">
        <v>752</v>
      </c>
      <c r="G493" s="134" t="s">
        <v>153</v>
      </c>
      <c r="H493" s="135">
        <v>231.808</v>
      </c>
      <c r="I493" s="136"/>
      <c r="J493" s="136">
        <f>ROUND(I493*H493,2)</f>
        <v>0</v>
      </c>
      <c r="K493" s="133" t="s">
        <v>154</v>
      </c>
      <c r="L493" s="27"/>
      <c r="M493" s="137" t="s">
        <v>1</v>
      </c>
      <c r="N493" s="138" t="s">
        <v>35</v>
      </c>
      <c r="O493" s="139">
        <v>0.06</v>
      </c>
      <c r="P493" s="139">
        <f>O493*H493</f>
        <v>13.908479999999999</v>
      </c>
      <c r="Q493" s="139">
        <v>0.00012</v>
      </c>
      <c r="R493" s="139">
        <f>Q493*H493</f>
        <v>0.027816959999999998</v>
      </c>
      <c r="S493" s="139">
        <v>0</v>
      </c>
      <c r="T493" s="140">
        <f>S493*H493</f>
        <v>0</v>
      </c>
      <c r="AR493" s="141" t="s">
        <v>155</v>
      </c>
      <c r="AT493" s="141" t="s">
        <v>150</v>
      </c>
      <c r="AU493" s="141" t="s">
        <v>79</v>
      </c>
      <c r="AY493" s="15" t="s">
        <v>148</v>
      </c>
      <c r="BE493" s="142">
        <f>IF(N493="základní",J493,0)</f>
        <v>0</v>
      </c>
      <c r="BF493" s="142">
        <f>IF(N493="snížená",J493,0)</f>
        <v>0</v>
      </c>
      <c r="BG493" s="142">
        <f>IF(N493="zákl. přenesená",J493,0)</f>
        <v>0</v>
      </c>
      <c r="BH493" s="142">
        <f>IF(N493="sníž. přenesená",J493,0)</f>
        <v>0</v>
      </c>
      <c r="BI493" s="142">
        <f>IF(N493="nulová",J493,0)</f>
        <v>0</v>
      </c>
      <c r="BJ493" s="15" t="s">
        <v>77</v>
      </c>
      <c r="BK493" s="142">
        <f>ROUND(I493*H493,2)</f>
        <v>0</v>
      </c>
      <c r="BL493" s="15" t="s">
        <v>155</v>
      </c>
      <c r="BM493" s="141" t="s">
        <v>3800</v>
      </c>
    </row>
    <row r="494" spans="2:51" s="12" customFormat="1" ht="12">
      <c r="B494" s="143"/>
      <c r="D494" s="144" t="s">
        <v>157</v>
      </c>
      <c r="E494" s="145" t="s">
        <v>1</v>
      </c>
      <c r="F494" s="146" t="s">
        <v>754</v>
      </c>
      <c r="H494" s="145" t="s">
        <v>1</v>
      </c>
      <c r="L494" s="143"/>
      <c r="M494" s="147"/>
      <c r="N494" s="148"/>
      <c r="O494" s="148"/>
      <c r="P494" s="148"/>
      <c r="Q494" s="148"/>
      <c r="R494" s="148"/>
      <c r="S494" s="148"/>
      <c r="T494" s="149"/>
      <c r="AT494" s="145" t="s">
        <v>157</v>
      </c>
      <c r="AU494" s="145" t="s">
        <v>79</v>
      </c>
      <c r="AV494" s="12" t="s">
        <v>77</v>
      </c>
      <c r="AW494" s="12" t="s">
        <v>27</v>
      </c>
      <c r="AX494" s="12" t="s">
        <v>70</v>
      </c>
      <c r="AY494" s="145" t="s">
        <v>148</v>
      </c>
    </row>
    <row r="495" spans="2:51" s="12" customFormat="1" ht="12">
      <c r="B495" s="143"/>
      <c r="D495" s="144" t="s">
        <v>157</v>
      </c>
      <c r="E495" s="145" t="s">
        <v>1</v>
      </c>
      <c r="F495" s="146" t="s">
        <v>2914</v>
      </c>
      <c r="H495" s="145" t="s">
        <v>1</v>
      </c>
      <c r="L495" s="143"/>
      <c r="M495" s="147"/>
      <c r="N495" s="148"/>
      <c r="O495" s="148"/>
      <c r="P495" s="148"/>
      <c r="Q495" s="148"/>
      <c r="R495" s="148"/>
      <c r="S495" s="148"/>
      <c r="T495" s="149"/>
      <c r="AT495" s="145" t="s">
        <v>157</v>
      </c>
      <c r="AU495" s="145" t="s">
        <v>79</v>
      </c>
      <c r="AV495" s="12" t="s">
        <v>77</v>
      </c>
      <c r="AW495" s="12" t="s">
        <v>27</v>
      </c>
      <c r="AX495" s="12" t="s">
        <v>70</v>
      </c>
      <c r="AY495" s="145" t="s">
        <v>148</v>
      </c>
    </row>
    <row r="496" spans="2:51" s="13" customFormat="1" ht="12">
      <c r="B496" s="150"/>
      <c r="D496" s="144" t="s">
        <v>157</v>
      </c>
      <c r="E496" s="151" t="s">
        <v>1</v>
      </c>
      <c r="F496" s="152" t="s">
        <v>3801</v>
      </c>
      <c r="H496" s="153">
        <v>0.661</v>
      </c>
      <c r="L496" s="150"/>
      <c r="M496" s="154"/>
      <c r="N496" s="155"/>
      <c r="O496" s="155"/>
      <c r="P496" s="155"/>
      <c r="Q496" s="155"/>
      <c r="R496" s="155"/>
      <c r="S496" s="155"/>
      <c r="T496" s="156"/>
      <c r="AT496" s="151" t="s">
        <v>157</v>
      </c>
      <c r="AU496" s="151" t="s">
        <v>79</v>
      </c>
      <c r="AV496" s="13" t="s">
        <v>79</v>
      </c>
      <c r="AW496" s="13" t="s">
        <v>27</v>
      </c>
      <c r="AX496" s="13" t="s">
        <v>70</v>
      </c>
      <c r="AY496" s="151" t="s">
        <v>148</v>
      </c>
    </row>
    <row r="497" spans="2:51" s="13" customFormat="1" ht="12">
      <c r="B497" s="150"/>
      <c r="D497" s="144" t="s">
        <v>157</v>
      </c>
      <c r="E497" s="151" t="s">
        <v>1</v>
      </c>
      <c r="F497" s="152" t="s">
        <v>3802</v>
      </c>
      <c r="H497" s="153">
        <v>2.412</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ht="12">
      <c r="B498" s="150"/>
      <c r="D498" s="144" t="s">
        <v>157</v>
      </c>
      <c r="E498" s="151" t="s">
        <v>1</v>
      </c>
      <c r="F498" s="152" t="s">
        <v>3803</v>
      </c>
      <c r="H498" s="153">
        <v>1.503</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3" customFormat="1" ht="12">
      <c r="B499" s="150"/>
      <c r="D499" s="144" t="s">
        <v>157</v>
      </c>
      <c r="E499" s="151" t="s">
        <v>1</v>
      </c>
      <c r="F499" s="152" t="s">
        <v>3804</v>
      </c>
      <c r="H499" s="153">
        <v>2.088</v>
      </c>
      <c r="L499" s="150"/>
      <c r="M499" s="154"/>
      <c r="N499" s="155"/>
      <c r="O499" s="155"/>
      <c r="P499" s="155"/>
      <c r="Q499" s="155"/>
      <c r="R499" s="155"/>
      <c r="S499" s="155"/>
      <c r="T499" s="156"/>
      <c r="AT499" s="151" t="s">
        <v>157</v>
      </c>
      <c r="AU499" s="151" t="s">
        <v>79</v>
      </c>
      <c r="AV499" s="13" t="s">
        <v>79</v>
      </c>
      <c r="AW499" s="13" t="s">
        <v>27</v>
      </c>
      <c r="AX499" s="13" t="s">
        <v>70</v>
      </c>
      <c r="AY499" s="151" t="s">
        <v>148</v>
      </c>
    </row>
    <row r="500" spans="2:51" s="13" customFormat="1" ht="12">
      <c r="B500" s="150"/>
      <c r="D500" s="144" t="s">
        <v>157</v>
      </c>
      <c r="E500" s="151" t="s">
        <v>1</v>
      </c>
      <c r="F500" s="152" t="s">
        <v>3805</v>
      </c>
      <c r="H500" s="153">
        <v>3.15</v>
      </c>
      <c r="L500" s="150"/>
      <c r="M500" s="154"/>
      <c r="N500" s="155"/>
      <c r="O500" s="155"/>
      <c r="P500" s="155"/>
      <c r="Q500" s="155"/>
      <c r="R500" s="155"/>
      <c r="S500" s="155"/>
      <c r="T500" s="156"/>
      <c r="AT500" s="151" t="s">
        <v>157</v>
      </c>
      <c r="AU500" s="151" t="s">
        <v>79</v>
      </c>
      <c r="AV500" s="13" t="s">
        <v>79</v>
      </c>
      <c r="AW500" s="13" t="s">
        <v>27</v>
      </c>
      <c r="AX500" s="13" t="s">
        <v>70</v>
      </c>
      <c r="AY500" s="151" t="s">
        <v>148</v>
      </c>
    </row>
    <row r="501" spans="2:51" s="13" customFormat="1" ht="12">
      <c r="B501" s="150"/>
      <c r="D501" s="144" t="s">
        <v>157</v>
      </c>
      <c r="E501" s="151" t="s">
        <v>1</v>
      </c>
      <c r="F501" s="152" t="s">
        <v>3806</v>
      </c>
      <c r="H501" s="153">
        <v>2.025</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2" customFormat="1" ht="12">
      <c r="B502" s="143"/>
      <c r="D502" s="144" t="s">
        <v>157</v>
      </c>
      <c r="E502" s="145" t="s">
        <v>1</v>
      </c>
      <c r="F502" s="146" t="s">
        <v>2175</v>
      </c>
      <c r="H502" s="145" t="s">
        <v>1</v>
      </c>
      <c r="L502" s="143"/>
      <c r="M502" s="147"/>
      <c r="N502" s="148"/>
      <c r="O502" s="148"/>
      <c r="P502" s="148"/>
      <c r="Q502" s="148"/>
      <c r="R502" s="148"/>
      <c r="S502" s="148"/>
      <c r="T502" s="149"/>
      <c r="AT502" s="145" t="s">
        <v>157</v>
      </c>
      <c r="AU502" s="145" t="s">
        <v>79</v>
      </c>
      <c r="AV502" s="12" t="s">
        <v>77</v>
      </c>
      <c r="AW502" s="12" t="s">
        <v>27</v>
      </c>
      <c r="AX502" s="12" t="s">
        <v>70</v>
      </c>
      <c r="AY502" s="145" t="s">
        <v>148</v>
      </c>
    </row>
    <row r="503" spans="2:51" s="13" customFormat="1" ht="12">
      <c r="B503" s="150"/>
      <c r="D503" s="144" t="s">
        <v>157</v>
      </c>
      <c r="E503" s="151" t="s">
        <v>1</v>
      </c>
      <c r="F503" s="152" t="s">
        <v>3807</v>
      </c>
      <c r="H503" s="153">
        <v>6.174</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ht="12">
      <c r="B504" s="150"/>
      <c r="D504" s="144" t="s">
        <v>157</v>
      </c>
      <c r="E504" s="151" t="s">
        <v>1</v>
      </c>
      <c r="F504" s="152" t="s">
        <v>3808</v>
      </c>
      <c r="H504" s="153">
        <v>10.8</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ht="12">
      <c r="B505" s="150"/>
      <c r="D505" s="144" t="s">
        <v>157</v>
      </c>
      <c r="E505" s="151" t="s">
        <v>1</v>
      </c>
      <c r="F505" s="152" t="s">
        <v>3809</v>
      </c>
      <c r="H505" s="153">
        <v>15.33</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3" customFormat="1" ht="12">
      <c r="B506" s="150"/>
      <c r="D506" s="144" t="s">
        <v>157</v>
      </c>
      <c r="E506" s="151" t="s">
        <v>1</v>
      </c>
      <c r="F506" s="152" t="s">
        <v>3810</v>
      </c>
      <c r="H506" s="153">
        <v>7.82</v>
      </c>
      <c r="L506" s="150"/>
      <c r="M506" s="154"/>
      <c r="N506" s="155"/>
      <c r="O506" s="155"/>
      <c r="P506" s="155"/>
      <c r="Q506" s="155"/>
      <c r="R506" s="155"/>
      <c r="S506" s="155"/>
      <c r="T506" s="156"/>
      <c r="AT506" s="151" t="s">
        <v>157</v>
      </c>
      <c r="AU506" s="151" t="s">
        <v>79</v>
      </c>
      <c r="AV506" s="13" t="s">
        <v>79</v>
      </c>
      <c r="AW506" s="13" t="s">
        <v>27</v>
      </c>
      <c r="AX506" s="13" t="s">
        <v>70</v>
      </c>
      <c r="AY506" s="151" t="s">
        <v>148</v>
      </c>
    </row>
    <row r="507" spans="2:51" s="13" customFormat="1" ht="12">
      <c r="B507" s="150"/>
      <c r="D507" s="144" t="s">
        <v>157</v>
      </c>
      <c r="E507" s="151" t="s">
        <v>1</v>
      </c>
      <c r="F507" s="152" t="s">
        <v>3811</v>
      </c>
      <c r="H507" s="153">
        <v>1.98</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2" customFormat="1" ht="12">
      <c r="B508" s="143"/>
      <c r="D508" s="144" t="s">
        <v>157</v>
      </c>
      <c r="E508" s="145" t="s">
        <v>1</v>
      </c>
      <c r="F508" s="146" t="s">
        <v>347</v>
      </c>
      <c r="H508" s="145" t="s">
        <v>1</v>
      </c>
      <c r="L508" s="143"/>
      <c r="M508" s="147"/>
      <c r="N508" s="148"/>
      <c r="O508" s="148"/>
      <c r="P508" s="148"/>
      <c r="Q508" s="148"/>
      <c r="R508" s="148"/>
      <c r="S508" s="148"/>
      <c r="T508" s="149"/>
      <c r="AT508" s="145" t="s">
        <v>157</v>
      </c>
      <c r="AU508" s="145" t="s">
        <v>79</v>
      </c>
      <c r="AV508" s="12" t="s">
        <v>77</v>
      </c>
      <c r="AW508" s="12" t="s">
        <v>27</v>
      </c>
      <c r="AX508" s="12" t="s">
        <v>70</v>
      </c>
      <c r="AY508" s="145" t="s">
        <v>148</v>
      </c>
    </row>
    <row r="509" spans="2:51" s="13" customFormat="1" ht="12">
      <c r="B509" s="150"/>
      <c r="D509" s="144" t="s">
        <v>157</v>
      </c>
      <c r="E509" s="151" t="s">
        <v>1</v>
      </c>
      <c r="F509" s="152" t="s">
        <v>3812</v>
      </c>
      <c r="H509" s="153">
        <v>2.297</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ht="12">
      <c r="B510" s="150"/>
      <c r="D510" s="144" t="s">
        <v>157</v>
      </c>
      <c r="E510" s="151" t="s">
        <v>1</v>
      </c>
      <c r="F510" s="152" t="s">
        <v>3813</v>
      </c>
      <c r="H510" s="153">
        <v>1.929</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51" s="13" customFormat="1" ht="12">
      <c r="B511" s="150"/>
      <c r="D511" s="144" t="s">
        <v>157</v>
      </c>
      <c r="E511" s="151" t="s">
        <v>1</v>
      </c>
      <c r="F511" s="152" t="s">
        <v>3814</v>
      </c>
      <c r="H511" s="153">
        <v>4.116</v>
      </c>
      <c r="L511" s="150"/>
      <c r="M511" s="154"/>
      <c r="N511" s="155"/>
      <c r="O511" s="155"/>
      <c r="P511" s="155"/>
      <c r="Q511" s="155"/>
      <c r="R511" s="155"/>
      <c r="S511" s="155"/>
      <c r="T511" s="156"/>
      <c r="AT511" s="151" t="s">
        <v>157</v>
      </c>
      <c r="AU511" s="151" t="s">
        <v>79</v>
      </c>
      <c r="AV511" s="13" t="s">
        <v>79</v>
      </c>
      <c r="AW511" s="13" t="s">
        <v>27</v>
      </c>
      <c r="AX511" s="13" t="s">
        <v>70</v>
      </c>
      <c r="AY511" s="151" t="s">
        <v>148</v>
      </c>
    </row>
    <row r="512" spans="2:51" s="13" customFormat="1" ht="12">
      <c r="B512" s="150"/>
      <c r="D512" s="144" t="s">
        <v>157</v>
      </c>
      <c r="E512" s="151" t="s">
        <v>1</v>
      </c>
      <c r="F512" s="152" t="s">
        <v>3815</v>
      </c>
      <c r="H512" s="153">
        <v>1.253</v>
      </c>
      <c r="L512" s="150"/>
      <c r="M512" s="154"/>
      <c r="N512" s="155"/>
      <c r="O512" s="155"/>
      <c r="P512" s="155"/>
      <c r="Q512" s="155"/>
      <c r="R512" s="155"/>
      <c r="S512" s="155"/>
      <c r="T512" s="156"/>
      <c r="AT512" s="151" t="s">
        <v>157</v>
      </c>
      <c r="AU512" s="151" t="s">
        <v>79</v>
      </c>
      <c r="AV512" s="13" t="s">
        <v>79</v>
      </c>
      <c r="AW512" s="13" t="s">
        <v>27</v>
      </c>
      <c r="AX512" s="13" t="s">
        <v>70</v>
      </c>
      <c r="AY512" s="151" t="s">
        <v>148</v>
      </c>
    </row>
    <row r="513" spans="2:51" s="13" customFormat="1" ht="12">
      <c r="B513" s="150"/>
      <c r="D513" s="144" t="s">
        <v>157</v>
      </c>
      <c r="E513" s="151" t="s">
        <v>1</v>
      </c>
      <c r="F513" s="152" t="s">
        <v>3816</v>
      </c>
      <c r="H513" s="153">
        <v>10.893</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51" s="13" customFormat="1" ht="12">
      <c r="B514" s="150"/>
      <c r="D514" s="144" t="s">
        <v>157</v>
      </c>
      <c r="E514" s="151" t="s">
        <v>1</v>
      </c>
      <c r="F514" s="152" t="s">
        <v>3817</v>
      </c>
      <c r="H514" s="153">
        <v>18.27</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51" s="13" customFormat="1" ht="12">
      <c r="B515" s="150"/>
      <c r="D515" s="144" t="s">
        <v>157</v>
      </c>
      <c r="E515" s="151" t="s">
        <v>1</v>
      </c>
      <c r="F515" s="152" t="s">
        <v>3818</v>
      </c>
      <c r="H515" s="153">
        <v>12.502</v>
      </c>
      <c r="L515" s="150"/>
      <c r="M515" s="154"/>
      <c r="N515" s="155"/>
      <c r="O515" s="155"/>
      <c r="P515" s="155"/>
      <c r="Q515" s="155"/>
      <c r="R515" s="155"/>
      <c r="S515" s="155"/>
      <c r="T515" s="156"/>
      <c r="AT515" s="151" t="s">
        <v>157</v>
      </c>
      <c r="AU515" s="151" t="s">
        <v>79</v>
      </c>
      <c r="AV515" s="13" t="s">
        <v>79</v>
      </c>
      <c r="AW515" s="13" t="s">
        <v>27</v>
      </c>
      <c r="AX515" s="13" t="s">
        <v>70</v>
      </c>
      <c r="AY515" s="151" t="s">
        <v>148</v>
      </c>
    </row>
    <row r="516" spans="2:51" s="13" customFormat="1" ht="12">
      <c r="B516" s="150"/>
      <c r="D516" s="144" t="s">
        <v>157</v>
      </c>
      <c r="E516" s="151" t="s">
        <v>1</v>
      </c>
      <c r="F516" s="152" t="s">
        <v>3819</v>
      </c>
      <c r="H516" s="153">
        <v>10.701</v>
      </c>
      <c r="L516" s="150"/>
      <c r="M516" s="154"/>
      <c r="N516" s="155"/>
      <c r="O516" s="155"/>
      <c r="P516" s="155"/>
      <c r="Q516" s="155"/>
      <c r="R516" s="155"/>
      <c r="S516" s="155"/>
      <c r="T516" s="156"/>
      <c r="AT516" s="151" t="s">
        <v>157</v>
      </c>
      <c r="AU516" s="151" t="s">
        <v>79</v>
      </c>
      <c r="AV516" s="13" t="s">
        <v>79</v>
      </c>
      <c r="AW516" s="13" t="s">
        <v>27</v>
      </c>
      <c r="AX516" s="13" t="s">
        <v>70</v>
      </c>
      <c r="AY516" s="151" t="s">
        <v>148</v>
      </c>
    </row>
    <row r="517" spans="2:51" s="13" customFormat="1" ht="12">
      <c r="B517" s="150"/>
      <c r="D517" s="144" t="s">
        <v>157</v>
      </c>
      <c r="F517" s="152" t="s">
        <v>3820</v>
      </c>
      <c r="H517" s="153">
        <v>231.808</v>
      </c>
      <c r="L517" s="150"/>
      <c r="M517" s="154"/>
      <c r="N517" s="155"/>
      <c r="O517" s="155"/>
      <c r="P517" s="155"/>
      <c r="Q517" s="155"/>
      <c r="R517" s="155"/>
      <c r="S517" s="155"/>
      <c r="T517" s="156"/>
      <c r="AT517" s="151" t="s">
        <v>157</v>
      </c>
      <c r="AU517" s="151" t="s">
        <v>79</v>
      </c>
      <c r="AV517" s="13" t="s">
        <v>79</v>
      </c>
      <c r="AW517" s="13" t="s">
        <v>3</v>
      </c>
      <c r="AX517" s="13" t="s">
        <v>77</v>
      </c>
      <c r="AY517" s="151" t="s">
        <v>148</v>
      </c>
    </row>
    <row r="518" spans="2:65" s="1" customFormat="1" ht="24" customHeight="1">
      <c r="B518" s="130"/>
      <c r="C518" s="131" t="s">
        <v>741</v>
      </c>
      <c r="D518" s="131" t="s">
        <v>150</v>
      </c>
      <c r="E518" s="132" t="s">
        <v>769</v>
      </c>
      <c r="F518" s="133" t="s">
        <v>770</v>
      </c>
      <c r="G518" s="134" t="s">
        <v>458</v>
      </c>
      <c r="H518" s="135">
        <v>406.3</v>
      </c>
      <c r="I518" s="136"/>
      <c r="J518" s="136">
        <f>ROUND(I518*H518,2)</f>
        <v>0</v>
      </c>
      <c r="K518" s="133" t="s">
        <v>154</v>
      </c>
      <c r="L518" s="27"/>
      <c r="M518" s="137" t="s">
        <v>1</v>
      </c>
      <c r="N518" s="138" t="s">
        <v>35</v>
      </c>
      <c r="O518" s="139">
        <v>0.075</v>
      </c>
      <c r="P518" s="139">
        <f>O518*H518</f>
        <v>30.4725</v>
      </c>
      <c r="Q518" s="139">
        <v>0</v>
      </c>
      <c r="R518" s="139">
        <f>Q518*H518</f>
        <v>0</v>
      </c>
      <c r="S518" s="139">
        <v>0</v>
      </c>
      <c r="T518" s="140">
        <f>S518*H518</f>
        <v>0</v>
      </c>
      <c r="AR518" s="141" t="s">
        <v>155</v>
      </c>
      <c r="AT518" s="141" t="s">
        <v>150</v>
      </c>
      <c r="AU518" s="141" t="s">
        <v>79</v>
      </c>
      <c r="AY518" s="15" t="s">
        <v>148</v>
      </c>
      <c r="BE518" s="142">
        <f>IF(N518="základní",J518,0)</f>
        <v>0</v>
      </c>
      <c r="BF518" s="142">
        <f>IF(N518="snížená",J518,0)</f>
        <v>0</v>
      </c>
      <c r="BG518" s="142">
        <f>IF(N518="zákl. přenesená",J518,0)</f>
        <v>0</v>
      </c>
      <c r="BH518" s="142">
        <f>IF(N518="sníž. přenesená",J518,0)</f>
        <v>0</v>
      </c>
      <c r="BI518" s="142">
        <f>IF(N518="nulová",J518,0)</f>
        <v>0</v>
      </c>
      <c r="BJ518" s="15" t="s">
        <v>77</v>
      </c>
      <c r="BK518" s="142">
        <f>ROUND(I518*H518,2)</f>
        <v>0</v>
      </c>
      <c r="BL518" s="15" t="s">
        <v>155</v>
      </c>
      <c r="BM518" s="141" t="s">
        <v>3821</v>
      </c>
    </row>
    <row r="519" spans="2:51" s="13" customFormat="1" ht="20.4">
      <c r="B519" s="150"/>
      <c r="D519" s="144" t="s">
        <v>157</v>
      </c>
      <c r="E519" s="151" t="s">
        <v>1</v>
      </c>
      <c r="F519" s="152" t="s">
        <v>3688</v>
      </c>
      <c r="H519" s="153">
        <v>105.4</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51" s="13" customFormat="1" ht="30.6">
      <c r="B520" s="150"/>
      <c r="D520" s="144" t="s">
        <v>157</v>
      </c>
      <c r="E520" s="151" t="s">
        <v>1</v>
      </c>
      <c r="F520" s="152" t="s">
        <v>3822</v>
      </c>
      <c r="H520" s="153">
        <v>42.8</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51" s="13" customFormat="1" ht="30.6">
      <c r="B521" s="150"/>
      <c r="D521" s="144" t="s">
        <v>157</v>
      </c>
      <c r="E521" s="151" t="s">
        <v>1</v>
      </c>
      <c r="F521" s="152" t="s">
        <v>3823</v>
      </c>
      <c r="H521" s="153">
        <v>77</v>
      </c>
      <c r="L521" s="150"/>
      <c r="M521" s="154"/>
      <c r="N521" s="155"/>
      <c r="O521" s="155"/>
      <c r="P521" s="155"/>
      <c r="Q521" s="155"/>
      <c r="R521" s="155"/>
      <c r="S521" s="155"/>
      <c r="T521" s="156"/>
      <c r="AT521" s="151" t="s">
        <v>157</v>
      </c>
      <c r="AU521" s="151" t="s">
        <v>79</v>
      </c>
      <c r="AV521" s="13" t="s">
        <v>79</v>
      </c>
      <c r="AW521" s="13" t="s">
        <v>27</v>
      </c>
      <c r="AX521" s="13" t="s">
        <v>70</v>
      </c>
      <c r="AY521" s="151" t="s">
        <v>148</v>
      </c>
    </row>
    <row r="522" spans="2:51" s="13" customFormat="1" ht="12">
      <c r="B522" s="150"/>
      <c r="D522" s="144" t="s">
        <v>157</v>
      </c>
      <c r="E522" s="151" t="s">
        <v>1</v>
      </c>
      <c r="F522" s="152" t="s">
        <v>3824</v>
      </c>
      <c r="H522" s="153">
        <v>50.4</v>
      </c>
      <c r="L522" s="150"/>
      <c r="M522" s="154"/>
      <c r="N522" s="155"/>
      <c r="O522" s="155"/>
      <c r="P522" s="155"/>
      <c r="Q522" s="155"/>
      <c r="R522" s="155"/>
      <c r="S522" s="155"/>
      <c r="T522" s="156"/>
      <c r="AT522" s="151" t="s">
        <v>157</v>
      </c>
      <c r="AU522" s="151" t="s">
        <v>79</v>
      </c>
      <c r="AV522" s="13" t="s">
        <v>79</v>
      </c>
      <c r="AW522" s="13" t="s">
        <v>27</v>
      </c>
      <c r="AX522" s="13" t="s">
        <v>70</v>
      </c>
      <c r="AY522" s="151" t="s">
        <v>148</v>
      </c>
    </row>
    <row r="523" spans="2:51" s="13" customFormat="1" ht="30.6">
      <c r="B523" s="150"/>
      <c r="D523" s="144" t="s">
        <v>157</v>
      </c>
      <c r="E523" s="151" t="s">
        <v>1</v>
      </c>
      <c r="F523" s="152" t="s">
        <v>3825</v>
      </c>
      <c r="H523" s="153">
        <v>130.7</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63" s="11" customFormat="1" ht="22.8" customHeight="1">
      <c r="B524" s="118"/>
      <c r="D524" s="119" t="s">
        <v>69</v>
      </c>
      <c r="E524" s="128" t="s">
        <v>716</v>
      </c>
      <c r="F524" s="128" t="s">
        <v>776</v>
      </c>
      <c r="J524" s="129">
        <f>BK524</f>
        <v>0</v>
      </c>
      <c r="L524" s="118"/>
      <c r="M524" s="122"/>
      <c r="N524" s="123"/>
      <c r="O524" s="123"/>
      <c r="P524" s="124">
        <f>SUM(P525:P554)</f>
        <v>160.381701</v>
      </c>
      <c r="Q524" s="123"/>
      <c r="R524" s="124">
        <f>SUM(R525:R554)</f>
        <v>49.927117100000004</v>
      </c>
      <c r="S524" s="123"/>
      <c r="T524" s="125">
        <f>SUM(T525:T554)</f>
        <v>0</v>
      </c>
      <c r="AR524" s="119" t="s">
        <v>77</v>
      </c>
      <c r="AT524" s="126" t="s">
        <v>69</v>
      </c>
      <c r="AU524" s="126" t="s">
        <v>77</v>
      </c>
      <c r="AY524" s="119" t="s">
        <v>148</v>
      </c>
      <c r="BK524" s="127">
        <f>SUM(BK525:BK554)</f>
        <v>0</v>
      </c>
    </row>
    <row r="525" spans="2:65" s="1" customFormat="1" ht="16.5" customHeight="1">
      <c r="B525" s="130"/>
      <c r="C525" s="131" t="s">
        <v>750</v>
      </c>
      <c r="D525" s="131" t="s">
        <v>150</v>
      </c>
      <c r="E525" s="132" t="s">
        <v>778</v>
      </c>
      <c r="F525" s="133" t="s">
        <v>779</v>
      </c>
      <c r="G525" s="134" t="s">
        <v>162</v>
      </c>
      <c r="H525" s="135">
        <v>18.432</v>
      </c>
      <c r="I525" s="136"/>
      <c r="J525" s="136">
        <f>ROUND(I525*H525,2)</f>
        <v>0</v>
      </c>
      <c r="K525" s="133" t="s">
        <v>320</v>
      </c>
      <c r="L525" s="27"/>
      <c r="M525" s="137" t="s">
        <v>1</v>
      </c>
      <c r="N525" s="138" t="s">
        <v>35</v>
      </c>
      <c r="O525" s="139">
        <v>3.213</v>
      </c>
      <c r="P525" s="139">
        <f>O525*H525</f>
        <v>59.222015999999996</v>
      </c>
      <c r="Q525" s="139">
        <v>2.25634</v>
      </c>
      <c r="R525" s="139">
        <f>Q525*H525</f>
        <v>41.58885888</v>
      </c>
      <c r="S525" s="139">
        <v>0</v>
      </c>
      <c r="T525" s="140">
        <f>S525*H525</f>
        <v>0</v>
      </c>
      <c r="AR525" s="141" t="s">
        <v>155</v>
      </c>
      <c r="AT525" s="141" t="s">
        <v>150</v>
      </c>
      <c r="AU525" s="141" t="s">
        <v>79</v>
      </c>
      <c r="AY525" s="15" t="s">
        <v>148</v>
      </c>
      <c r="BE525" s="142">
        <f>IF(N525="základní",J525,0)</f>
        <v>0</v>
      </c>
      <c r="BF525" s="142">
        <f>IF(N525="snížená",J525,0)</f>
        <v>0</v>
      </c>
      <c r="BG525" s="142">
        <f>IF(N525="zákl. přenesená",J525,0)</f>
        <v>0</v>
      </c>
      <c r="BH525" s="142">
        <f>IF(N525="sníž. přenesená",J525,0)</f>
        <v>0</v>
      </c>
      <c r="BI525" s="142">
        <f>IF(N525="nulová",J525,0)</f>
        <v>0</v>
      </c>
      <c r="BJ525" s="15" t="s">
        <v>77</v>
      </c>
      <c r="BK525" s="142">
        <f>ROUND(I525*H525,2)</f>
        <v>0</v>
      </c>
      <c r="BL525" s="15" t="s">
        <v>155</v>
      </c>
      <c r="BM525" s="141" t="s">
        <v>3826</v>
      </c>
    </row>
    <row r="526" spans="2:51" s="13" customFormat="1" ht="12">
      <c r="B526" s="150"/>
      <c r="D526" s="144" t="s">
        <v>157</v>
      </c>
      <c r="E526" s="151" t="s">
        <v>1</v>
      </c>
      <c r="F526" s="152" t="s">
        <v>3827</v>
      </c>
      <c r="H526" s="153">
        <v>18.432</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65" s="1" customFormat="1" ht="24" customHeight="1">
      <c r="B527" s="130"/>
      <c r="C527" s="131" t="s">
        <v>768</v>
      </c>
      <c r="D527" s="131" t="s">
        <v>150</v>
      </c>
      <c r="E527" s="132" t="s">
        <v>783</v>
      </c>
      <c r="F527" s="133" t="s">
        <v>784</v>
      </c>
      <c r="G527" s="134" t="s">
        <v>162</v>
      </c>
      <c r="H527" s="135">
        <v>2.304</v>
      </c>
      <c r="I527" s="136"/>
      <c r="J527" s="136">
        <f>ROUND(I527*H527,2)</f>
        <v>0</v>
      </c>
      <c r="K527" s="133" t="s">
        <v>320</v>
      </c>
      <c r="L527" s="27"/>
      <c r="M527" s="137" t="s">
        <v>1</v>
      </c>
      <c r="N527" s="138" t="s">
        <v>35</v>
      </c>
      <c r="O527" s="139">
        <v>5.33</v>
      </c>
      <c r="P527" s="139">
        <f>O527*H527</f>
        <v>12.28032</v>
      </c>
      <c r="Q527" s="139">
        <v>2.25634</v>
      </c>
      <c r="R527" s="139">
        <f>Q527*H527</f>
        <v>5.19860736</v>
      </c>
      <c r="S527" s="139">
        <v>0</v>
      </c>
      <c r="T527" s="140">
        <f>S527*H527</f>
        <v>0</v>
      </c>
      <c r="AR527" s="141" t="s">
        <v>155</v>
      </c>
      <c r="AT527" s="141" t="s">
        <v>150</v>
      </c>
      <c r="AU527" s="141" t="s">
        <v>79</v>
      </c>
      <c r="AY527" s="15" t="s">
        <v>148</v>
      </c>
      <c r="BE527" s="142">
        <f>IF(N527="základní",J527,0)</f>
        <v>0</v>
      </c>
      <c r="BF527" s="142">
        <f>IF(N527="snížená",J527,0)</f>
        <v>0</v>
      </c>
      <c r="BG527" s="142">
        <f>IF(N527="zákl. přenesená",J527,0)</f>
        <v>0</v>
      </c>
      <c r="BH527" s="142">
        <f>IF(N527="sníž. přenesená",J527,0)</f>
        <v>0</v>
      </c>
      <c r="BI527" s="142">
        <f>IF(N527="nulová",J527,0)</f>
        <v>0</v>
      </c>
      <c r="BJ527" s="15" t="s">
        <v>77</v>
      </c>
      <c r="BK527" s="142">
        <f>ROUND(I527*H527,2)</f>
        <v>0</v>
      </c>
      <c r="BL527" s="15" t="s">
        <v>155</v>
      </c>
      <c r="BM527" s="141" t="s">
        <v>3828</v>
      </c>
    </row>
    <row r="528" spans="2:51" s="13" customFormat="1" ht="12">
      <c r="B528" s="150"/>
      <c r="D528" s="144" t="s">
        <v>157</v>
      </c>
      <c r="E528" s="151" t="s">
        <v>1</v>
      </c>
      <c r="F528" s="152" t="s">
        <v>3829</v>
      </c>
      <c r="H528" s="153">
        <v>2.304</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65" s="1" customFormat="1" ht="24" customHeight="1">
      <c r="B529" s="130"/>
      <c r="C529" s="131" t="s">
        <v>777</v>
      </c>
      <c r="D529" s="131" t="s">
        <v>150</v>
      </c>
      <c r="E529" s="132" t="s">
        <v>788</v>
      </c>
      <c r="F529" s="133" t="s">
        <v>789</v>
      </c>
      <c r="G529" s="134" t="s">
        <v>162</v>
      </c>
      <c r="H529" s="135">
        <v>18.432</v>
      </c>
      <c r="I529" s="136"/>
      <c r="J529" s="136">
        <f>ROUND(I529*H529,2)</f>
        <v>0</v>
      </c>
      <c r="K529" s="133" t="s">
        <v>320</v>
      </c>
      <c r="L529" s="27"/>
      <c r="M529" s="137" t="s">
        <v>1</v>
      </c>
      <c r="N529" s="138" t="s">
        <v>35</v>
      </c>
      <c r="O529" s="139">
        <v>2.7</v>
      </c>
      <c r="P529" s="139">
        <f>O529*H529</f>
        <v>49.7664</v>
      </c>
      <c r="Q529" s="139">
        <v>0</v>
      </c>
      <c r="R529" s="139">
        <f>Q529*H529</f>
        <v>0</v>
      </c>
      <c r="S529" s="139">
        <v>0</v>
      </c>
      <c r="T529" s="140">
        <f>S529*H529</f>
        <v>0</v>
      </c>
      <c r="AR529" s="141" t="s">
        <v>155</v>
      </c>
      <c r="AT529" s="141" t="s">
        <v>150</v>
      </c>
      <c r="AU529" s="141" t="s">
        <v>79</v>
      </c>
      <c r="AY529" s="15" t="s">
        <v>148</v>
      </c>
      <c r="BE529" s="142">
        <f>IF(N529="základní",J529,0)</f>
        <v>0</v>
      </c>
      <c r="BF529" s="142">
        <f>IF(N529="snížená",J529,0)</f>
        <v>0</v>
      </c>
      <c r="BG529" s="142">
        <f>IF(N529="zákl. přenesená",J529,0)</f>
        <v>0</v>
      </c>
      <c r="BH529" s="142">
        <f>IF(N529="sníž. přenesená",J529,0)</f>
        <v>0</v>
      </c>
      <c r="BI529" s="142">
        <f>IF(N529="nulová",J529,0)</f>
        <v>0</v>
      </c>
      <c r="BJ529" s="15" t="s">
        <v>77</v>
      </c>
      <c r="BK529" s="142">
        <f>ROUND(I529*H529,2)</f>
        <v>0</v>
      </c>
      <c r="BL529" s="15" t="s">
        <v>155</v>
      </c>
      <c r="BM529" s="141" t="s">
        <v>3830</v>
      </c>
    </row>
    <row r="530" spans="2:51" s="13" customFormat="1" ht="12">
      <c r="B530" s="150"/>
      <c r="D530" s="144" t="s">
        <v>157</v>
      </c>
      <c r="E530" s="151" t="s">
        <v>1</v>
      </c>
      <c r="F530" s="152" t="s">
        <v>3827</v>
      </c>
      <c r="H530" s="153">
        <v>18.432</v>
      </c>
      <c r="L530" s="150"/>
      <c r="M530" s="154"/>
      <c r="N530" s="155"/>
      <c r="O530" s="155"/>
      <c r="P530" s="155"/>
      <c r="Q530" s="155"/>
      <c r="R530" s="155"/>
      <c r="S530" s="155"/>
      <c r="T530" s="156"/>
      <c r="AT530" s="151" t="s">
        <v>157</v>
      </c>
      <c r="AU530" s="151" t="s">
        <v>79</v>
      </c>
      <c r="AV530" s="13" t="s">
        <v>79</v>
      </c>
      <c r="AW530" s="13" t="s">
        <v>27</v>
      </c>
      <c r="AX530" s="13" t="s">
        <v>70</v>
      </c>
      <c r="AY530" s="151" t="s">
        <v>148</v>
      </c>
    </row>
    <row r="531" spans="2:65" s="1" customFormat="1" ht="24" customHeight="1">
      <c r="B531" s="130"/>
      <c r="C531" s="131" t="s">
        <v>782</v>
      </c>
      <c r="D531" s="131" t="s">
        <v>150</v>
      </c>
      <c r="E531" s="132" t="s">
        <v>792</v>
      </c>
      <c r="F531" s="133" t="s">
        <v>793</v>
      </c>
      <c r="G531" s="134" t="s">
        <v>162</v>
      </c>
      <c r="H531" s="135">
        <v>18.432</v>
      </c>
      <c r="I531" s="136"/>
      <c r="J531" s="136">
        <f>ROUND(I531*H531,2)</f>
        <v>0</v>
      </c>
      <c r="K531" s="133" t="s">
        <v>320</v>
      </c>
      <c r="L531" s="27"/>
      <c r="M531" s="137" t="s">
        <v>1</v>
      </c>
      <c r="N531" s="138" t="s">
        <v>35</v>
      </c>
      <c r="O531" s="139">
        <v>0.82</v>
      </c>
      <c r="P531" s="139">
        <f>O531*H531</f>
        <v>15.114239999999999</v>
      </c>
      <c r="Q531" s="139">
        <v>0</v>
      </c>
      <c r="R531" s="139">
        <f>Q531*H531</f>
        <v>0</v>
      </c>
      <c r="S531" s="139">
        <v>0</v>
      </c>
      <c r="T531" s="140">
        <f>S531*H531</f>
        <v>0</v>
      </c>
      <c r="AR531" s="141" t="s">
        <v>155</v>
      </c>
      <c r="AT531" s="141" t="s">
        <v>150</v>
      </c>
      <c r="AU531" s="141" t="s">
        <v>79</v>
      </c>
      <c r="AY531" s="15" t="s">
        <v>148</v>
      </c>
      <c r="BE531" s="142">
        <f>IF(N531="základní",J531,0)</f>
        <v>0</v>
      </c>
      <c r="BF531" s="142">
        <f>IF(N531="snížená",J531,0)</f>
        <v>0</v>
      </c>
      <c r="BG531" s="142">
        <f>IF(N531="zákl. přenesená",J531,0)</f>
        <v>0</v>
      </c>
      <c r="BH531" s="142">
        <f>IF(N531="sníž. přenesená",J531,0)</f>
        <v>0</v>
      </c>
      <c r="BI531" s="142">
        <f>IF(N531="nulová",J531,0)</f>
        <v>0</v>
      </c>
      <c r="BJ531" s="15" t="s">
        <v>77</v>
      </c>
      <c r="BK531" s="142">
        <f>ROUND(I531*H531,2)</f>
        <v>0</v>
      </c>
      <c r="BL531" s="15" t="s">
        <v>155</v>
      </c>
      <c r="BM531" s="141" t="s">
        <v>3831</v>
      </c>
    </row>
    <row r="532" spans="2:51" s="13" customFormat="1" ht="12">
      <c r="B532" s="150"/>
      <c r="D532" s="144" t="s">
        <v>157</v>
      </c>
      <c r="E532" s="151" t="s">
        <v>1</v>
      </c>
      <c r="F532" s="152" t="s">
        <v>3827</v>
      </c>
      <c r="H532" s="153">
        <v>18.432</v>
      </c>
      <c r="L532" s="150"/>
      <c r="M532" s="154"/>
      <c r="N532" s="155"/>
      <c r="O532" s="155"/>
      <c r="P532" s="155"/>
      <c r="Q532" s="155"/>
      <c r="R532" s="155"/>
      <c r="S532" s="155"/>
      <c r="T532" s="156"/>
      <c r="AT532" s="151" t="s">
        <v>157</v>
      </c>
      <c r="AU532" s="151" t="s">
        <v>79</v>
      </c>
      <c r="AV532" s="13" t="s">
        <v>79</v>
      </c>
      <c r="AW532" s="13" t="s">
        <v>27</v>
      </c>
      <c r="AX532" s="13" t="s">
        <v>70</v>
      </c>
      <c r="AY532" s="151" t="s">
        <v>148</v>
      </c>
    </row>
    <row r="533" spans="2:65" s="1" customFormat="1" ht="16.5" customHeight="1">
      <c r="B533" s="130"/>
      <c r="C533" s="131" t="s">
        <v>787</v>
      </c>
      <c r="D533" s="131" t="s">
        <v>150</v>
      </c>
      <c r="E533" s="132" t="s">
        <v>796</v>
      </c>
      <c r="F533" s="133" t="s">
        <v>797</v>
      </c>
      <c r="G533" s="134" t="s">
        <v>203</v>
      </c>
      <c r="H533" s="135">
        <v>0.363</v>
      </c>
      <c r="I533" s="136"/>
      <c r="J533" s="136">
        <f>ROUND(I533*H533,2)</f>
        <v>0</v>
      </c>
      <c r="K533" s="133" t="s">
        <v>320</v>
      </c>
      <c r="L533" s="27"/>
      <c r="M533" s="137" t="s">
        <v>1</v>
      </c>
      <c r="N533" s="138" t="s">
        <v>35</v>
      </c>
      <c r="O533" s="139">
        <v>15.231</v>
      </c>
      <c r="P533" s="139">
        <f>O533*H533</f>
        <v>5.528853</v>
      </c>
      <c r="Q533" s="139">
        <v>1.05306</v>
      </c>
      <c r="R533" s="139">
        <f>Q533*H533</f>
        <v>0.38226078</v>
      </c>
      <c r="S533" s="139">
        <v>0</v>
      </c>
      <c r="T533" s="140">
        <f>S533*H533</f>
        <v>0</v>
      </c>
      <c r="AR533" s="141" t="s">
        <v>155</v>
      </c>
      <c r="AT533" s="141" t="s">
        <v>150</v>
      </c>
      <c r="AU533" s="141" t="s">
        <v>79</v>
      </c>
      <c r="AY533" s="15" t="s">
        <v>148</v>
      </c>
      <c r="BE533" s="142">
        <f>IF(N533="základní",J533,0)</f>
        <v>0</v>
      </c>
      <c r="BF533" s="142">
        <f>IF(N533="snížená",J533,0)</f>
        <v>0</v>
      </c>
      <c r="BG533" s="142">
        <f>IF(N533="zákl. přenesená",J533,0)</f>
        <v>0</v>
      </c>
      <c r="BH533" s="142">
        <f>IF(N533="sníž. přenesená",J533,0)</f>
        <v>0</v>
      </c>
      <c r="BI533" s="142">
        <f>IF(N533="nulová",J533,0)</f>
        <v>0</v>
      </c>
      <c r="BJ533" s="15" t="s">
        <v>77</v>
      </c>
      <c r="BK533" s="142">
        <f>ROUND(I533*H533,2)</f>
        <v>0</v>
      </c>
      <c r="BL533" s="15" t="s">
        <v>155</v>
      </c>
      <c r="BM533" s="141" t="s">
        <v>3832</v>
      </c>
    </row>
    <row r="534" spans="2:51" s="13" customFormat="1" ht="20.4">
      <c r="B534" s="150"/>
      <c r="D534" s="144" t="s">
        <v>157</v>
      </c>
      <c r="E534" s="151" t="s">
        <v>1</v>
      </c>
      <c r="F534" s="152" t="s">
        <v>3833</v>
      </c>
      <c r="H534" s="153">
        <v>0.363</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65" s="1" customFormat="1" ht="24" customHeight="1">
      <c r="B535" s="130"/>
      <c r="C535" s="131" t="s">
        <v>791</v>
      </c>
      <c r="D535" s="131" t="s">
        <v>150</v>
      </c>
      <c r="E535" s="132" t="s">
        <v>801</v>
      </c>
      <c r="F535" s="133" t="s">
        <v>802</v>
      </c>
      <c r="G535" s="134" t="s">
        <v>153</v>
      </c>
      <c r="H535" s="135">
        <v>27.831</v>
      </c>
      <c r="I535" s="136"/>
      <c r="J535" s="136">
        <f>ROUND(I535*H535,2)</f>
        <v>0</v>
      </c>
      <c r="K535" s="133" t="s">
        <v>320</v>
      </c>
      <c r="L535" s="27"/>
      <c r="M535" s="137" t="s">
        <v>1</v>
      </c>
      <c r="N535" s="138" t="s">
        <v>35</v>
      </c>
      <c r="O535" s="139">
        <v>0.412</v>
      </c>
      <c r="P535" s="139">
        <f>O535*H535</f>
        <v>11.466372</v>
      </c>
      <c r="Q535" s="139">
        <v>0.09868</v>
      </c>
      <c r="R535" s="139">
        <f>Q535*H535</f>
        <v>2.74636308</v>
      </c>
      <c r="S535" s="139">
        <v>0</v>
      </c>
      <c r="T535" s="140">
        <f>S535*H535</f>
        <v>0</v>
      </c>
      <c r="AR535" s="141" t="s">
        <v>155</v>
      </c>
      <c r="AT535" s="141" t="s">
        <v>150</v>
      </c>
      <c r="AU535" s="141" t="s">
        <v>79</v>
      </c>
      <c r="AY535" s="15" t="s">
        <v>148</v>
      </c>
      <c r="BE535" s="142">
        <f>IF(N535="základní",J535,0)</f>
        <v>0</v>
      </c>
      <c r="BF535" s="142">
        <f>IF(N535="snížená",J535,0)</f>
        <v>0</v>
      </c>
      <c r="BG535" s="142">
        <f>IF(N535="zákl. přenesená",J535,0)</f>
        <v>0</v>
      </c>
      <c r="BH535" s="142">
        <f>IF(N535="sníž. přenesená",J535,0)</f>
        <v>0</v>
      </c>
      <c r="BI535" s="142">
        <f>IF(N535="nulová",J535,0)</f>
        <v>0</v>
      </c>
      <c r="BJ535" s="15" t="s">
        <v>77</v>
      </c>
      <c r="BK535" s="142">
        <f>ROUND(I535*H535,2)</f>
        <v>0</v>
      </c>
      <c r="BL535" s="15" t="s">
        <v>155</v>
      </c>
      <c r="BM535" s="141" t="s">
        <v>3834</v>
      </c>
    </row>
    <row r="536" spans="2:51" s="12" customFormat="1" ht="12">
      <c r="B536" s="143"/>
      <c r="D536" s="144" t="s">
        <v>157</v>
      </c>
      <c r="E536" s="145" t="s">
        <v>1</v>
      </c>
      <c r="F536" s="146" t="s">
        <v>804</v>
      </c>
      <c r="H536" s="145" t="s">
        <v>1</v>
      </c>
      <c r="L536" s="143"/>
      <c r="M536" s="147"/>
      <c r="N536" s="148"/>
      <c r="O536" s="148"/>
      <c r="P536" s="148"/>
      <c r="Q536" s="148"/>
      <c r="R536" s="148"/>
      <c r="S536" s="148"/>
      <c r="T536" s="149"/>
      <c r="AT536" s="145" t="s">
        <v>157</v>
      </c>
      <c r="AU536" s="145" t="s">
        <v>79</v>
      </c>
      <c r="AV536" s="12" t="s">
        <v>77</v>
      </c>
      <c r="AW536" s="12" t="s">
        <v>27</v>
      </c>
      <c r="AX536" s="12" t="s">
        <v>70</v>
      </c>
      <c r="AY536" s="145" t="s">
        <v>148</v>
      </c>
    </row>
    <row r="537" spans="2:51" s="12" customFormat="1" ht="12">
      <c r="B537" s="143"/>
      <c r="D537" s="144" t="s">
        <v>157</v>
      </c>
      <c r="E537" s="145" t="s">
        <v>1</v>
      </c>
      <c r="F537" s="146" t="s">
        <v>339</v>
      </c>
      <c r="H537" s="145" t="s">
        <v>1</v>
      </c>
      <c r="L537" s="143"/>
      <c r="M537" s="147"/>
      <c r="N537" s="148"/>
      <c r="O537" s="148"/>
      <c r="P537" s="148"/>
      <c r="Q537" s="148"/>
      <c r="R537" s="148"/>
      <c r="S537" s="148"/>
      <c r="T537" s="149"/>
      <c r="AT537" s="145" t="s">
        <v>157</v>
      </c>
      <c r="AU537" s="145" t="s">
        <v>79</v>
      </c>
      <c r="AV537" s="12" t="s">
        <v>77</v>
      </c>
      <c r="AW537" s="12" t="s">
        <v>27</v>
      </c>
      <c r="AX537" s="12" t="s">
        <v>70</v>
      </c>
      <c r="AY537" s="145" t="s">
        <v>148</v>
      </c>
    </row>
    <row r="538" spans="2:51" s="13" customFormat="1" ht="12">
      <c r="B538" s="150"/>
      <c r="D538" s="144" t="s">
        <v>157</v>
      </c>
      <c r="E538" s="151" t="s">
        <v>1</v>
      </c>
      <c r="F538" s="152" t="s">
        <v>3835</v>
      </c>
      <c r="H538" s="153">
        <v>2.016</v>
      </c>
      <c r="L538" s="150"/>
      <c r="M538" s="154"/>
      <c r="N538" s="155"/>
      <c r="O538" s="155"/>
      <c r="P538" s="155"/>
      <c r="Q538" s="155"/>
      <c r="R538" s="155"/>
      <c r="S538" s="155"/>
      <c r="T538" s="156"/>
      <c r="AT538" s="151" t="s">
        <v>157</v>
      </c>
      <c r="AU538" s="151" t="s">
        <v>79</v>
      </c>
      <c r="AV538" s="13" t="s">
        <v>79</v>
      </c>
      <c r="AW538" s="13" t="s">
        <v>27</v>
      </c>
      <c r="AX538" s="13" t="s">
        <v>70</v>
      </c>
      <c r="AY538" s="151" t="s">
        <v>148</v>
      </c>
    </row>
    <row r="539" spans="2:51" s="13" customFormat="1" ht="12">
      <c r="B539" s="150"/>
      <c r="D539" s="144" t="s">
        <v>157</v>
      </c>
      <c r="E539" s="151" t="s">
        <v>1</v>
      </c>
      <c r="F539" s="152" t="s">
        <v>3836</v>
      </c>
      <c r="H539" s="153">
        <v>4.469</v>
      </c>
      <c r="L539" s="150"/>
      <c r="M539" s="154"/>
      <c r="N539" s="155"/>
      <c r="O539" s="155"/>
      <c r="P539" s="155"/>
      <c r="Q539" s="155"/>
      <c r="R539" s="155"/>
      <c r="S539" s="155"/>
      <c r="T539" s="156"/>
      <c r="AT539" s="151" t="s">
        <v>157</v>
      </c>
      <c r="AU539" s="151" t="s">
        <v>79</v>
      </c>
      <c r="AV539" s="13" t="s">
        <v>79</v>
      </c>
      <c r="AW539" s="13" t="s">
        <v>27</v>
      </c>
      <c r="AX539" s="13" t="s">
        <v>70</v>
      </c>
      <c r="AY539" s="151" t="s">
        <v>148</v>
      </c>
    </row>
    <row r="540" spans="2:51" s="13" customFormat="1" ht="12">
      <c r="B540" s="150"/>
      <c r="D540" s="144" t="s">
        <v>157</v>
      </c>
      <c r="E540" s="151" t="s">
        <v>1</v>
      </c>
      <c r="F540" s="152" t="s">
        <v>3837</v>
      </c>
      <c r="H540" s="153">
        <v>5.04</v>
      </c>
      <c r="L540" s="150"/>
      <c r="M540" s="154"/>
      <c r="N540" s="155"/>
      <c r="O540" s="155"/>
      <c r="P540" s="155"/>
      <c r="Q540" s="155"/>
      <c r="R540" s="155"/>
      <c r="S540" s="155"/>
      <c r="T540" s="156"/>
      <c r="AT540" s="151" t="s">
        <v>157</v>
      </c>
      <c r="AU540" s="151" t="s">
        <v>79</v>
      </c>
      <c r="AV540" s="13" t="s">
        <v>79</v>
      </c>
      <c r="AW540" s="13" t="s">
        <v>27</v>
      </c>
      <c r="AX540" s="13" t="s">
        <v>70</v>
      </c>
      <c r="AY540" s="151" t="s">
        <v>148</v>
      </c>
    </row>
    <row r="541" spans="2:51" s="13" customFormat="1" ht="12">
      <c r="B541" s="150"/>
      <c r="D541" s="144" t="s">
        <v>157</v>
      </c>
      <c r="E541" s="151" t="s">
        <v>1</v>
      </c>
      <c r="F541" s="152" t="s">
        <v>3838</v>
      </c>
      <c r="H541" s="153">
        <v>2.554</v>
      </c>
      <c r="L541" s="150"/>
      <c r="M541" s="154"/>
      <c r="N541" s="155"/>
      <c r="O541" s="155"/>
      <c r="P541" s="155"/>
      <c r="Q541" s="155"/>
      <c r="R541" s="155"/>
      <c r="S541" s="155"/>
      <c r="T541" s="156"/>
      <c r="AT541" s="151" t="s">
        <v>157</v>
      </c>
      <c r="AU541" s="151" t="s">
        <v>79</v>
      </c>
      <c r="AV541" s="13" t="s">
        <v>79</v>
      </c>
      <c r="AW541" s="13" t="s">
        <v>27</v>
      </c>
      <c r="AX541" s="13" t="s">
        <v>70</v>
      </c>
      <c r="AY541" s="151" t="s">
        <v>148</v>
      </c>
    </row>
    <row r="542" spans="2:51" s="12" customFormat="1" ht="12">
      <c r="B542" s="143"/>
      <c r="D542" s="144" t="s">
        <v>157</v>
      </c>
      <c r="E542" s="145" t="s">
        <v>1</v>
      </c>
      <c r="F542" s="146" t="s">
        <v>347</v>
      </c>
      <c r="H542" s="145" t="s">
        <v>1</v>
      </c>
      <c r="L542" s="143"/>
      <c r="M542" s="147"/>
      <c r="N542" s="148"/>
      <c r="O542" s="148"/>
      <c r="P542" s="148"/>
      <c r="Q542" s="148"/>
      <c r="R542" s="148"/>
      <c r="S542" s="148"/>
      <c r="T542" s="149"/>
      <c r="AT542" s="145" t="s">
        <v>157</v>
      </c>
      <c r="AU542" s="145" t="s">
        <v>79</v>
      </c>
      <c r="AV542" s="12" t="s">
        <v>77</v>
      </c>
      <c r="AW542" s="12" t="s">
        <v>27</v>
      </c>
      <c r="AX542" s="12" t="s">
        <v>70</v>
      </c>
      <c r="AY542" s="145" t="s">
        <v>148</v>
      </c>
    </row>
    <row r="543" spans="2:51" s="13" customFormat="1" ht="12">
      <c r="B543" s="150"/>
      <c r="D543" s="144" t="s">
        <v>157</v>
      </c>
      <c r="E543" s="151" t="s">
        <v>1</v>
      </c>
      <c r="F543" s="152" t="s">
        <v>3839</v>
      </c>
      <c r="H543" s="153">
        <v>0.835</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51" s="13" customFormat="1" ht="12">
      <c r="B544" s="150"/>
      <c r="D544" s="144" t="s">
        <v>157</v>
      </c>
      <c r="E544" s="151" t="s">
        <v>1</v>
      </c>
      <c r="F544" s="152" t="s">
        <v>3840</v>
      </c>
      <c r="H544" s="153">
        <v>0.638</v>
      </c>
      <c r="L544" s="150"/>
      <c r="M544" s="154"/>
      <c r="N544" s="155"/>
      <c r="O544" s="155"/>
      <c r="P544" s="155"/>
      <c r="Q544" s="155"/>
      <c r="R544" s="155"/>
      <c r="S544" s="155"/>
      <c r="T544" s="156"/>
      <c r="AT544" s="151" t="s">
        <v>157</v>
      </c>
      <c r="AU544" s="151" t="s">
        <v>79</v>
      </c>
      <c r="AV544" s="13" t="s">
        <v>79</v>
      </c>
      <c r="AW544" s="13" t="s">
        <v>27</v>
      </c>
      <c r="AX544" s="13" t="s">
        <v>70</v>
      </c>
      <c r="AY544" s="151" t="s">
        <v>148</v>
      </c>
    </row>
    <row r="545" spans="2:51" s="13" customFormat="1" ht="12">
      <c r="B545" s="150"/>
      <c r="D545" s="144" t="s">
        <v>157</v>
      </c>
      <c r="E545" s="151" t="s">
        <v>1</v>
      </c>
      <c r="F545" s="152" t="s">
        <v>3841</v>
      </c>
      <c r="H545" s="153">
        <v>1.344</v>
      </c>
      <c r="L545" s="150"/>
      <c r="M545" s="154"/>
      <c r="N545" s="155"/>
      <c r="O545" s="155"/>
      <c r="P545" s="155"/>
      <c r="Q545" s="155"/>
      <c r="R545" s="155"/>
      <c r="S545" s="155"/>
      <c r="T545" s="156"/>
      <c r="AT545" s="151" t="s">
        <v>157</v>
      </c>
      <c r="AU545" s="151" t="s">
        <v>79</v>
      </c>
      <c r="AV545" s="13" t="s">
        <v>79</v>
      </c>
      <c r="AW545" s="13" t="s">
        <v>27</v>
      </c>
      <c r="AX545" s="13" t="s">
        <v>70</v>
      </c>
      <c r="AY545" s="151" t="s">
        <v>148</v>
      </c>
    </row>
    <row r="546" spans="2:51" s="13" customFormat="1" ht="12">
      <c r="B546" s="150"/>
      <c r="D546" s="144" t="s">
        <v>157</v>
      </c>
      <c r="E546" s="151" t="s">
        <v>1</v>
      </c>
      <c r="F546" s="152" t="s">
        <v>3842</v>
      </c>
      <c r="H546" s="153">
        <v>0.418</v>
      </c>
      <c r="L546" s="150"/>
      <c r="M546" s="154"/>
      <c r="N546" s="155"/>
      <c r="O546" s="155"/>
      <c r="P546" s="155"/>
      <c r="Q546" s="155"/>
      <c r="R546" s="155"/>
      <c r="S546" s="155"/>
      <c r="T546" s="156"/>
      <c r="AT546" s="151" t="s">
        <v>157</v>
      </c>
      <c r="AU546" s="151" t="s">
        <v>79</v>
      </c>
      <c r="AV546" s="13" t="s">
        <v>79</v>
      </c>
      <c r="AW546" s="13" t="s">
        <v>27</v>
      </c>
      <c r="AX546" s="13" t="s">
        <v>70</v>
      </c>
      <c r="AY546" s="151" t="s">
        <v>148</v>
      </c>
    </row>
    <row r="547" spans="2:51" s="13" customFormat="1" ht="12">
      <c r="B547" s="150"/>
      <c r="D547" s="144" t="s">
        <v>157</v>
      </c>
      <c r="E547" s="151" t="s">
        <v>1</v>
      </c>
      <c r="F547" s="152" t="s">
        <v>3836</v>
      </c>
      <c r="H547" s="153">
        <v>4.469</v>
      </c>
      <c r="L547" s="150"/>
      <c r="M547" s="154"/>
      <c r="N547" s="155"/>
      <c r="O547" s="155"/>
      <c r="P547" s="155"/>
      <c r="Q547" s="155"/>
      <c r="R547" s="155"/>
      <c r="S547" s="155"/>
      <c r="T547" s="156"/>
      <c r="AT547" s="151" t="s">
        <v>157</v>
      </c>
      <c r="AU547" s="151" t="s">
        <v>79</v>
      </c>
      <c r="AV547" s="13" t="s">
        <v>79</v>
      </c>
      <c r="AW547" s="13" t="s">
        <v>27</v>
      </c>
      <c r="AX547" s="13" t="s">
        <v>70</v>
      </c>
      <c r="AY547" s="151" t="s">
        <v>148</v>
      </c>
    </row>
    <row r="548" spans="2:51" s="13" customFormat="1" ht="12">
      <c r="B548" s="150"/>
      <c r="D548" s="144" t="s">
        <v>157</v>
      </c>
      <c r="E548" s="151" t="s">
        <v>1</v>
      </c>
      <c r="F548" s="152" t="s">
        <v>3843</v>
      </c>
      <c r="H548" s="153">
        <v>6.048</v>
      </c>
      <c r="L548" s="150"/>
      <c r="M548" s="154"/>
      <c r="N548" s="155"/>
      <c r="O548" s="155"/>
      <c r="P548" s="155"/>
      <c r="Q548" s="155"/>
      <c r="R548" s="155"/>
      <c r="S548" s="155"/>
      <c r="T548" s="156"/>
      <c r="AT548" s="151" t="s">
        <v>157</v>
      </c>
      <c r="AU548" s="151" t="s">
        <v>79</v>
      </c>
      <c r="AV548" s="13" t="s">
        <v>79</v>
      </c>
      <c r="AW548" s="13" t="s">
        <v>27</v>
      </c>
      <c r="AX548" s="13" t="s">
        <v>70</v>
      </c>
      <c r="AY548" s="151" t="s">
        <v>148</v>
      </c>
    </row>
    <row r="549" spans="2:65" s="1" customFormat="1" ht="24" customHeight="1">
      <c r="B549" s="130"/>
      <c r="C549" s="131" t="s">
        <v>795</v>
      </c>
      <c r="D549" s="131" t="s">
        <v>150</v>
      </c>
      <c r="E549" s="132" t="s">
        <v>821</v>
      </c>
      <c r="F549" s="133" t="s">
        <v>822</v>
      </c>
      <c r="G549" s="134" t="s">
        <v>458</v>
      </c>
      <c r="H549" s="135">
        <v>146.7</v>
      </c>
      <c r="I549" s="136"/>
      <c r="J549" s="136">
        <f>ROUND(I549*H549,2)</f>
        <v>0</v>
      </c>
      <c r="K549" s="133" t="s">
        <v>320</v>
      </c>
      <c r="L549" s="27"/>
      <c r="M549" s="137" t="s">
        <v>1</v>
      </c>
      <c r="N549" s="138" t="s">
        <v>35</v>
      </c>
      <c r="O549" s="139">
        <v>0.035</v>
      </c>
      <c r="P549" s="139">
        <f>O549*H549</f>
        <v>5.1345</v>
      </c>
      <c r="Q549" s="139">
        <v>6E-05</v>
      </c>
      <c r="R549" s="139">
        <f>Q549*H549</f>
        <v>0.008801999999999999</v>
      </c>
      <c r="S549" s="139">
        <v>0</v>
      </c>
      <c r="T549" s="140">
        <f>S549*H549</f>
        <v>0</v>
      </c>
      <c r="AR549" s="141" t="s">
        <v>155</v>
      </c>
      <c r="AT549" s="141" t="s">
        <v>150</v>
      </c>
      <c r="AU549" s="141" t="s">
        <v>79</v>
      </c>
      <c r="AY549" s="15" t="s">
        <v>148</v>
      </c>
      <c r="BE549" s="142">
        <f>IF(N549="základní",J549,0)</f>
        <v>0</v>
      </c>
      <c r="BF549" s="142">
        <f>IF(N549="snížená",J549,0)</f>
        <v>0</v>
      </c>
      <c r="BG549" s="142">
        <f>IF(N549="zákl. přenesená",J549,0)</f>
        <v>0</v>
      </c>
      <c r="BH549" s="142">
        <f>IF(N549="sníž. přenesená",J549,0)</f>
        <v>0</v>
      </c>
      <c r="BI549" s="142">
        <f>IF(N549="nulová",J549,0)</f>
        <v>0</v>
      </c>
      <c r="BJ549" s="15" t="s">
        <v>77</v>
      </c>
      <c r="BK549" s="142">
        <f>ROUND(I549*H549,2)</f>
        <v>0</v>
      </c>
      <c r="BL549" s="15" t="s">
        <v>155</v>
      </c>
      <c r="BM549" s="141" t="s">
        <v>3844</v>
      </c>
    </row>
    <row r="550" spans="2:51" s="12" customFormat="1" ht="12">
      <c r="B550" s="143"/>
      <c r="D550" s="144" t="s">
        <v>157</v>
      </c>
      <c r="E550" s="145" t="s">
        <v>1</v>
      </c>
      <c r="F550" s="146" t="s">
        <v>665</v>
      </c>
      <c r="H550" s="145" t="s">
        <v>1</v>
      </c>
      <c r="L550" s="143"/>
      <c r="M550" s="147"/>
      <c r="N550" s="148"/>
      <c r="O550" s="148"/>
      <c r="P550" s="148"/>
      <c r="Q550" s="148"/>
      <c r="R550" s="148"/>
      <c r="S550" s="148"/>
      <c r="T550" s="149"/>
      <c r="AT550" s="145" t="s">
        <v>157</v>
      </c>
      <c r="AU550" s="145" t="s">
        <v>79</v>
      </c>
      <c r="AV550" s="12" t="s">
        <v>77</v>
      </c>
      <c r="AW550" s="12" t="s">
        <v>27</v>
      </c>
      <c r="AX550" s="12" t="s">
        <v>70</v>
      </c>
      <c r="AY550" s="145" t="s">
        <v>148</v>
      </c>
    </row>
    <row r="551" spans="2:51" s="13" customFormat="1" ht="12">
      <c r="B551" s="150"/>
      <c r="D551" s="144" t="s">
        <v>157</v>
      </c>
      <c r="E551" s="151" t="s">
        <v>1</v>
      </c>
      <c r="F551" s="152" t="s">
        <v>3845</v>
      </c>
      <c r="H551" s="153">
        <v>95.4</v>
      </c>
      <c r="L551" s="150"/>
      <c r="M551" s="154"/>
      <c r="N551" s="155"/>
      <c r="O551" s="155"/>
      <c r="P551" s="155"/>
      <c r="Q551" s="155"/>
      <c r="R551" s="155"/>
      <c r="S551" s="155"/>
      <c r="T551" s="156"/>
      <c r="AT551" s="151" t="s">
        <v>157</v>
      </c>
      <c r="AU551" s="151" t="s">
        <v>79</v>
      </c>
      <c r="AV551" s="13" t="s">
        <v>79</v>
      </c>
      <c r="AW551" s="13" t="s">
        <v>27</v>
      </c>
      <c r="AX551" s="13" t="s">
        <v>70</v>
      </c>
      <c r="AY551" s="151" t="s">
        <v>148</v>
      </c>
    </row>
    <row r="552" spans="2:51" s="13" customFormat="1" ht="30.6">
      <c r="B552" s="150"/>
      <c r="D552" s="144" t="s">
        <v>157</v>
      </c>
      <c r="E552" s="151" t="s">
        <v>1</v>
      </c>
      <c r="F552" s="152" t="s">
        <v>3846</v>
      </c>
      <c r="H552" s="153">
        <v>51.3</v>
      </c>
      <c r="L552" s="150"/>
      <c r="M552" s="154"/>
      <c r="N552" s="155"/>
      <c r="O552" s="155"/>
      <c r="P552" s="155"/>
      <c r="Q552" s="155"/>
      <c r="R552" s="155"/>
      <c r="S552" s="155"/>
      <c r="T552" s="156"/>
      <c r="AT552" s="151" t="s">
        <v>157</v>
      </c>
      <c r="AU552" s="151" t="s">
        <v>79</v>
      </c>
      <c r="AV552" s="13" t="s">
        <v>79</v>
      </c>
      <c r="AW552" s="13" t="s">
        <v>27</v>
      </c>
      <c r="AX552" s="13" t="s">
        <v>70</v>
      </c>
      <c r="AY552" s="151" t="s">
        <v>148</v>
      </c>
    </row>
    <row r="553" spans="2:65" s="1" customFormat="1" ht="24" customHeight="1">
      <c r="B553" s="130"/>
      <c r="C553" s="131" t="s">
        <v>800</v>
      </c>
      <c r="D553" s="131" t="s">
        <v>150</v>
      </c>
      <c r="E553" s="132" t="s">
        <v>828</v>
      </c>
      <c r="F553" s="133" t="s">
        <v>829</v>
      </c>
      <c r="G553" s="134" t="s">
        <v>458</v>
      </c>
      <c r="H553" s="135">
        <v>44.5</v>
      </c>
      <c r="I553" s="136"/>
      <c r="J553" s="136">
        <f>ROUND(I553*H553,2)</f>
        <v>0</v>
      </c>
      <c r="K553" s="133" t="s">
        <v>320</v>
      </c>
      <c r="L553" s="27"/>
      <c r="M553" s="137" t="s">
        <v>1</v>
      </c>
      <c r="N553" s="138" t="s">
        <v>35</v>
      </c>
      <c r="O553" s="139">
        <v>0.042</v>
      </c>
      <c r="P553" s="139">
        <f>O553*H553</f>
        <v>1.8690000000000002</v>
      </c>
      <c r="Q553" s="139">
        <v>5E-05</v>
      </c>
      <c r="R553" s="139">
        <f>Q553*H553</f>
        <v>0.002225</v>
      </c>
      <c r="S553" s="139">
        <v>0</v>
      </c>
      <c r="T553" s="140">
        <f>S553*H553</f>
        <v>0</v>
      </c>
      <c r="AR553" s="141" t="s">
        <v>155</v>
      </c>
      <c r="AT553" s="141" t="s">
        <v>150</v>
      </c>
      <c r="AU553" s="141" t="s">
        <v>79</v>
      </c>
      <c r="AY553" s="15" t="s">
        <v>148</v>
      </c>
      <c r="BE553" s="142">
        <f>IF(N553="základní",J553,0)</f>
        <v>0</v>
      </c>
      <c r="BF553" s="142">
        <f>IF(N553="snížená",J553,0)</f>
        <v>0</v>
      </c>
      <c r="BG553" s="142">
        <f>IF(N553="zákl. přenesená",J553,0)</f>
        <v>0</v>
      </c>
      <c r="BH553" s="142">
        <f>IF(N553="sníž. přenesená",J553,0)</f>
        <v>0</v>
      </c>
      <c r="BI553" s="142">
        <f>IF(N553="nulová",J553,0)</f>
        <v>0</v>
      </c>
      <c r="BJ553" s="15" t="s">
        <v>77</v>
      </c>
      <c r="BK553" s="142">
        <f>ROUND(I553*H553,2)</f>
        <v>0</v>
      </c>
      <c r="BL553" s="15" t="s">
        <v>155</v>
      </c>
      <c r="BM553" s="141" t="s">
        <v>3847</v>
      </c>
    </row>
    <row r="554" spans="2:51" s="13" customFormat="1" ht="12">
      <c r="B554" s="150"/>
      <c r="D554" s="144" t="s">
        <v>157</v>
      </c>
      <c r="E554" s="151" t="s">
        <v>1</v>
      </c>
      <c r="F554" s="152" t="s">
        <v>3848</v>
      </c>
      <c r="H554" s="153">
        <v>44.5</v>
      </c>
      <c r="L554" s="150"/>
      <c r="M554" s="154"/>
      <c r="N554" s="155"/>
      <c r="O554" s="155"/>
      <c r="P554" s="155"/>
      <c r="Q554" s="155"/>
      <c r="R554" s="155"/>
      <c r="S554" s="155"/>
      <c r="T554" s="156"/>
      <c r="AT554" s="151" t="s">
        <v>157</v>
      </c>
      <c r="AU554" s="151" t="s">
        <v>79</v>
      </c>
      <c r="AV554" s="13" t="s">
        <v>79</v>
      </c>
      <c r="AW554" s="13" t="s">
        <v>27</v>
      </c>
      <c r="AX554" s="13" t="s">
        <v>70</v>
      </c>
      <c r="AY554" s="151" t="s">
        <v>148</v>
      </c>
    </row>
    <row r="555" spans="2:63" s="11" customFormat="1" ht="22.8" customHeight="1">
      <c r="B555" s="118"/>
      <c r="D555" s="119" t="s">
        <v>69</v>
      </c>
      <c r="E555" s="128" t="s">
        <v>727</v>
      </c>
      <c r="F555" s="128" t="s">
        <v>841</v>
      </c>
      <c r="J555" s="129">
        <f>BK555</f>
        <v>0</v>
      </c>
      <c r="L555" s="118"/>
      <c r="M555" s="122"/>
      <c r="N555" s="123"/>
      <c r="O555" s="123"/>
      <c r="P555" s="124">
        <f>SUM(P556:P564)</f>
        <v>38.849999999999994</v>
      </c>
      <c r="Q555" s="123"/>
      <c r="R555" s="124">
        <f>SUM(R556:R564)</f>
        <v>2.7593</v>
      </c>
      <c r="S555" s="123"/>
      <c r="T555" s="125">
        <f>SUM(T556:T564)</f>
        <v>0</v>
      </c>
      <c r="AR555" s="119" t="s">
        <v>77</v>
      </c>
      <c r="AT555" s="126" t="s">
        <v>69</v>
      </c>
      <c r="AU555" s="126" t="s">
        <v>77</v>
      </c>
      <c r="AY555" s="119" t="s">
        <v>148</v>
      </c>
      <c r="BK555" s="127">
        <f>SUM(BK556:BK564)</f>
        <v>0</v>
      </c>
    </row>
    <row r="556" spans="2:65" s="1" customFormat="1" ht="24" customHeight="1">
      <c r="B556" s="130"/>
      <c r="C556" s="131" t="s">
        <v>815</v>
      </c>
      <c r="D556" s="131" t="s">
        <v>150</v>
      </c>
      <c r="E556" s="132" t="s">
        <v>843</v>
      </c>
      <c r="F556" s="133" t="s">
        <v>844</v>
      </c>
      <c r="G556" s="134" t="s">
        <v>319</v>
      </c>
      <c r="H556" s="135">
        <v>6</v>
      </c>
      <c r="I556" s="136"/>
      <c r="J556" s="136">
        <f>ROUND(I556*H556,2)</f>
        <v>0</v>
      </c>
      <c r="K556" s="133" t="s">
        <v>154</v>
      </c>
      <c r="L556" s="27"/>
      <c r="M556" s="137" t="s">
        <v>1</v>
      </c>
      <c r="N556" s="138" t="s">
        <v>35</v>
      </c>
      <c r="O556" s="139">
        <v>6.475</v>
      </c>
      <c r="P556" s="139">
        <f>O556*H556</f>
        <v>38.849999999999994</v>
      </c>
      <c r="Q556" s="139">
        <v>0.4417</v>
      </c>
      <c r="R556" s="139">
        <f>Q556*H556</f>
        <v>2.6502</v>
      </c>
      <c r="S556" s="139">
        <v>0</v>
      </c>
      <c r="T556" s="140">
        <f>S556*H556</f>
        <v>0</v>
      </c>
      <c r="AR556" s="141" t="s">
        <v>155</v>
      </c>
      <c r="AT556" s="141" t="s">
        <v>150</v>
      </c>
      <c r="AU556" s="141" t="s">
        <v>79</v>
      </c>
      <c r="AY556" s="15" t="s">
        <v>148</v>
      </c>
      <c r="BE556" s="142">
        <f>IF(N556="základní",J556,0)</f>
        <v>0</v>
      </c>
      <c r="BF556" s="142">
        <f>IF(N556="snížená",J556,0)</f>
        <v>0</v>
      </c>
      <c r="BG556" s="142">
        <f>IF(N556="zákl. přenesená",J556,0)</f>
        <v>0</v>
      </c>
      <c r="BH556" s="142">
        <f>IF(N556="sníž. přenesená",J556,0)</f>
        <v>0</v>
      </c>
      <c r="BI556" s="142">
        <f>IF(N556="nulová",J556,0)</f>
        <v>0</v>
      </c>
      <c r="BJ556" s="15" t="s">
        <v>77</v>
      </c>
      <c r="BK556" s="142">
        <f>ROUND(I556*H556,2)</f>
        <v>0</v>
      </c>
      <c r="BL556" s="15" t="s">
        <v>155</v>
      </c>
      <c r="BM556" s="141" t="s">
        <v>3849</v>
      </c>
    </row>
    <row r="557" spans="2:51" s="13" customFormat="1" ht="12">
      <c r="B557" s="150"/>
      <c r="D557" s="144" t="s">
        <v>157</v>
      </c>
      <c r="E557" s="151" t="s">
        <v>1</v>
      </c>
      <c r="F557" s="152" t="s">
        <v>2733</v>
      </c>
      <c r="H557" s="153">
        <v>2</v>
      </c>
      <c r="L557" s="150"/>
      <c r="M557" s="154"/>
      <c r="N557" s="155"/>
      <c r="O557" s="155"/>
      <c r="P557" s="155"/>
      <c r="Q557" s="155"/>
      <c r="R557" s="155"/>
      <c r="S557" s="155"/>
      <c r="T557" s="156"/>
      <c r="AT557" s="151" t="s">
        <v>157</v>
      </c>
      <c r="AU557" s="151" t="s">
        <v>79</v>
      </c>
      <c r="AV557" s="13" t="s">
        <v>79</v>
      </c>
      <c r="AW557" s="13" t="s">
        <v>27</v>
      </c>
      <c r="AX557" s="13" t="s">
        <v>70</v>
      </c>
      <c r="AY557" s="151" t="s">
        <v>148</v>
      </c>
    </row>
    <row r="558" spans="2:51" s="13" customFormat="1" ht="12">
      <c r="B558" s="150"/>
      <c r="D558" s="144" t="s">
        <v>157</v>
      </c>
      <c r="E558" s="151" t="s">
        <v>1</v>
      </c>
      <c r="F558" s="152" t="s">
        <v>2402</v>
      </c>
      <c r="H558" s="153">
        <v>4</v>
      </c>
      <c r="L558" s="150"/>
      <c r="M558" s="154"/>
      <c r="N558" s="155"/>
      <c r="O558" s="155"/>
      <c r="P558" s="155"/>
      <c r="Q558" s="155"/>
      <c r="R558" s="155"/>
      <c r="S558" s="155"/>
      <c r="T558" s="156"/>
      <c r="AT558" s="151" t="s">
        <v>157</v>
      </c>
      <c r="AU558" s="151" t="s">
        <v>79</v>
      </c>
      <c r="AV558" s="13" t="s">
        <v>79</v>
      </c>
      <c r="AW558" s="13" t="s">
        <v>27</v>
      </c>
      <c r="AX558" s="13" t="s">
        <v>70</v>
      </c>
      <c r="AY558" s="151" t="s">
        <v>148</v>
      </c>
    </row>
    <row r="559" spans="2:65" s="1" customFormat="1" ht="16.5" customHeight="1">
      <c r="B559" s="130"/>
      <c r="C559" s="157" t="s">
        <v>820</v>
      </c>
      <c r="D559" s="157" t="s">
        <v>80</v>
      </c>
      <c r="E559" s="158" t="s">
        <v>3147</v>
      </c>
      <c r="F559" s="159" t="s">
        <v>3148</v>
      </c>
      <c r="G559" s="160" t="s">
        <v>319</v>
      </c>
      <c r="H559" s="161">
        <v>1</v>
      </c>
      <c r="I559" s="162"/>
      <c r="J559" s="162">
        <f>ROUND(I559*H559,2)</f>
        <v>0</v>
      </c>
      <c r="K559" s="159" t="s">
        <v>1</v>
      </c>
      <c r="L559" s="163"/>
      <c r="M559" s="164" t="s">
        <v>1</v>
      </c>
      <c r="N559" s="165" t="s">
        <v>35</v>
      </c>
      <c r="O559" s="139">
        <v>0</v>
      </c>
      <c r="P559" s="139">
        <f>O559*H559</f>
        <v>0</v>
      </c>
      <c r="Q559" s="139">
        <v>0.01765</v>
      </c>
      <c r="R559" s="139">
        <f>Q559*H559</f>
        <v>0.01765</v>
      </c>
      <c r="S559" s="139">
        <v>0</v>
      </c>
      <c r="T559" s="140">
        <f>S559*H559</f>
        <v>0</v>
      </c>
      <c r="AR559" s="141" t="s">
        <v>192</v>
      </c>
      <c r="AT559" s="141" t="s">
        <v>80</v>
      </c>
      <c r="AU559" s="141" t="s">
        <v>79</v>
      </c>
      <c r="AY559" s="15" t="s">
        <v>148</v>
      </c>
      <c r="BE559" s="142">
        <f>IF(N559="základní",J559,0)</f>
        <v>0</v>
      </c>
      <c r="BF559" s="142">
        <f>IF(N559="snížená",J559,0)</f>
        <v>0</v>
      </c>
      <c r="BG559" s="142">
        <f>IF(N559="zákl. přenesená",J559,0)</f>
        <v>0</v>
      </c>
      <c r="BH559" s="142">
        <f>IF(N559="sníž. přenesená",J559,0)</f>
        <v>0</v>
      </c>
      <c r="BI559" s="142">
        <f>IF(N559="nulová",J559,0)</f>
        <v>0</v>
      </c>
      <c r="BJ559" s="15" t="s">
        <v>77</v>
      </c>
      <c r="BK559" s="142">
        <f>ROUND(I559*H559,2)</f>
        <v>0</v>
      </c>
      <c r="BL559" s="15" t="s">
        <v>155</v>
      </c>
      <c r="BM559" s="141" t="s">
        <v>3850</v>
      </c>
    </row>
    <row r="560" spans="2:51" s="13" customFormat="1" ht="12">
      <c r="B560" s="150"/>
      <c r="D560" s="144" t="s">
        <v>157</v>
      </c>
      <c r="E560" s="151" t="s">
        <v>1</v>
      </c>
      <c r="F560" s="152" t="s">
        <v>261</v>
      </c>
      <c r="H560" s="153">
        <v>1</v>
      </c>
      <c r="L560" s="150"/>
      <c r="M560" s="154"/>
      <c r="N560" s="155"/>
      <c r="O560" s="155"/>
      <c r="P560" s="155"/>
      <c r="Q560" s="155"/>
      <c r="R560" s="155"/>
      <c r="S560" s="155"/>
      <c r="T560" s="156"/>
      <c r="AT560" s="151" t="s">
        <v>157</v>
      </c>
      <c r="AU560" s="151" t="s">
        <v>79</v>
      </c>
      <c r="AV560" s="13" t="s">
        <v>79</v>
      </c>
      <c r="AW560" s="13" t="s">
        <v>27</v>
      </c>
      <c r="AX560" s="13" t="s">
        <v>77</v>
      </c>
      <c r="AY560" s="151" t="s">
        <v>148</v>
      </c>
    </row>
    <row r="561" spans="2:65" s="1" customFormat="1" ht="16.5" customHeight="1">
      <c r="B561" s="130"/>
      <c r="C561" s="157" t="s">
        <v>827</v>
      </c>
      <c r="D561" s="157" t="s">
        <v>80</v>
      </c>
      <c r="E561" s="158" t="s">
        <v>2403</v>
      </c>
      <c r="F561" s="159" t="s">
        <v>849</v>
      </c>
      <c r="G561" s="160" t="s">
        <v>319</v>
      </c>
      <c r="H561" s="161">
        <v>2</v>
      </c>
      <c r="I561" s="162"/>
      <c r="J561" s="162">
        <f>ROUND(I561*H561,2)</f>
        <v>0</v>
      </c>
      <c r="K561" s="159" t="s">
        <v>1</v>
      </c>
      <c r="L561" s="163"/>
      <c r="M561" s="164" t="s">
        <v>1</v>
      </c>
      <c r="N561" s="165" t="s">
        <v>35</v>
      </c>
      <c r="O561" s="139">
        <v>0</v>
      </c>
      <c r="P561" s="139">
        <f>O561*H561</f>
        <v>0</v>
      </c>
      <c r="Q561" s="139">
        <v>0.01802</v>
      </c>
      <c r="R561" s="139">
        <f>Q561*H561</f>
        <v>0.03604</v>
      </c>
      <c r="S561" s="139">
        <v>0</v>
      </c>
      <c r="T561" s="140">
        <f>S561*H561</f>
        <v>0</v>
      </c>
      <c r="AR561" s="141" t="s">
        <v>192</v>
      </c>
      <c r="AT561" s="141" t="s">
        <v>80</v>
      </c>
      <c r="AU561" s="141" t="s">
        <v>79</v>
      </c>
      <c r="AY561" s="15" t="s">
        <v>148</v>
      </c>
      <c r="BE561" s="142">
        <f>IF(N561="základní",J561,0)</f>
        <v>0</v>
      </c>
      <c r="BF561" s="142">
        <f>IF(N561="snížená",J561,0)</f>
        <v>0</v>
      </c>
      <c r="BG561" s="142">
        <f>IF(N561="zákl. přenesená",J561,0)</f>
        <v>0</v>
      </c>
      <c r="BH561" s="142">
        <f>IF(N561="sníž. přenesená",J561,0)</f>
        <v>0</v>
      </c>
      <c r="BI561" s="142">
        <f>IF(N561="nulová",J561,0)</f>
        <v>0</v>
      </c>
      <c r="BJ561" s="15" t="s">
        <v>77</v>
      </c>
      <c r="BK561" s="142">
        <f>ROUND(I561*H561,2)</f>
        <v>0</v>
      </c>
      <c r="BL561" s="15" t="s">
        <v>155</v>
      </c>
      <c r="BM561" s="141" t="s">
        <v>3851</v>
      </c>
    </row>
    <row r="562" spans="2:51" s="13" customFormat="1" ht="12">
      <c r="B562" s="150"/>
      <c r="D562" s="144" t="s">
        <v>157</v>
      </c>
      <c r="E562" s="151" t="s">
        <v>1</v>
      </c>
      <c r="F562" s="152" t="s">
        <v>2733</v>
      </c>
      <c r="H562" s="153">
        <v>2</v>
      </c>
      <c r="L562" s="150"/>
      <c r="M562" s="154"/>
      <c r="N562" s="155"/>
      <c r="O562" s="155"/>
      <c r="P562" s="155"/>
      <c r="Q562" s="155"/>
      <c r="R562" s="155"/>
      <c r="S562" s="155"/>
      <c r="T562" s="156"/>
      <c r="AT562" s="151" t="s">
        <v>157</v>
      </c>
      <c r="AU562" s="151" t="s">
        <v>79</v>
      </c>
      <c r="AV562" s="13" t="s">
        <v>79</v>
      </c>
      <c r="AW562" s="13" t="s">
        <v>27</v>
      </c>
      <c r="AX562" s="13" t="s">
        <v>70</v>
      </c>
      <c r="AY562" s="151" t="s">
        <v>148</v>
      </c>
    </row>
    <row r="563" spans="2:65" s="1" customFormat="1" ht="16.5" customHeight="1">
      <c r="B563" s="130"/>
      <c r="C563" s="157" t="s">
        <v>832</v>
      </c>
      <c r="D563" s="157" t="s">
        <v>80</v>
      </c>
      <c r="E563" s="158" t="s">
        <v>2405</v>
      </c>
      <c r="F563" s="159" t="s">
        <v>853</v>
      </c>
      <c r="G563" s="160" t="s">
        <v>319</v>
      </c>
      <c r="H563" s="161">
        <v>3</v>
      </c>
      <c r="I563" s="162"/>
      <c r="J563" s="162">
        <f>ROUND(I563*H563,2)</f>
        <v>0</v>
      </c>
      <c r="K563" s="159" t="s">
        <v>1</v>
      </c>
      <c r="L563" s="163"/>
      <c r="M563" s="164" t="s">
        <v>1</v>
      </c>
      <c r="N563" s="165" t="s">
        <v>35</v>
      </c>
      <c r="O563" s="139">
        <v>0</v>
      </c>
      <c r="P563" s="139">
        <f>O563*H563</f>
        <v>0</v>
      </c>
      <c r="Q563" s="139">
        <v>0.01847</v>
      </c>
      <c r="R563" s="139">
        <f>Q563*H563</f>
        <v>0.05541</v>
      </c>
      <c r="S563" s="139">
        <v>0</v>
      </c>
      <c r="T563" s="140">
        <f>S563*H563</f>
        <v>0</v>
      </c>
      <c r="AR563" s="141" t="s">
        <v>192</v>
      </c>
      <c r="AT563" s="141" t="s">
        <v>80</v>
      </c>
      <c r="AU563" s="141" t="s">
        <v>79</v>
      </c>
      <c r="AY563" s="15" t="s">
        <v>148</v>
      </c>
      <c r="BE563" s="142">
        <f>IF(N563="základní",J563,0)</f>
        <v>0</v>
      </c>
      <c r="BF563" s="142">
        <f>IF(N563="snížená",J563,0)</f>
        <v>0</v>
      </c>
      <c r="BG563" s="142">
        <f>IF(N563="zákl. přenesená",J563,0)</f>
        <v>0</v>
      </c>
      <c r="BH563" s="142">
        <f>IF(N563="sníž. přenesená",J563,0)</f>
        <v>0</v>
      </c>
      <c r="BI563" s="142">
        <f>IF(N563="nulová",J563,0)</f>
        <v>0</v>
      </c>
      <c r="BJ563" s="15" t="s">
        <v>77</v>
      </c>
      <c r="BK563" s="142">
        <f>ROUND(I563*H563,2)</f>
        <v>0</v>
      </c>
      <c r="BL563" s="15" t="s">
        <v>155</v>
      </c>
      <c r="BM563" s="141" t="s">
        <v>3852</v>
      </c>
    </row>
    <row r="564" spans="2:51" s="13" customFormat="1" ht="12">
      <c r="B564" s="150"/>
      <c r="D564" s="144" t="s">
        <v>157</v>
      </c>
      <c r="E564" s="151" t="s">
        <v>1</v>
      </c>
      <c r="F564" s="152" t="s">
        <v>2407</v>
      </c>
      <c r="H564" s="153">
        <v>3</v>
      </c>
      <c r="L564" s="150"/>
      <c r="M564" s="154"/>
      <c r="N564" s="155"/>
      <c r="O564" s="155"/>
      <c r="P564" s="155"/>
      <c r="Q564" s="155"/>
      <c r="R564" s="155"/>
      <c r="S564" s="155"/>
      <c r="T564" s="156"/>
      <c r="AT564" s="151" t="s">
        <v>157</v>
      </c>
      <c r="AU564" s="151" t="s">
        <v>79</v>
      </c>
      <c r="AV564" s="13" t="s">
        <v>79</v>
      </c>
      <c r="AW564" s="13" t="s">
        <v>27</v>
      </c>
      <c r="AX564" s="13" t="s">
        <v>70</v>
      </c>
      <c r="AY564" s="151" t="s">
        <v>148</v>
      </c>
    </row>
    <row r="565" spans="2:63" s="11" customFormat="1" ht="22.8" customHeight="1">
      <c r="B565" s="118"/>
      <c r="D565" s="119" t="s">
        <v>69</v>
      </c>
      <c r="E565" s="128" t="s">
        <v>196</v>
      </c>
      <c r="F565" s="128" t="s">
        <v>860</v>
      </c>
      <c r="J565" s="129">
        <f>BK565</f>
        <v>0</v>
      </c>
      <c r="L565" s="118"/>
      <c r="M565" s="122"/>
      <c r="N565" s="123"/>
      <c r="O565" s="123"/>
      <c r="P565" s="124">
        <f>SUM(P566:P571)</f>
        <v>173.03174399999997</v>
      </c>
      <c r="Q565" s="123"/>
      <c r="R565" s="124">
        <f>SUM(R566:R571)</f>
        <v>0.02223672</v>
      </c>
      <c r="S565" s="123"/>
      <c r="T565" s="125">
        <f>SUM(T566:T571)</f>
        <v>0</v>
      </c>
      <c r="AR565" s="119" t="s">
        <v>77</v>
      </c>
      <c r="AT565" s="126" t="s">
        <v>69</v>
      </c>
      <c r="AU565" s="126" t="s">
        <v>77</v>
      </c>
      <c r="AY565" s="119" t="s">
        <v>148</v>
      </c>
      <c r="BK565" s="127">
        <f>SUM(BK566:BK571)</f>
        <v>0</v>
      </c>
    </row>
    <row r="566" spans="2:65" s="1" customFormat="1" ht="24" customHeight="1">
      <c r="B566" s="130"/>
      <c r="C566" s="282" t="s">
        <v>836</v>
      </c>
      <c r="D566" s="282" t="s">
        <v>150</v>
      </c>
      <c r="E566" s="283" t="s">
        <v>862</v>
      </c>
      <c r="F566" s="284" t="s">
        <v>863</v>
      </c>
      <c r="G566" s="285" t="s">
        <v>153</v>
      </c>
      <c r="H566" s="286">
        <v>539.168</v>
      </c>
      <c r="I566" s="287"/>
      <c r="J566" s="287">
        <f>ROUND(I566*H566,2)</f>
        <v>0</v>
      </c>
      <c r="K566" s="133" t="s">
        <v>320</v>
      </c>
      <c r="L566" s="27"/>
      <c r="M566" s="137" t="s">
        <v>1</v>
      </c>
      <c r="N566" s="138" t="s">
        <v>35</v>
      </c>
      <c r="O566" s="139">
        <v>0.308</v>
      </c>
      <c r="P566" s="139">
        <f>O566*H566</f>
        <v>166.06374399999999</v>
      </c>
      <c r="Q566" s="139">
        <v>4E-05</v>
      </c>
      <c r="R566" s="139">
        <f>Q566*H566</f>
        <v>0.02156672</v>
      </c>
      <c r="S566" s="139">
        <v>0</v>
      </c>
      <c r="T566" s="140">
        <f>S566*H566</f>
        <v>0</v>
      </c>
      <c r="AR566" s="141" t="s">
        <v>155</v>
      </c>
      <c r="AT566" s="141" t="s">
        <v>150</v>
      </c>
      <c r="AU566" s="141" t="s">
        <v>79</v>
      </c>
      <c r="AY566" s="15" t="s">
        <v>148</v>
      </c>
      <c r="BE566" s="142">
        <f>IF(N566="základní",J566,0)</f>
        <v>0</v>
      </c>
      <c r="BF566" s="142">
        <f>IF(N566="snížená",J566,0)</f>
        <v>0</v>
      </c>
      <c r="BG566" s="142">
        <f>IF(N566="zákl. přenesená",J566,0)</f>
        <v>0</v>
      </c>
      <c r="BH566" s="142">
        <f>IF(N566="sníž. přenesená",J566,0)</f>
        <v>0</v>
      </c>
      <c r="BI566" s="142">
        <f>IF(N566="nulová",J566,0)</f>
        <v>0</v>
      </c>
      <c r="BJ566" s="15" t="s">
        <v>77</v>
      </c>
      <c r="BK566" s="142">
        <f>ROUND(I566*H566,2)</f>
        <v>0</v>
      </c>
      <c r="BL566" s="15" t="s">
        <v>155</v>
      </c>
      <c r="BM566" s="141" t="s">
        <v>3853</v>
      </c>
    </row>
    <row r="567" spans="2:51" s="13" customFormat="1" ht="12">
      <c r="B567" s="150"/>
      <c r="D567" s="144" t="s">
        <v>157</v>
      </c>
      <c r="E567" s="151" t="s">
        <v>1</v>
      </c>
      <c r="F567" s="152" t="s">
        <v>3854</v>
      </c>
      <c r="H567" s="153">
        <v>108.748</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51" s="13" customFormat="1" ht="12">
      <c r="B568" s="150"/>
      <c r="D568" s="144" t="s">
        <v>157</v>
      </c>
      <c r="E568" s="151" t="s">
        <v>1</v>
      </c>
      <c r="F568" s="152" t="s">
        <v>3855</v>
      </c>
      <c r="H568" s="153">
        <v>123.22</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51" s="13" customFormat="1" ht="12">
      <c r="B569" s="150"/>
      <c r="D569" s="144" t="s">
        <v>157</v>
      </c>
      <c r="E569" s="151" t="s">
        <v>1</v>
      </c>
      <c r="F569" s="152" t="s">
        <v>3856</v>
      </c>
      <c r="H569" s="153">
        <v>307.2</v>
      </c>
      <c r="L569" s="150"/>
      <c r="M569" s="154"/>
      <c r="N569" s="155"/>
      <c r="O569" s="155"/>
      <c r="P569" s="155"/>
      <c r="Q569" s="155"/>
      <c r="R569" s="155"/>
      <c r="S569" s="155"/>
      <c r="T569" s="156"/>
      <c r="AT569" s="151" t="s">
        <v>157</v>
      </c>
      <c r="AU569" s="151" t="s">
        <v>79</v>
      </c>
      <c r="AV569" s="13" t="s">
        <v>79</v>
      </c>
      <c r="AW569" s="13" t="s">
        <v>27</v>
      </c>
      <c r="AX569" s="13" t="s">
        <v>70</v>
      </c>
      <c r="AY569" s="151" t="s">
        <v>148</v>
      </c>
    </row>
    <row r="570" spans="2:65" s="1" customFormat="1" ht="24" customHeight="1">
      <c r="B570" s="130"/>
      <c r="C570" s="131" t="s">
        <v>847</v>
      </c>
      <c r="D570" s="131" t="s">
        <v>150</v>
      </c>
      <c r="E570" s="132" t="s">
        <v>869</v>
      </c>
      <c r="F570" s="133" t="s">
        <v>870</v>
      </c>
      <c r="G570" s="134" t="s">
        <v>319</v>
      </c>
      <c r="H570" s="135">
        <v>67</v>
      </c>
      <c r="I570" s="136"/>
      <c r="J570" s="136">
        <f>ROUND(I570*H570,2)</f>
        <v>0</v>
      </c>
      <c r="K570" s="133" t="s">
        <v>320</v>
      </c>
      <c r="L570" s="27"/>
      <c r="M570" s="137" t="s">
        <v>1</v>
      </c>
      <c r="N570" s="138" t="s">
        <v>35</v>
      </c>
      <c r="O570" s="139">
        <v>0.104</v>
      </c>
      <c r="P570" s="139">
        <f>O570*H570</f>
        <v>6.968</v>
      </c>
      <c r="Q570" s="139">
        <v>1E-05</v>
      </c>
      <c r="R570" s="139">
        <f>Q570*H570</f>
        <v>0.00067</v>
      </c>
      <c r="S570" s="139">
        <v>0</v>
      </c>
      <c r="T570" s="140">
        <f>S570*H570</f>
        <v>0</v>
      </c>
      <c r="AR570" s="141" t="s">
        <v>155</v>
      </c>
      <c r="AT570" s="141" t="s">
        <v>150</v>
      </c>
      <c r="AU570" s="141" t="s">
        <v>79</v>
      </c>
      <c r="AY570" s="15" t="s">
        <v>148</v>
      </c>
      <c r="BE570" s="142">
        <f>IF(N570="základní",J570,0)</f>
        <v>0</v>
      </c>
      <c r="BF570" s="142">
        <f>IF(N570="snížená",J570,0)</f>
        <v>0</v>
      </c>
      <c r="BG570" s="142">
        <f>IF(N570="zákl. přenesená",J570,0)</f>
        <v>0</v>
      </c>
      <c r="BH570" s="142">
        <f>IF(N570="sníž. přenesená",J570,0)</f>
        <v>0</v>
      </c>
      <c r="BI570" s="142">
        <f>IF(N570="nulová",J570,0)</f>
        <v>0</v>
      </c>
      <c r="BJ570" s="15" t="s">
        <v>77</v>
      </c>
      <c r="BK570" s="142">
        <f>ROUND(I570*H570,2)</f>
        <v>0</v>
      </c>
      <c r="BL570" s="15" t="s">
        <v>155</v>
      </c>
      <c r="BM570" s="141" t="s">
        <v>3857</v>
      </c>
    </row>
    <row r="571" spans="2:51" s="13" customFormat="1" ht="20.4">
      <c r="B571" s="150"/>
      <c r="D571" s="144" t="s">
        <v>157</v>
      </c>
      <c r="E571" s="151" t="s">
        <v>1</v>
      </c>
      <c r="F571" s="152" t="s">
        <v>3858</v>
      </c>
      <c r="H571" s="153">
        <v>67</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63" s="11" customFormat="1" ht="22.8" customHeight="1">
      <c r="B572" s="118"/>
      <c r="D572" s="119" t="s">
        <v>69</v>
      </c>
      <c r="E572" s="128" t="s">
        <v>875</v>
      </c>
      <c r="F572" s="128" t="s">
        <v>876</v>
      </c>
      <c r="J572" s="129">
        <f>BK572</f>
        <v>0</v>
      </c>
      <c r="L572" s="118"/>
      <c r="M572" s="122"/>
      <c r="N572" s="123"/>
      <c r="O572" s="123"/>
      <c r="P572" s="124">
        <f>SUM(P573:P600)</f>
        <v>249.24075</v>
      </c>
      <c r="Q572" s="123"/>
      <c r="R572" s="124">
        <f>SUM(R573:R600)</f>
        <v>0.03232304</v>
      </c>
      <c r="S572" s="123"/>
      <c r="T572" s="125">
        <f>SUM(T573:T600)</f>
        <v>0</v>
      </c>
      <c r="AR572" s="119" t="s">
        <v>77</v>
      </c>
      <c r="AT572" s="126" t="s">
        <v>69</v>
      </c>
      <c r="AU572" s="126" t="s">
        <v>77</v>
      </c>
      <c r="AY572" s="119" t="s">
        <v>148</v>
      </c>
      <c r="BK572" s="127">
        <f>SUM(BK573:BK600)</f>
        <v>0</v>
      </c>
    </row>
    <row r="573" spans="2:65" s="1" customFormat="1" ht="24" customHeight="1">
      <c r="B573" s="130"/>
      <c r="C573" s="131" t="s">
        <v>861</v>
      </c>
      <c r="D573" s="131" t="s">
        <v>150</v>
      </c>
      <c r="E573" s="132" t="s">
        <v>878</v>
      </c>
      <c r="F573" s="133" t="s">
        <v>879</v>
      </c>
      <c r="G573" s="134" t="s">
        <v>153</v>
      </c>
      <c r="H573" s="135">
        <v>825.24</v>
      </c>
      <c r="I573" s="136"/>
      <c r="J573" s="136">
        <f>ROUND(I573*H573,2)</f>
        <v>0</v>
      </c>
      <c r="K573" s="133" t="s">
        <v>320</v>
      </c>
      <c r="L573" s="27"/>
      <c r="M573" s="137" t="s">
        <v>1</v>
      </c>
      <c r="N573" s="138" t="s">
        <v>35</v>
      </c>
      <c r="O573" s="139">
        <v>0.11</v>
      </c>
      <c r="P573" s="139">
        <f>O573*H573</f>
        <v>90.7764</v>
      </c>
      <c r="Q573" s="139">
        <v>0</v>
      </c>
      <c r="R573" s="139">
        <f>Q573*H573</f>
        <v>0</v>
      </c>
      <c r="S573" s="139">
        <v>0</v>
      </c>
      <c r="T573" s="140">
        <f>S573*H573</f>
        <v>0</v>
      </c>
      <c r="AR573" s="141" t="s">
        <v>155</v>
      </c>
      <c r="AT573" s="141" t="s">
        <v>150</v>
      </c>
      <c r="AU573" s="141" t="s">
        <v>79</v>
      </c>
      <c r="AY573" s="15" t="s">
        <v>148</v>
      </c>
      <c r="BE573" s="142">
        <f>IF(N573="základní",J573,0)</f>
        <v>0</v>
      </c>
      <c r="BF573" s="142">
        <f>IF(N573="snížená",J573,0)</f>
        <v>0</v>
      </c>
      <c r="BG573" s="142">
        <f>IF(N573="zákl. přenesená",J573,0)</f>
        <v>0</v>
      </c>
      <c r="BH573" s="142">
        <f>IF(N573="sníž. přenesená",J573,0)</f>
        <v>0</v>
      </c>
      <c r="BI573" s="142">
        <f>IF(N573="nulová",J573,0)</f>
        <v>0</v>
      </c>
      <c r="BJ573" s="15" t="s">
        <v>77</v>
      </c>
      <c r="BK573" s="142">
        <f>ROUND(I573*H573,2)</f>
        <v>0</v>
      </c>
      <c r="BL573" s="15" t="s">
        <v>155</v>
      </c>
      <c r="BM573" s="141" t="s">
        <v>3859</v>
      </c>
    </row>
    <row r="574" spans="2:51" s="13" customFormat="1" ht="12">
      <c r="B574" s="150"/>
      <c r="D574" s="144" t="s">
        <v>157</v>
      </c>
      <c r="E574" s="151" t="s">
        <v>1</v>
      </c>
      <c r="F574" s="152" t="s">
        <v>3860</v>
      </c>
      <c r="H574" s="153">
        <v>147.6</v>
      </c>
      <c r="L574" s="150"/>
      <c r="M574" s="154"/>
      <c r="N574" s="155"/>
      <c r="O574" s="155"/>
      <c r="P574" s="155"/>
      <c r="Q574" s="155"/>
      <c r="R574" s="155"/>
      <c r="S574" s="155"/>
      <c r="T574" s="156"/>
      <c r="AT574" s="151" t="s">
        <v>157</v>
      </c>
      <c r="AU574" s="151" t="s">
        <v>79</v>
      </c>
      <c r="AV574" s="13" t="s">
        <v>79</v>
      </c>
      <c r="AW574" s="13" t="s">
        <v>27</v>
      </c>
      <c r="AX574" s="13" t="s">
        <v>70</v>
      </c>
      <c r="AY574" s="151" t="s">
        <v>148</v>
      </c>
    </row>
    <row r="575" spans="2:51" s="13" customFormat="1" ht="12">
      <c r="B575" s="150"/>
      <c r="D575" s="144" t="s">
        <v>157</v>
      </c>
      <c r="E575" s="151" t="s">
        <v>1</v>
      </c>
      <c r="F575" s="152" t="s">
        <v>3861</v>
      </c>
      <c r="H575" s="153">
        <v>248.4</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51" s="13" customFormat="1" ht="12">
      <c r="B576" s="150"/>
      <c r="D576" s="144" t="s">
        <v>157</v>
      </c>
      <c r="E576" s="151" t="s">
        <v>1</v>
      </c>
      <c r="F576" s="152" t="s">
        <v>3862</v>
      </c>
      <c r="H576" s="153">
        <v>166.64</v>
      </c>
      <c r="L576" s="150"/>
      <c r="M576" s="154"/>
      <c r="N576" s="155"/>
      <c r="O576" s="155"/>
      <c r="P576" s="155"/>
      <c r="Q576" s="155"/>
      <c r="R576" s="155"/>
      <c r="S576" s="155"/>
      <c r="T576" s="156"/>
      <c r="AT576" s="151" t="s">
        <v>157</v>
      </c>
      <c r="AU576" s="151" t="s">
        <v>79</v>
      </c>
      <c r="AV576" s="13" t="s">
        <v>79</v>
      </c>
      <c r="AW576" s="13" t="s">
        <v>27</v>
      </c>
      <c r="AX576" s="13" t="s">
        <v>70</v>
      </c>
      <c r="AY576" s="151" t="s">
        <v>148</v>
      </c>
    </row>
    <row r="577" spans="2:51" s="13" customFormat="1" ht="12">
      <c r="B577" s="150"/>
      <c r="D577" s="144" t="s">
        <v>157</v>
      </c>
      <c r="E577" s="151" t="s">
        <v>1</v>
      </c>
      <c r="F577" s="152" t="s">
        <v>3863</v>
      </c>
      <c r="H577" s="153">
        <v>262.6</v>
      </c>
      <c r="L577" s="150"/>
      <c r="M577" s="154"/>
      <c r="N577" s="155"/>
      <c r="O577" s="155"/>
      <c r="P577" s="155"/>
      <c r="Q577" s="155"/>
      <c r="R577" s="155"/>
      <c r="S577" s="155"/>
      <c r="T577" s="156"/>
      <c r="AT577" s="151" t="s">
        <v>157</v>
      </c>
      <c r="AU577" s="151" t="s">
        <v>79</v>
      </c>
      <c r="AV577" s="13" t="s">
        <v>79</v>
      </c>
      <c r="AW577" s="13" t="s">
        <v>27</v>
      </c>
      <c r="AX577" s="13" t="s">
        <v>70</v>
      </c>
      <c r="AY577" s="151" t="s">
        <v>148</v>
      </c>
    </row>
    <row r="578" spans="2:65" s="1" customFormat="1" ht="24" customHeight="1">
      <c r="B578" s="130"/>
      <c r="C578" s="131" t="s">
        <v>2431</v>
      </c>
      <c r="D578" s="131" t="s">
        <v>150</v>
      </c>
      <c r="E578" s="132" t="s">
        <v>886</v>
      </c>
      <c r="F578" s="133" t="s">
        <v>887</v>
      </c>
      <c r="G578" s="134" t="s">
        <v>153</v>
      </c>
      <c r="H578" s="135">
        <v>74271.6</v>
      </c>
      <c r="I578" s="136"/>
      <c r="J578" s="136">
        <f>ROUND(I578*H578,2)</f>
        <v>0</v>
      </c>
      <c r="K578" s="133" t="s">
        <v>320</v>
      </c>
      <c r="L578" s="27"/>
      <c r="M578" s="137" t="s">
        <v>1</v>
      </c>
      <c r="N578" s="138" t="s">
        <v>35</v>
      </c>
      <c r="O578" s="139">
        <v>0</v>
      </c>
      <c r="P578" s="139">
        <f>O578*H578</f>
        <v>0</v>
      </c>
      <c r="Q578" s="139">
        <v>0</v>
      </c>
      <c r="R578" s="139">
        <f>Q578*H578</f>
        <v>0</v>
      </c>
      <c r="S578" s="139">
        <v>0</v>
      </c>
      <c r="T578" s="140">
        <f>S578*H578</f>
        <v>0</v>
      </c>
      <c r="AR578" s="141" t="s">
        <v>155</v>
      </c>
      <c r="AT578" s="141" t="s">
        <v>150</v>
      </c>
      <c r="AU578" s="141" t="s">
        <v>79</v>
      </c>
      <c r="AY578" s="15" t="s">
        <v>148</v>
      </c>
      <c r="BE578" s="142">
        <f>IF(N578="základní",J578,0)</f>
        <v>0</v>
      </c>
      <c r="BF578" s="142">
        <f>IF(N578="snížená",J578,0)</f>
        <v>0</v>
      </c>
      <c r="BG578" s="142">
        <f>IF(N578="zákl. přenesená",J578,0)</f>
        <v>0</v>
      </c>
      <c r="BH578" s="142">
        <f>IF(N578="sníž. přenesená",J578,0)</f>
        <v>0</v>
      </c>
      <c r="BI578" s="142">
        <f>IF(N578="nulová",J578,0)</f>
        <v>0</v>
      </c>
      <c r="BJ578" s="15" t="s">
        <v>77</v>
      </c>
      <c r="BK578" s="142">
        <f>ROUND(I578*H578,2)</f>
        <v>0</v>
      </c>
      <c r="BL578" s="15" t="s">
        <v>155</v>
      </c>
      <c r="BM578" s="141" t="s">
        <v>3864</v>
      </c>
    </row>
    <row r="579" spans="2:51" s="13" customFormat="1" ht="12">
      <c r="B579" s="150"/>
      <c r="D579" s="144" t="s">
        <v>157</v>
      </c>
      <c r="E579" s="151" t="s">
        <v>1</v>
      </c>
      <c r="F579" s="152" t="s">
        <v>3865</v>
      </c>
      <c r="H579" s="153">
        <v>74271.6</v>
      </c>
      <c r="L579" s="150"/>
      <c r="M579" s="154"/>
      <c r="N579" s="155"/>
      <c r="O579" s="155"/>
      <c r="P579" s="155"/>
      <c r="Q579" s="155"/>
      <c r="R579" s="155"/>
      <c r="S579" s="155"/>
      <c r="T579" s="156"/>
      <c r="AT579" s="151" t="s">
        <v>157</v>
      </c>
      <c r="AU579" s="151" t="s">
        <v>79</v>
      </c>
      <c r="AV579" s="13" t="s">
        <v>79</v>
      </c>
      <c r="AW579" s="13" t="s">
        <v>27</v>
      </c>
      <c r="AX579" s="13" t="s">
        <v>70</v>
      </c>
      <c r="AY579" s="151" t="s">
        <v>148</v>
      </c>
    </row>
    <row r="580" spans="2:65" s="1" customFormat="1" ht="24" customHeight="1">
      <c r="B580" s="130"/>
      <c r="C580" s="131" t="s">
        <v>868</v>
      </c>
      <c r="D580" s="131" t="s">
        <v>150</v>
      </c>
      <c r="E580" s="132" t="s">
        <v>891</v>
      </c>
      <c r="F580" s="133" t="s">
        <v>892</v>
      </c>
      <c r="G580" s="134" t="s">
        <v>153</v>
      </c>
      <c r="H580" s="135">
        <v>825.24</v>
      </c>
      <c r="I580" s="136"/>
      <c r="J580" s="136">
        <f>ROUND(I580*H580,2)</f>
        <v>0</v>
      </c>
      <c r="K580" s="133" t="s">
        <v>320</v>
      </c>
      <c r="L580" s="27"/>
      <c r="M580" s="137" t="s">
        <v>1</v>
      </c>
      <c r="N580" s="138" t="s">
        <v>35</v>
      </c>
      <c r="O580" s="139">
        <v>0.069</v>
      </c>
      <c r="P580" s="139">
        <f>O580*H580</f>
        <v>56.94156</v>
      </c>
      <c r="Q580" s="139">
        <v>0</v>
      </c>
      <c r="R580" s="139">
        <f>Q580*H580</f>
        <v>0</v>
      </c>
      <c r="S580" s="139">
        <v>0</v>
      </c>
      <c r="T580" s="140">
        <f>S580*H580</f>
        <v>0</v>
      </c>
      <c r="AR580" s="141" t="s">
        <v>155</v>
      </c>
      <c r="AT580" s="141" t="s">
        <v>150</v>
      </c>
      <c r="AU580" s="141" t="s">
        <v>79</v>
      </c>
      <c r="AY580" s="15" t="s">
        <v>148</v>
      </c>
      <c r="BE580" s="142">
        <f>IF(N580="základní",J580,0)</f>
        <v>0</v>
      </c>
      <c r="BF580" s="142">
        <f>IF(N580="snížená",J580,0)</f>
        <v>0</v>
      </c>
      <c r="BG580" s="142">
        <f>IF(N580="zákl. přenesená",J580,0)</f>
        <v>0</v>
      </c>
      <c r="BH580" s="142">
        <f>IF(N580="sníž. přenesená",J580,0)</f>
        <v>0</v>
      </c>
      <c r="BI580" s="142">
        <f>IF(N580="nulová",J580,0)</f>
        <v>0</v>
      </c>
      <c r="BJ580" s="15" t="s">
        <v>77</v>
      </c>
      <c r="BK580" s="142">
        <f>ROUND(I580*H580,2)</f>
        <v>0</v>
      </c>
      <c r="BL580" s="15" t="s">
        <v>155</v>
      </c>
      <c r="BM580" s="141" t="s">
        <v>3866</v>
      </c>
    </row>
    <row r="581" spans="2:51" s="13" customFormat="1" ht="12">
      <c r="B581" s="150"/>
      <c r="D581" s="144" t="s">
        <v>157</v>
      </c>
      <c r="E581" s="151" t="s">
        <v>1</v>
      </c>
      <c r="F581" s="152" t="s">
        <v>3867</v>
      </c>
      <c r="H581" s="153">
        <v>825.24</v>
      </c>
      <c r="L581" s="150"/>
      <c r="M581" s="154"/>
      <c r="N581" s="155"/>
      <c r="O581" s="155"/>
      <c r="P581" s="155"/>
      <c r="Q581" s="155"/>
      <c r="R581" s="155"/>
      <c r="S581" s="155"/>
      <c r="T581" s="156"/>
      <c r="AT581" s="151" t="s">
        <v>157</v>
      </c>
      <c r="AU581" s="151" t="s">
        <v>79</v>
      </c>
      <c r="AV581" s="13" t="s">
        <v>79</v>
      </c>
      <c r="AW581" s="13" t="s">
        <v>27</v>
      </c>
      <c r="AX581" s="13" t="s">
        <v>70</v>
      </c>
      <c r="AY581" s="151" t="s">
        <v>148</v>
      </c>
    </row>
    <row r="582" spans="2:65" s="1" customFormat="1" ht="24" customHeight="1">
      <c r="B582" s="130"/>
      <c r="C582" s="131" t="s">
        <v>874</v>
      </c>
      <c r="D582" s="131" t="s">
        <v>150</v>
      </c>
      <c r="E582" s="132" t="s">
        <v>896</v>
      </c>
      <c r="F582" s="133" t="s">
        <v>897</v>
      </c>
      <c r="G582" s="134" t="s">
        <v>153</v>
      </c>
      <c r="H582" s="135">
        <v>81.15</v>
      </c>
      <c r="I582" s="136"/>
      <c r="J582" s="136">
        <f>ROUND(I582*H582,2)</f>
        <v>0</v>
      </c>
      <c r="K582" s="133" t="s">
        <v>312</v>
      </c>
      <c r="L582" s="27"/>
      <c r="M582" s="137" t="s">
        <v>1</v>
      </c>
      <c r="N582" s="138" t="s">
        <v>35</v>
      </c>
      <c r="O582" s="139">
        <v>0.063</v>
      </c>
      <c r="P582" s="139">
        <f>O582*H582</f>
        <v>5.112450000000001</v>
      </c>
      <c r="Q582" s="139">
        <v>0</v>
      </c>
      <c r="R582" s="139">
        <f>Q582*H582</f>
        <v>0</v>
      </c>
      <c r="S582" s="139">
        <v>0</v>
      </c>
      <c r="T582" s="140">
        <f>S582*H582</f>
        <v>0</v>
      </c>
      <c r="AR582" s="141" t="s">
        <v>155</v>
      </c>
      <c r="AT582" s="141" t="s">
        <v>150</v>
      </c>
      <c r="AU582" s="141" t="s">
        <v>79</v>
      </c>
      <c r="AY582" s="15" t="s">
        <v>148</v>
      </c>
      <c r="BE582" s="142">
        <f>IF(N582="základní",J582,0)</f>
        <v>0</v>
      </c>
      <c r="BF582" s="142">
        <f>IF(N582="snížená",J582,0)</f>
        <v>0</v>
      </c>
      <c r="BG582" s="142">
        <f>IF(N582="zákl. přenesená",J582,0)</f>
        <v>0</v>
      </c>
      <c r="BH582" s="142">
        <f>IF(N582="sníž. přenesená",J582,0)</f>
        <v>0</v>
      </c>
      <c r="BI582" s="142">
        <f>IF(N582="nulová",J582,0)</f>
        <v>0</v>
      </c>
      <c r="BJ582" s="15" t="s">
        <v>77</v>
      </c>
      <c r="BK582" s="142">
        <f>ROUND(I582*H582,2)</f>
        <v>0</v>
      </c>
      <c r="BL582" s="15" t="s">
        <v>155</v>
      </c>
      <c r="BM582" s="141" t="s">
        <v>3868</v>
      </c>
    </row>
    <row r="583" spans="2:51" s="13" customFormat="1" ht="12">
      <c r="B583" s="150"/>
      <c r="D583" s="144" t="s">
        <v>157</v>
      </c>
      <c r="E583" s="151" t="s">
        <v>1</v>
      </c>
      <c r="F583" s="152" t="s">
        <v>3869</v>
      </c>
      <c r="H583" s="153">
        <v>15.375</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51" s="13" customFormat="1" ht="12">
      <c r="B584" s="150"/>
      <c r="D584" s="144" t="s">
        <v>157</v>
      </c>
      <c r="E584" s="151" t="s">
        <v>1</v>
      </c>
      <c r="F584" s="152" t="s">
        <v>3870</v>
      </c>
      <c r="H584" s="153">
        <v>25.875</v>
      </c>
      <c r="L584" s="150"/>
      <c r="M584" s="154"/>
      <c r="N584" s="155"/>
      <c r="O584" s="155"/>
      <c r="P584" s="155"/>
      <c r="Q584" s="155"/>
      <c r="R584" s="155"/>
      <c r="S584" s="155"/>
      <c r="T584" s="156"/>
      <c r="AT584" s="151" t="s">
        <v>157</v>
      </c>
      <c r="AU584" s="151" t="s">
        <v>79</v>
      </c>
      <c r="AV584" s="13" t="s">
        <v>79</v>
      </c>
      <c r="AW584" s="13" t="s">
        <v>27</v>
      </c>
      <c r="AX584" s="13" t="s">
        <v>70</v>
      </c>
      <c r="AY584" s="151" t="s">
        <v>148</v>
      </c>
    </row>
    <row r="585" spans="2:51" s="13" customFormat="1" ht="12">
      <c r="B585" s="150"/>
      <c r="D585" s="144" t="s">
        <v>157</v>
      </c>
      <c r="E585" s="151" t="s">
        <v>1</v>
      </c>
      <c r="F585" s="152" t="s">
        <v>3871</v>
      </c>
      <c r="H585" s="153">
        <v>15.15</v>
      </c>
      <c r="L585" s="150"/>
      <c r="M585" s="154"/>
      <c r="N585" s="155"/>
      <c r="O585" s="155"/>
      <c r="P585" s="155"/>
      <c r="Q585" s="155"/>
      <c r="R585" s="155"/>
      <c r="S585" s="155"/>
      <c r="T585" s="156"/>
      <c r="AT585" s="151" t="s">
        <v>157</v>
      </c>
      <c r="AU585" s="151" t="s">
        <v>79</v>
      </c>
      <c r="AV585" s="13" t="s">
        <v>79</v>
      </c>
      <c r="AW585" s="13" t="s">
        <v>27</v>
      </c>
      <c r="AX585" s="13" t="s">
        <v>70</v>
      </c>
      <c r="AY585" s="151" t="s">
        <v>148</v>
      </c>
    </row>
    <row r="586" spans="2:51" s="13" customFormat="1" ht="12">
      <c r="B586" s="150"/>
      <c r="D586" s="144" t="s">
        <v>157</v>
      </c>
      <c r="E586" s="151" t="s">
        <v>1</v>
      </c>
      <c r="F586" s="152" t="s">
        <v>3872</v>
      </c>
      <c r="H586" s="153">
        <v>24.75</v>
      </c>
      <c r="L586" s="150"/>
      <c r="M586" s="154"/>
      <c r="N586" s="155"/>
      <c r="O586" s="155"/>
      <c r="P586" s="155"/>
      <c r="Q586" s="155"/>
      <c r="R586" s="155"/>
      <c r="S586" s="155"/>
      <c r="T586" s="156"/>
      <c r="AT586" s="151" t="s">
        <v>157</v>
      </c>
      <c r="AU586" s="151" t="s">
        <v>79</v>
      </c>
      <c r="AV586" s="13" t="s">
        <v>79</v>
      </c>
      <c r="AW586" s="13" t="s">
        <v>27</v>
      </c>
      <c r="AX586" s="13" t="s">
        <v>70</v>
      </c>
      <c r="AY586" s="151" t="s">
        <v>148</v>
      </c>
    </row>
    <row r="587" spans="2:65" s="1" customFormat="1" ht="24" customHeight="1">
      <c r="B587" s="130"/>
      <c r="C587" s="131" t="s">
        <v>873</v>
      </c>
      <c r="D587" s="131" t="s">
        <v>150</v>
      </c>
      <c r="E587" s="132" t="s">
        <v>904</v>
      </c>
      <c r="F587" s="133" t="s">
        <v>905</v>
      </c>
      <c r="G587" s="134" t="s">
        <v>153</v>
      </c>
      <c r="H587" s="135">
        <v>3651.75</v>
      </c>
      <c r="I587" s="136"/>
      <c r="J587" s="136">
        <f>ROUND(I587*H587,2)</f>
        <v>0</v>
      </c>
      <c r="K587" s="133" t="s">
        <v>312</v>
      </c>
      <c r="L587" s="27"/>
      <c r="M587" s="137" t="s">
        <v>1</v>
      </c>
      <c r="N587" s="138" t="s">
        <v>35</v>
      </c>
      <c r="O587" s="139">
        <v>0</v>
      </c>
      <c r="P587" s="139">
        <f>O587*H587</f>
        <v>0</v>
      </c>
      <c r="Q587" s="139">
        <v>0</v>
      </c>
      <c r="R587" s="139">
        <f>Q587*H587</f>
        <v>0</v>
      </c>
      <c r="S587" s="139">
        <v>0</v>
      </c>
      <c r="T587" s="140">
        <f>S587*H587</f>
        <v>0</v>
      </c>
      <c r="AR587" s="141" t="s">
        <v>155</v>
      </c>
      <c r="AT587" s="141" t="s">
        <v>150</v>
      </c>
      <c r="AU587" s="141" t="s">
        <v>79</v>
      </c>
      <c r="AY587" s="15" t="s">
        <v>148</v>
      </c>
      <c r="BE587" s="142">
        <f>IF(N587="základní",J587,0)</f>
        <v>0</v>
      </c>
      <c r="BF587" s="142">
        <f>IF(N587="snížená",J587,0)</f>
        <v>0</v>
      </c>
      <c r="BG587" s="142">
        <f>IF(N587="zákl. přenesená",J587,0)</f>
        <v>0</v>
      </c>
      <c r="BH587" s="142">
        <f>IF(N587="sníž. přenesená",J587,0)</f>
        <v>0</v>
      </c>
      <c r="BI587" s="142">
        <f>IF(N587="nulová",J587,0)</f>
        <v>0</v>
      </c>
      <c r="BJ587" s="15" t="s">
        <v>77</v>
      </c>
      <c r="BK587" s="142">
        <f>ROUND(I587*H587,2)</f>
        <v>0</v>
      </c>
      <c r="BL587" s="15" t="s">
        <v>155</v>
      </c>
      <c r="BM587" s="141" t="s">
        <v>3873</v>
      </c>
    </row>
    <row r="588" spans="2:51" s="13" customFormat="1" ht="12">
      <c r="B588" s="150"/>
      <c r="D588" s="144" t="s">
        <v>157</v>
      </c>
      <c r="F588" s="152" t="s">
        <v>3874</v>
      </c>
      <c r="H588" s="153">
        <v>3651.75</v>
      </c>
      <c r="L588" s="150"/>
      <c r="M588" s="154"/>
      <c r="N588" s="155"/>
      <c r="O588" s="155"/>
      <c r="P588" s="155"/>
      <c r="Q588" s="155"/>
      <c r="R588" s="155"/>
      <c r="S588" s="155"/>
      <c r="T588" s="156"/>
      <c r="AT588" s="151" t="s">
        <v>157</v>
      </c>
      <c r="AU588" s="151" t="s">
        <v>79</v>
      </c>
      <c r="AV588" s="13" t="s">
        <v>79</v>
      </c>
      <c r="AW588" s="13" t="s">
        <v>3</v>
      </c>
      <c r="AX588" s="13" t="s">
        <v>77</v>
      </c>
      <c r="AY588" s="151" t="s">
        <v>148</v>
      </c>
    </row>
    <row r="589" spans="2:65" s="1" customFormat="1" ht="24" customHeight="1">
      <c r="B589" s="130"/>
      <c r="C589" s="131" t="s">
        <v>877</v>
      </c>
      <c r="D589" s="131" t="s">
        <v>150</v>
      </c>
      <c r="E589" s="132" t="s">
        <v>909</v>
      </c>
      <c r="F589" s="133" t="s">
        <v>910</v>
      </c>
      <c r="G589" s="134" t="s">
        <v>153</v>
      </c>
      <c r="H589" s="135">
        <v>81.15</v>
      </c>
      <c r="I589" s="136"/>
      <c r="J589" s="136">
        <f>ROUND(I589*H589,2)</f>
        <v>0</v>
      </c>
      <c r="K589" s="133" t="s">
        <v>312</v>
      </c>
      <c r="L589" s="27"/>
      <c r="M589" s="137" t="s">
        <v>1</v>
      </c>
      <c r="N589" s="138" t="s">
        <v>35</v>
      </c>
      <c r="O589" s="139">
        <v>0.038</v>
      </c>
      <c r="P589" s="139">
        <f>O589*H589</f>
        <v>3.0837000000000003</v>
      </c>
      <c r="Q589" s="139">
        <v>0</v>
      </c>
      <c r="R589" s="139">
        <f>Q589*H589</f>
        <v>0</v>
      </c>
      <c r="S589" s="139">
        <v>0</v>
      </c>
      <c r="T589" s="140">
        <f>S589*H589</f>
        <v>0</v>
      </c>
      <c r="AR589" s="141" t="s">
        <v>155</v>
      </c>
      <c r="AT589" s="141" t="s">
        <v>150</v>
      </c>
      <c r="AU589" s="141" t="s">
        <v>79</v>
      </c>
      <c r="AY589" s="15" t="s">
        <v>148</v>
      </c>
      <c r="BE589" s="142">
        <f>IF(N589="základní",J589,0)</f>
        <v>0</v>
      </c>
      <c r="BF589" s="142">
        <f>IF(N589="snížená",J589,0)</f>
        <v>0</v>
      </c>
      <c r="BG589" s="142">
        <f>IF(N589="zákl. přenesená",J589,0)</f>
        <v>0</v>
      </c>
      <c r="BH589" s="142">
        <f>IF(N589="sníž. přenesená",J589,0)</f>
        <v>0</v>
      </c>
      <c r="BI589" s="142">
        <f>IF(N589="nulová",J589,0)</f>
        <v>0</v>
      </c>
      <c r="BJ589" s="15" t="s">
        <v>77</v>
      </c>
      <c r="BK589" s="142">
        <f>ROUND(I589*H589,2)</f>
        <v>0</v>
      </c>
      <c r="BL589" s="15" t="s">
        <v>155</v>
      </c>
      <c r="BM589" s="141" t="s">
        <v>3875</v>
      </c>
    </row>
    <row r="590" spans="2:65" s="1" customFormat="1" ht="16.5" customHeight="1">
      <c r="B590" s="130"/>
      <c r="C590" s="131" t="s">
        <v>885</v>
      </c>
      <c r="D590" s="131" t="s">
        <v>150</v>
      </c>
      <c r="E590" s="132" t="s">
        <v>912</v>
      </c>
      <c r="F590" s="133" t="s">
        <v>913</v>
      </c>
      <c r="G590" s="134" t="s">
        <v>153</v>
      </c>
      <c r="H590" s="135">
        <v>825.24</v>
      </c>
      <c r="I590" s="136"/>
      <c r="J590" s="136">
        <f>ROUND(I590*H590,2)</f>
        <v>0</v>
      </c>
      <c r="K590" s="133" t="s">
        <v>320</v>
      </c>
      <c r="L590" s="27"/>
      <c r="M590" s="137" t="s">
        <v>1</v>
      </c>
      <c r="N590" s="138" t="s">
        <v>35</v>
      </c>
      <c r="O590" s="139">
        <v>0.049</v>
      </c>
      <c r="P590" s="139">
        <f>O590*H590</f>
        <v>40.43676</v>
      </c>
      <c r="Q590" s="139">
        <v>0</v>
      </c>
      <c r="R590" s="139">
        <f>Q590*H590</f>
        <v>0</v>
      </c>
      <c r="S590" s="139">
        <v>0</v>
      </c>
      <c r="T590" s="140">
        <f>S590*H590</f>
        <v>0</v>
      </c>
      <c r="AR590" s="141" t="s">
        <v>155</v>
      </c>
      <c r="AT590" s="141" t="s">
        <v>150</v>
      </c>
      <c r="AU590" s="141" t="s">
        <v>79</v>
      </c>
      <c r="AY590" s="15" t="s">
        <v>148</v>
      </c>
      <c r="BE590" s="142">
        <f>IF(N590="základní",J590,0)</f>
        <v>0</v>
      </c>
      <c r="BF590" s="142">
        <f>IF(N590="snížená",J590,0)</f>
        <v>0</v>
      </c>
      <c r="BG590" s="142">
        <f>IF(N590="zákl. přenesená",J590,0)</f>
        <v>0</v>
      </c>
      <c r="BH590" s="142">
        <f>IF(N590="sníž. přenesená",J590,0)</f>
        <v>0</v>
      </c>
      <c r="BI590" s="142">
        <f>IF(N590="nulová",J590,0)</f>
        <v>0</v>
      </c>
      <c r="BJ590" s="15" t="s">
        <v>77</v>
      </c>
      <c r="BK590" s="142">
        <f>ROUND(I590*H590,2)</f>
        <v>0</v>
      </c>
      <c r="BL590" s="15" t="s">
        <v>155</v>
      </c>
      <c r="BM590" s="141" t="s">
        <v>3876</v>
      </c>
    </row>
    <row r="591" spans="2:51" s="13" customFormat="1" ht="12">
      <c r="B591" s="150"/>
      <c r="D591" s="144" t="s">
        <v>157</v>
      </c>
      <c r="E591" s="151" t="s">
        <v>1</v>
      </c>
      <c r="F591" s="152" t="s">
        <v>3867</v>
      </c>
      <c r="H591" s="153">
        <v>825.24</v>
      </c>
      <c r="L591" s="150"/>
      <c r="M591" s="154"/>
      <c r="N591" s="155"/>
      <c r="O591" s="155"/>
      <c r="P591" s="155"/>
      <c r="Q591" s="155"/>
      <c r="R591" s="155"/>
      <c r="S591" s="155"/>
      <c r="T591" s="156"/>
      <c r="AT591" s="151" t="s">
        <v>157</v>
      </c>
      <c r="AU591" s="151" t="s">
        <v>79</v>
      </c>
      <c r="AV591" s="13" t="s">
        <v>79</v>
      </c>
      <c r="AW591" s="13" t="s">
        <v>27</v>
      </c>
      <c r="AX591" s="13" t="s">
        <v>70</v>
      </c>
      <c r="AY591" s="151" t="s">
        <v>148</v>
      </c>
    </row>
    <row r="592" spans="2:65" s="1" customFormat="1" ht="16.5" customHeight="1">
      <c r="B592" s="130"/>
      <c r="C592" s="131" t="s">
        <v>890</v>
      </c>
      <c r="D592" s="131" t="s">
        <v>150</v>
      </c>
      <c r="E592" s="132" t="s">
        <v>916</v>
      </c>
      <c r="F592" s="133" t="s">
        <v>917</v>
      </c>
      <c r="G592" s="134" t="s">
        <v>153</v>
      </c>
      <c r="H592" s="135">
        <v>74271.6</v>
      </c>
      <c r="I592" s="136"/>
      <c r="J592" s="136">
        <f>ROUND(I592*H592,2)</f>
        <v>0</v>
      </c>
      <c r="K592" s="133" t="s">
        <v>320</v>
      </c>
      <c r="L592" s="27"/>
      <c r="M592" s="137" t="s">
        <v>1</v>
      </c>
      <c r="N592" s="138" t="s">
        <v>35</v>
      </c>
      <c r="O592" s="139">
        <v>0</v>
      </c>
      <c r="P592" s="139">
        <f>O592*H592</f>
        <v>0</v>
      </c>
      <c r="Q592" s="139">
        <v>0</v>
      </c>
      <c r="R592" s="139">
        <f>Q592*H592</f>
        <v>0</v>
      </c>
      <c r="S592" s="139">
        <v>0</v>
      </c>
      <c r="T592" s="140">
        <f>S592*H592</f>
        <v>0</v>
      </c>
      <c r="AR592" s="141" t="s">
        <v>155</v>
      </c>
      <c r="AT592" s="141" t="s">
        <v>150</v>
      </c>
      <c r="AU592" s="141" t="s">
        <v>79</v>
      </c>
      <c r="AY592" s="15" t="s">
        <v>148</v>
      </c>
      <c r="BE592" s="142">
        <f>IF(N592="základní",J592,0)</f>
        <v>0</v>
      </c>
      <c r="BF592" s="142">
        <f>IF(N592="snížená",J592,0)</f>
        <v>0</v>
      </c>
      <c r="BG592" s="142">
        <f>IF(N592="zákl. přenesená",J592,0)</f>
        <v>0</v>
      </c>
      <c r="BH592" s="142">
        <f>IF(N592="sníž. přenesená",J592,0)</f>
        <v>0</v>
      </c>
      <c r="BI592" s="142">
        <f>IF(N592="nulová",J592,0)</f>
        <v>0</v>
      </c>
      <c r="BJ592" s="15" t="s">
        <v>77</v>
      </c>
      <c r="BK592" s="142">
        <f>ROUND(I592*H592,2)</f>
        <v>0</v>
      </c>
      <c r="BL592" s="15" t="s">
        <v>155</v>
      </c>
      <c r="BM592" s="141" t="s">
        <v>3877</v>
      </c>
    </row>
    <row r="593" spans="2:51" s="13" customFormat="1" ht="12">
      <c r="B593" s="150"/>
      <c r="D593" s="144" t="s">
        <v>157</v>
      </c>
      <c r="E593" s="151" t="s">
        <v>1</v>
      </c>
      <c r="F593" s="152" t="s">
        <v>3865</v>
      </c>
      <c r="H593" s="153">
        <v>74271.6</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 customFormat="1" ht="16.5" customHeight="1">
      <c r="B594" s="130"/>
      <c r="C594" s="131" t="s">
        <v>895</v>
      </c>
      <c r="D594" s="131" t="s">
        <v>150</v>
      </c>
      <c r="E594" s="132" t="s">
        <v>920</v>
      </c>
      <c r="F594" s="133" t="s">
        <v>921</v>
      </c>
      <c r="G594" s="134" t="s">
        <v>153</v>
      </c>
      <c r="H594" s="135">
        <v>825.24</v>
      </c>
      <c r="I594" s="136"/>
      <c r="J594" s="136">
        <f>ROUND(I594*H594,2)</f>
        <v>0</v>
      </c>
      <c r="K594" s="133" t="s">
        <v>320</v>
      </c>
      <c r="L594" s="27"/>
      <c r="M594" s="137" t="s">
        <v>1</v>
      </c>
      <c r="N594" s="138" t="s">
        <v>35</v>
      </c>
      <c r="O594" s="139">
        <v>0.033</v>
      </c>
      <c r="P594" s="139">
        <f>O594*H594</f>
        <v>27.23292</v>
      </c>
      <c r="Q594" s="139">
        <v>0</v>
      </c>
      <c r="R594" s="139">
        <f>Q594*H594</f>
        <v>0</v>
      </c>
      <c r="S594" s="139">
        <v>0</v>
      </c>
      <c r="T594" s="140">
        <f>S594*H594</f>
        <v>0</v>
      </c>
      <c r="AR594" s="141" t="s">
        <v>155</v>
      </c>
      <c r="AT594" s="141" t="s">
        <v>150</v>
      </c>
      <c r="AU594" s="141" t="s">
        <v>79</v>
      </c>
      <c r="AY594" s="15" t="s">
        <v>148</v>
      </c>
      <c r="BE594" s="142">
        <f>IF(N594="základní",J594,0)</f>
        <v>0</v>
      </c>
      <c r="BF594" s="142">
        <f>IF(N594="snížená",J594,0)</f>
        <v>0</v>
      </c>
      <c r="BG594" s="142">
        <f>IF(N594="zákl. přenesená",J594,0)</f>
        <v>0</v>
      </c>
      <c r="BH594" s="142">
        <f>IF(N594="sníž. přenesená",J594,0)</f>
        <v>0</v>
      </c>
      <c r="BI594" s="142">
        <f>IF(N594="nulová",J594,0)</f>
        <v>0</v>
      </c>
      <c r="BJ594" s="15" t="s">
        <v>77</v>
      </c>
      <c r="BK594" s="142">
        <f>ROUND(I594*H594,2)</f>
        <v>0</v>
      </c>
      <c r="BL594" s="15" t="s">
        <v>155</v>
      </c>
      <c r="BM594" s="141" t="s">
        <v>3878</v>
      </c>
    </row>
    <row r="595" spans="2:51" s="13" customFormat="1" ht="12">
      <c r="B595" s="150"/>
      <c r="D595" s="144" t="s">
        <v>157</v>
      </c>
      <c r="E595" s="151" t="s">
        <v>1</v>
      </c>
      <c r="F595" s="152" t="s">
        <v>3867</v>
      </c>
      <c r="H595" s="153">
        <v>825.24</v>
      </c>
      <c r="L595" s="150"/>
      <c r="M595" s="154"/>
      <c r="N595" s="155"/>
      <c r="O595" s="155"/>
      <c r="P595" s="155"/>
      <c r="Q595" s="155"/>
      <c r="R595" s="155"/>
      <c r="S595" s="155"/>
      <c r="T595" s="156"/>
      <c r="AT595" s="151" t="s">
        <v>157</v>
      </c>
      <c r="AU595" s="151" t="s">
        <v>79</v>
      </c>
      <c r="AV595" s="13" t="s">
        <v>79</v>
      </c>
      <c r="AW595" s="13" t="s">
        <v>27</v>
      </c>
      <c r="AX595" s="13" t="s">
        <v>70</v>
      </c>
      <c r="AY595" s="151" t="s">
        <v>148</v>
      </c>
    </row>
    <row r="596" spans="2:65" s="1" customFormat="1" ht="24" customHeight="1">
      <c r="B596" s="130"/>
      <c r="C596" s="131" t="s">
        <v>903</v>
      </c>
      <c r="D596" s="131" t="s">
        <v>150</v>
      </c>
      <c r="E596" s="132" t="s">
        <v>924</v>
      </c>
      <c r="F596" s="133" t="s">
        <v>925</v>
      </c>
      <c r="G596" s="134" t="s">
        <v>153</v>
      </c>
      <c r="H596" s="135">
        <v>231.968</v>
      </c>
      <c r="I596" s="136"/>
      <c r="J596" s="136">
        <f>ROUND(I596*H596,2)</f>
        <v>0</v>
      </c>
      <c r="K596" s="133" t="s">
        <v>320</v>
      </c>
      <c r="L596" s="27"/>
      <c r="M596" s="137" t="s">
        <v>1</v>
      </c>
      <c r="N596" s="138" t="s">
        <v>35</v>
      </c>
      <c r="O596" s="139">
        <v>0.105</v>
      </c>
      <c r="P596" s="139">
        <f>O596*H596</f>
        <v>24.35664</v>
      </c>
      <c r="Q596" s="139">
        <v>0.00013</v>
      </c>
      <c r="R596" s="139">
        <f>Q596*H596</f>
        <v>0.030155839999999996</v>
      </c>
      <c r="S596" s="139">
        <v>0</v>
      </c>
      <c r="T596" s="140">
        <f>S596*H596</f>
        <v>0</v>
      </c>
      <c r="AR596" s="141" t="s">
        <v>155</v>
      </c>
      <c r="AT596" s="141" t="s">
        <v>150</v>
      </c>
      <c r="AU596" s="141" t="s">
        <v>79</v>
      </c>
      <c r="AY596" s="15" t="s">
        <v>148</v>
      </c>
      <c r="BE596" s="142">
        <f>IF(N596="základní",J596,0)</f>
        <v>0</v>
      </c>
      <c r="BF596" s="142">
        <f>IF(N596="snížená",J596,0)</f>
        <v>0</v>
      </c>
      <c r="BG596" s="142">
        <f>IF(N596="zákl. přenesená",J596,0)</f>
        <v>0</v>
      </c>
      <c r="BH596" s="142">
        <f>IF(N596="sníž. přenesená",J596,0)</f>
        <v>0</v>
      </c>
      <c r="BI596" s="142">
        <f>IF(N596="nulová",J596,0)</f>
        <v>0</v>
      </c>
      <c r="BJ596" s="15" t="s">
        <v>77</v>
      </c>
      <c r="BK596" s="142">
        <f>ROUND(I596*H596,2)</f>
        <v>0</v>
      </c>
      <c r="BL596" s="15" t="s">
        <v>155</v>
      </c>
      <c r="BM596" s="141" t="s">
        <v>3879</v>
      </c>
    </row>
    <row r="597" spans="2:51" s="13" customFormat="1" ht="12">
      <c r="B597" s="150"/>
      <c r="D597" s="144" t="s">
        <v>157</v>
      </c>
      <c r="E597" s="151" t="s">
        <v>1</v>
      </c>
      <c r="F597" s="152" t="s">
        <v>3854</v>
      </c>
      <c r="H597" s="153">
        <v>108.748</v>
      </c>
      <c r="L597" s="150"/>
      <c r="M597" s="154"/>
      <c r="N597" s="155"/>
      <c r="O597" s="155"/>
      <c r="P597" s="155"/>
      <c r="Q597" s="155"/>
      <c r="R597" s="155"/>
      <c r="S597" s="155"/>
      <c r="T597" s="156"/>
      <c r="AT597" s="151" t="s">
        <v>157</v>
      </c>
      <c r="AU597" s="151" t="s">
        <v>79</v>
      </c>
      <c r="AV597" s="13" t="s">
        <v>79</v>
      </c>
      <c r="AW597" s="13" t="s">
        <v>27</v>
      </c>
      <c r="AX597" s="13" t="s">
        <v>70</v>
      </c>
      <c r="AY597" s="151" t="s">
        <v>148</v>
      </c>
    </row>
    <row r="598" spans="2:51" s="13" customFormat="1" ht="12">
      <c r="B598" s="150"/>
      <c r="D598" s="144" t="s">
        <v>157</v>
      </c>
      <c r="E598" s="151" t="s">
        <v>1</v>
      </c>
      <c r="F598" s="152" t="s">
        <v>3855</v>
      </c>
      <c r="H598" s="153">
        <v>123.22</v>
      </c>
      <c r="L598" s="150"/>
      <c r="M598" s="154"/>
      <c r="N598" s="155"/>
      <c r="O598" s="155"/>
      <c r="P598" s="155"/>
      <c r="Q598" s="155"/>
      <c r="R598" s="155"/>
      <c r="S598" s="155"/>
      <c r="T598" s="156"/>
      <c r="AT598" s="151" t="s">
        <v>157</v>
      </c>
      <c r="AU598" s="151" t="s">
        <v>79</v>
      </c>
      <c r="AV598" s="13" t="s">
        <v>79</v>
      </c>
      <c r="AW598" s="13" t="s">
        <v>27</v>
      </c>
      <c r="AX598" s="13" t="s">
        <v>70</v>
      </c>
      <c r="AY598" s="151" t="s">
        <v>148</v>
      </c>
    </row>
    <row r="599" spans="2:65" s="1" customFormat="1" ht="24" customHeight="1">
      <c r="B599" s="130"/>
      <c r="C599" s="131" t="s">
        <v>908</v>
      </c>
      <c r="D599" s="131" t="s">
        <v>150</v>
      </c>
      <c r="E599" s="132" t="s">
        <v>928</v>
      </c>
      <c r="F599" s="133" t="s">
        <v>929</v>
      </c>
      <c r="G599" s="134" t="s">
        <v>153</v>
      </c>
      <c r="H599" s="135">
        <v>10.32</v>
      </c>
      <c r="I599" s="136"/>
      <c r="J599" s="136">
        <f>ROUND(I599*H599,2)</f>
        <v>0</v>
      </c>
      <c r="K599" s="133" t="s">
        <v>320</v>
      </c>
      <c r="L599" s="27"/>
      <c r="M599" s="137" t="s">
        <v>1</v>
      </c>
      <c r="N599" s="138" t="s">
        <v>35</v>
      </c>
      <c r="O599" s="139">
        <v>0.126</v>
      </c>
      <c r="P599" s="139">
        <f>O599*H599</f>
        <v>1.3003200000000001</v>
      </c>
      <c r="Q599" s="139">
        <v>0.00021</v>
      </c>
      <c r="R599" s="139">
        <f>Q599*H599</f>
        <v>0.0021672</v>
      </c>
      <c r="S599" s="139">
        <v>0</v>
      </c>
      <c r="T599" s="140">
        <f>S599*H599</f>
        <v>0</v>
      </c>
      <c r="AR599" s="141" t="s">
        <v>155</v>
      </c>
      <c r="AT599" s="141" t="s">
        <v>150</v>
      </c>
      <c r="AU599" s="141" t="s">
        <v>79</v>
      </c>
      <c r="AY599" s="15" t="s">
        <v>148</v>
      </c>
      <c r="BE599" s="142">
        <f>IF(N599="základní",J599,0)</f>
        <v>0</v>
      </c>
      <c r="BF599" s="142">
        <f>IF(N599="snížená",J599,0)</f>
        <v>0</v>
      </c>
      <c r="BG599" s="142">
        <f>IF(N599="zákl. přenesená",J599,0)</f>
        <v>0</v>
      </c>
      <c r="BH599" s="142">
        <f>IF(N599="sníž. přenesená",J599,0)</f>
        <v>0</v>
      </c>
      <c r="BI599" s="142">
        <f>IF(N599="nulová",J599,0)</f>
        <v>0</v>
      </c>
      <c r="BJ599" s="15" t="s">
        <v>77</v>
      </c>
      <c r="BK599" s="142">
        <f>ROUND(I599*H599,2)</f>
        <v>0</v>
      </c>
      <c r="BL599" s="15" t="s">
        <v>155</v>
      </c>
      <c r="BM599" s="141" t="s">
        <v>3880</v>
      </c>
    </row>
    <row r="600" spans="2:51" s="13" customFormat="1" ht="12">
      <c r="B600" s="150"/>
      <c r="D600" s="144" t="s">
        <v>157</v>
      </c>
      <c r="E600" s="151" t="s">
        <v>1</v>
      </c>
      <c r="F600" s="152" t="s">
        <v>931</v>
      </c>
      <c r="H600" s="153">
        <v>10.32</v>
      </c>
      <c r="L600" s="150"/>
      <c r="M600" s="154"/>
      <c r="N600" s="155"/>
      <c r="O600" s="155"/>
      <c r="P600" s="155"/>
      <c r="Q600" s="155"/>
      <c r="R600" s="155"/>
      <c r="S600" s="155"/>
      <c r="T600" s="156"/>
      <c r="AT600" s="151" t="s">
        <v>157</v>
      </c>
      <c r="AU600" s="151" t="s">
        <v>79</v>
      </c>
      <c r="AV600" s="13" t="s">
        <v>79</v>
      </c>
      <c r="AW600" s="13" t="s">
        <v>27</v>
      </c>
      <c r="AX600" s="13" t="s">
        <v>70</v>
      </c>
      <c r="AY600" s="151" t="s">
        <v>148</v>
      </c>
    </row>
    <row r="601" spans="2:63" s="11" customFormat="1" ht="22.8" customHeight="1">
      <c r="B601" s="118"/>
      <c r="D601" s="119" t="s">
        <v>69</v>
      </c>
      <c r="E601" s="128" t="s">
        <v>919</v>
      </c>
      <c r="F601" s="128" t="s">
        <v>932</v>
      </c>
      <c r="J601" s="129">
        <f>BK601</f>
        <v>0</v>
      </c>
      <c r="L601" s="118"/>
      <c r="M601" s="122"/>
      <c r="N601" s="123"/>
      <c r="O601" s="123"/>
      <c r="P601" s="124">
        <f>SUM(P602:P639)</f>
        <v>330.537574</v>
      </c>
      <c r="Q601" s="123"/>
      <c r="R601" s="124">
        <f>SUM(R602:R639)</f>
        <v>0</v>
      </c>
      <c r="S601" s="123"/>
      <c r="T601" s="125">
        <f>SUM(T602:T639)</f>
        <v>86.59262999999997</v>
      </c>
      <c r="AR601" s="119" t="s">
        <v>77</v>
      </c>
      <c r="AT601" s="126" t="s">
        <v>69</v>
      </c>
      <c r="AU601" s="126" t="s">
        <v>77</v>
      </c>
      <c r="AY601" s="119" t="s">
        <v>148</v>
      </c>
      <c r="BK601" s="127">
        <f>SUM(BK602:BK639)</f>
        <v>0</v>
      </c>
    </row>
    <row r="602" spans="2:65" s="1" customFormat="1" ht="24" customHeight="1">
      <c r="B602" s="130"/>
      <c r="C602" s="131" t="s">
        <v>875</v>
      </c>
      <c r="D602" s="131" t="s">
        <v>150</v>
      </c>
      <c r="E602" s="132" t="s">
        <v>934</v>
      </c>
      <c r="F602" s="133" t="s">
        <v>935</v>
      </c>
      <c r="G602" s="134" t="s">
        <v>162</v>
      </c>
      <c r="H602" s="135">
        <v>7.036</v>
      </c>
      <c r="I602" s="136"/>
      <c r="J602" s="136">
        <f>ROUND(I602*H602,2)</f>
        <v>0</v>
      </c>
      <c r="K602" s="133" t="s">
        <v>320</v>
      </c>
      <c r="L602" s="27"/>
      <c r="M602" s="137" t="s">
        <v>1</v>
      </c>
      <c r="N602" s="138" t="s">
        <v>35</v>
      </c>
      <c r="O602" s="139">
        <v>4.035</v>
      </c>
      <c r="P602" s="139">
        <f>O602*H602</f>
        <v>28.390259999999998</v>
      </c>
      <c r="Q602" s="139">
        <v>0</v>
      </c>
      <c r="R602" s="139">
        <f>Q602*H602</f>
        <v>0</v>
      </c>
      <c r="S602" s="139">
        <v>1.8</v>
      </c>
      <c r="T602" s="140">
        <f>S602*H602</f>
        <v>12.6648</v>
      </c>
      <c r="AR602" s="141" t="s">
        <v>155</v>
      </c>
      <c r="AT602" s="141" t="s">
        <v>150</v>
      </c>
      <c r="AU602" s="141" t="s">
        <v>79</v>
      </c>
      <c r="AY602" s="15" t="s">
        <v>148</v>
      </c>
      <c r="BE602" s="142">
        <f>IF(N602="základní",J602,0)</f>
        <v>0</v>
      </c>
      <c r="BF602" s="142">
        <f>IF(N602="snížená",J602,0)</f>
        <v>0</v>
      </c>
      <c r="BG602" s="142">
        <f>IF(N602="zákl. přenesená",J602,0)</f>
        <v>0</v>
      </c>
      <c r="BH602" s="142">
        <f>IF(N602="sníž. přenesená",J602,0)</f>
        <v>0</v>
      </c>
      <c r="BI602" s="142">
        <f>IF(N602="nulová",J602,0)</f>
        <v>0</v>
      </c>
      <c r="BJ602" s="15" t="s">
        <v>77</v>
      </c>
      <c r="BK602" s="142">
        <f>ROUND(I602*H602,2)</f>
        <v>0</v>
      </c>
      <c r="BL602" s="15" t="s">
        <v>155</v>
      </c>
      <c r="BM602" s="141" t="s">
        <v>3881</v>
      </c>
    </row>
    <row r="603" spans="2:51" s="13" customFormat="1" ht="12">
      <c r="B603" s="150"/>
      <c r="D603" s="144" t="s">
        <v>157</v>
      </c>
      <c r="E603" s="151" t="s">
        <v>1</v>
      </c>
      <c r="F603" s="152" t="s">
        <v>3882</v>
      </c>
      <c r="H603" s="153">
        <v>3.036</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51" s="13" customFormat="1" ht="12">
      <c r="B604" s="150"/>
      <c r="D604" s="144" t="s">
        <v>157</v>
      </c>
      <c r="E604" s="151" t="s">
        <v>1</v>
      </c>
      <c r="F604" s="152" t="s">
        <v>2465</v>
      </c>
      <c r="H604" s="153">
        <v>0.8</v>
      </c>
      <c r="L604" s="150"/>
      <c r="M604" s="154"/>
      <c r="N604" s="155"/>
      <c r="O604" s="155"/>
      <c r="P604" s="155"/>
      <c r="Q604" s="155"/>
      <c r="R604" s="155"/>
      <c r="S604" s="155"/>
      <c r="T604" s="156"/>
      <c r="AT604" s="151" t="s">
        <v>157</v>
      </c>
      <c r="AU604" s="151" t="s">
        <v>79</v>
      </c>
      <c r="AV604" s="13" t="s">
        <v>79</v>
      </c>
      <c r="AW604" s="13" t="s">
        <v>27</v>
      </c>
      <c r="AX604" s="13" t="s">
        <v>70</v>
      </c>
      <c r="AY604" s="151" t="s">
        <v>148</v>
      </c>
    </row>
    <row r="605" spans="2:51" s="13" customFormat="1" ht="12">
      <c r="B605" s="150"/>
      <c r="D605" s="144" t="s">
        <v>157</v>
      </c>
      <c r="E605" s="151" t="s">
        <v>1</v>
      </c>
      <c r="F605" s="152" t="s">
        <v>3883</v>
      </c>
      <c r="H605" s="153">
        <v>3.2</v>
      </c>
      <c r="L605" s="150"/>
      <c r="M605" s="154"/>
      <c r="N605" s="155"/>
      <c r="O605" s="155"/>
      <c r="P605" s="155"/>
      <c r="Q605" s="155"/>
      <c r="R605" s="155"/>
      <c r="S605" s="155"/>
      <c r="T605" s="156"/>
      <c r="AT605" s="151" t="s">
        <v>157</v>
      </c>
      <c r="AU605" s="151" t="s">
        <v>79</v>
      </c>
      <c r="AV605" s="13" t="s">
        <v>79</v>
      </c>
      <c r="AW605" s="13" t="s">
        <v>27</v>
      </c>
      <c r="AX605" s="13" t="s">
        <v>70</v>
      </c>
      <c r="AY605" s="151" t="s">
        <v>148</v>
      </c>
    </row>
    <row r="606" spans="2:65" s="1" customFormat="1" ht="16.5" customHeight="1">
      <c r="B606" s="130"/>
      <c r="C606" s="131" t="s">
        <v>919</v>
      </c>
      <c r="D606" s="131" t="s">
        <v>150</v>
      </c>
      <c r="E606" s="132" t="s">
        <v>2466</v>
      </c>
      <c r="F606" s="133" t="s">
        <v>2467</v>
      </c>
      <c r="G606" s="134" t="s">
        <v>162</v>
      </c>
      <c r="H606" s="135">
        <v>1.323</v>
      </c>
      <c r="I606" s="136"/>
      <c r="J606" s="136">
        <f>ROUND(I606*H606,2)</f>
        <v>0</v>
      </c>
      <c r="K606" s="133" t="s">
        <v>320</v>
      </c>
      <c r="L606" s="27"/>
      <c r="M606" s="137" t="s">
        <v>1</v>
      </c>
      <c r="N606" s="138" t="s">
        <v>35</v>
      </c>
      <c r="O606" s="139">
        <v>6.72</v>
      </c>
      <c r="P606" s="139">
        <f>O606*H606</f>
        <v>8.890559999999999</v>
      </c>
      <c r="Q606" s="139">
        <v>0</v>
      </c>
      <c r="R606" s="139">
        <f>Q606*H606</f>
        <v>0</v>
      </c>
      <c r="S606" s="139">
        <v>2.4</v>
      </c>
      <c r="T606" s="140">
        <f>S606*H606</f>
        <v>3.1752</v>
      </c>
      <c r="AR606" s="141" t="s">
        <v>155</v>
      </c>
      <c r="AT606" s="141" t="s">
        <v>150</v>
      </c>
      <c r="AU606" s="141" t="s">
        <v>79</v>
      </c>
      <c r="AY606" s="15" t="s">
        <v>148</v>
      </c>
      <c r="BE606" s="142">
        <f>IF(N606="základní",J606,0)</f>
        <v>0</v>
      </c>
      <c r="BF606" s="142">
        <f>IF(N606="snížená",J606,0)</f>
        <v>0</v>
      </c>
      <c r="BG606" s="142">
        <f>IF(N606="zákl. přenesená",J606,0)</f>
        <v>0</v>
      </c>
      <c r="BH606" s="142">
        <f>IF(N606="sníž. přenesená",J606,0)</f>
        <v>0</v>
      </c>
      <c r="BI606" s="142">
        <f>IF(N606="nulová",J606,0)</f>
        <v>0</v>
      </c>
      <c r="BJ606" s="15" t="s">
        <v>77</v>
      </c>
      <c r="BK606" s="142">
        <f>ROUND(I606*H606,2)</f>
        <v>0</v>
      </c>
      <c r="BL606" s="15" t="s">
        <v>155</v>
      </c>
      <c r="BM606" s="141" t="s">
        <v>3884</v>
      </c>
    </row>
    <row r="607" spans="2:51" s="13" customFormat="1" ht="12">
      <c r="B607" s="150"/>
      <c r="D607" s="144" t="s">
        <v>157</v>
      </c>
      <c r="E607" s="151" t="s">
        <v>1</v>
      </c>
      <c r="F607" s="152" t="s">
        <v>3885</v>
      </c>
      <c r="H607" s="153">
        <v>1.323</v>
      </c>
      <c r="L607" s="150"/>
      <c r="M607" s="154"/>
      <c r="N607" s="155"/>
      <c r="O607" s="155"/>
      <c r="P607" s="155"/>
      <c r="Q607" s="155"/>
      <c r="R607" s="155"/>
      <c r="S607" s="155"/>
      <c r="T607" s="156"/>
      <c r="AT607" s="151" t="s">
        <v>157</v>
      </c>
      <c r="AU607" s="151" t="s">
        <v>79</v>
      </c>
      <c r="AV607" s="13" t="s">
        <v>79</v>
      </c>
      <c r="AW607" s="13" t="s">
        <v>27</v>
      </c>
      <c r="AX607" s="13" t="s">
        <v>70</v>
      </c>
      <c r="AY607" s="151" t="s">
        <v>148</v>
      </c>
    </row>
    <row r="608" spans="2:65" s="1" customFormat="1" ht="24" customHeight="1">
      <c r="B608" s="130"/>
      <c r="C608" s="131" t="s">
        <v>915</v>
      </c>
      <c r="D608" s="131" t="s">
        <v>150</v>
      </c>
      <c r="E608" s="132" t="s">
        <v>3193</v>
      </c>
      <c r="F608" s="133" t="s">
        <v>3194</v>
      </c>
      <c r="G608" s="134" t="s">
        <v>153</v>
      </c>
      <c r="H608" s="135">
        <v>5.89</v>
      </c>
      <c r="I608" s="136"/>
      <c r="J608" s="136">
        <f>ROUND(I608*H608,2)</f>
        <v>0</v>
      </c>
      <c r="K608" s="133" t="s">
        <v>154</v>
      </c>
      <c r="L608" s="27"/>
      <c r="M608" s="137" t="s">
        <v>1</v>
      </c>
      <c r="N608" s="138" t="s">
        <v>35</v>
      </c>
      <c r="O608" s="139">
        <v>3.33</v>
      </c>
      <c r="P608" s="139">
        <f>O608*H608</f>
        <v>19.613699999999998</v>
      </c>
      <c r="Q608" s="139">
        <v>0</v>
      </c>
      <c r="R608" s="139">
        <f>Q608*H608</f>
        <v>0</v>
      </c>
      <c r="S608" s="139">
        <v>0.36</v>
      </c>
      <c r="T608" s="140">
        <f>S608*H608</f>
        <v>2.1203999999999996</v>
      </c>
      <c r="AR608" s="141" t="s">
        <v>155</v>
      </c>
      <c r="AT608" s="141" t="s">
        <v>150</v>
      </c>
      <c r="AU608" s="141" t="s">
        <v>79</v>
      </c>
      <c r="AY608" s="15" t="s">
        <v>148</v>
      </c>
      <c r="BE608" s="142">
        <f>IF(N608="základní",J608,0)</f>
        <v>0</v>
      </c>
      <c r="BF608" s="142">
        <f>IF(N608="snížená",J608,0)</f>
        <v>0</v>
      </c>
      <c r="BG608" s="142">
        <f>IF(N608="zákl. přenesená",J608,0)</f>
        <v>0</v>
      </c>
      <c r="BH608" s="142">
        <f>IF(N608="sníž. přenesená",J608,0)</f>
        <v>0</v>
      </c>
      <c r="BI608" s="142">
        <f>IF(N608="nulová",J608,0)</f>
        <v>0</v>
      </c>
      <c r="BJ608" s="15" t="s">
        <v>77</v>
      </c>
      <c r="BK608" s="142">
        <f>ROUND(I608*H608,2)</f>
        <v>0</v>
      </c>
      <c r="BL608" s="15" t="s">
        <v>155</v>
      </c>
      <c r="BM608" s="141" t="s">
        <v>3886</v>
      </c>
    </row>
    <row r="609" spans="2:51" s="13" customFormat="1" ht="12">
      <c r="B609" s="150"/>
      <c r="D609" s="144" t="s">
        <v>157</v>
      </c>
      <c r="E609" s="151" t="s">
        <v>1</v>
      </c>
      <c r="F609" s="152" t="s">
        <v>3887</v>
      </c>
      <c r="H609" s="153">
        <v>5.89</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65" s="1" customFormat="1" ht="36" customHeight="1">
      <c r="B610" s="130"/>
      <c r="C610" s="131" t="s">
        <v>923</v>
      </c>
      <c r="D610" s="131" t="s">
        <v>150</v>
      </c>
      <c r="E610" s="132" t="s">
        <v>939</v>
      </c>
      <c r="F610" s="133" t="s">
        <v>940</v>
      </c>
      <c r="G610" s="134" t="s">
        <v>162</v>
      </c>
      <c r="H610" s="135">
        <v>0.397</v>
      </c>
      <c r="I610" s="136"/>
      <c r="J610" s="136">
        <f>ROUND(I610*H610,2)</f>
        <v>0</v>
      </c>
      <c r="K610" s="133" t="s">
        <v>320</v>
      </c>
      <c r="L610" s="27"/>
      <c r="M610" s="137" t="s">
        <v>1</v>
      </c>
      <c r="N610" s="138" t="s">
        <v>35</v>
      </c>
      <c r="O610" s="139">
        <v>10.88</v>
      </c>
      <c r="P610" s="139">
        <f>O610*H610</f>
        <v>4.3193600000000005</v>
      </c>
      <c r="Q610" s="139">
        <v>0</v>
      </c>
      <c r="R610" s="139">
        <f>Q610*H610</f>
        <v>0</v>
      </c>
      <c r="S610" s="139">
        <v>2.2</v>
      </c>
      <c r="T610" s="140">
        <f>S610*H610</f>
        <v>0.8734000000000001</v>
      </c>
      <c r="AR610" s="141" t="s">
        <v>155</v>
      </c>
      <c r="AT610" s="141" t="s">
        <v>150</v>
      </c>
      <c r="AU610" s="141" t="s">
        <v>79</v>
      </c>
      <c r="AY610" s="15" t="s">
        <v>148</v>
      </c>
      <c r="BE610" s="142">
        <f>IF(N610="základní",J610,0)</f>
        <v>0</v>
      </c>
      <c r="BF610" s="142">
        <f>IF(N610="snížená",J610,0)</f>
        <v>0</v>
      </c>
      <c r="BG610" s="142">
        <f>IF(N610="zákl. přenesená",J610,0)</f>
        <v>0</v>
      </c>
      <c r="BH610" s="142">
        <f>IF(N610="sníž. přenesená",J610,0)</f>
        <v>0</v>
      </c>
      <c r="BI610" s="142">
        <f>IF(N610="nulová",J610,0)</f>
        <v>0</v>
      </c>
      <c r="BJ610" s="15" t="s">
        <v>77</v>
      </c>
      <c r="BK610" s="142">
        <f>ROUND(I610*H610,2)</f>
        <v>0</v>
      </c>
      <c r="BL610" s="15" t="s">
        <v>155</v>
      </c>
      <c r="BM610" s="141" t="s">
        <v>3888</v>
      </c>
    </row>
    <row r="611" spans="2:51" s="12" customFormat="1" ht="12">
      <c r="B611" s="143"/>
      <c r="D611" s="144" t="s">
        <v>157</v>
      </c>
      <c r="E611" s="145" t="s">
        <v>1</v>
      </c>
      <c r="F611" s="146" t="s">
        <v>358</v>
      </c>
      <c r="H611" s="145" t="s">
        <v>1</v>
      </c>
      <c r="L611" s="143"/>
      <c r="M611" s="147"/>
      <c r="N611" s="148"/>
      <c r="O611" s="148"/>
      <c r="P611" s="148"/>
      <c r="Q611" s="148"/>
      <c r="R611" s="148"/>
      <c r="S611" s="148"/>
      <c r="T611" s="149"/>
      <c r="AT611" s="145" t="s">
        <v>157</v>
      </c>
      <c r="AU611" s="145" t="s">
        <v>79</v>
      </c>
      <c r="AV611" s="12" t="s">
        <v>77</v>
      </c>
      <c r="AW611" s="12" t="s">
        <v>27</v>
      </c>
      <c r="AX611" s="12" t="s">
        <v>70</v>
      </c>
      <c r="AY611" s="145" t="s">
        <v>148</v>
      </c>
    </row>
    <row r="612" spans="2:51" s="13" customFormat="1" ht="20.4">
      <c r="B612" s="150"/>
      <c r="D612" s="144" t="s">
        <v>157</v>
      </c>
      <c r="E612" s="151" t="s">
        <v>1</v>
      </c>
      <c r="F612" s="152" t="s">
        <v>3889</v>
      </c>
      <c r="H612" s="153">
        <v>0.397</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65" s="1" customFormat="1" ht="36" customHeight="1">
      <c r="B613" s="130"/>
      <c r="C613" s="131" t="s">
        <v>927</v>
      </c>
      <c r="D613" s="131" t="s">
        <v>150</v>
      </c>
      <c r="E613" s="132" t="s">
        <v>946</v>
      </c>
      <c r="F613" s="133" t="s">
        <v>947</v>
      </c>
      <c r="G613" s="134" t="s">
        <v>162</v>
      </c>
      <c r="H613" s="135">
        <v>15.36</v>
      </c>
      <c r="I613" s="136"/>
      <c r="J613" s="136">
        <f>ROUND(I613*H613,2)</f>
        <v>0</v>
      </c>
      <c r="K613" s="133" t="s">
        <v>320</v>
      </c>
      <c r="L613" s="27"/>
      <c r="M613" s="137" t="s">
        <v>1</v>
      </c>
      <c r="N613" s="138" t="s">
        <v>35</v>
      </c>
      <c r="O613" s="139">
        <v>7.195</v>
      </c>
      <c r="P613" s="139">
        <f>O613*H613</f>
        <v>110.51520000000001</v>
      </c>
      <c r="Q613" s="139">
        <v>0</v>
      </c>
      <c r="R613" s="139">
        <f>Q613*H613</f>
        <v>0</v>
      </c>
      <c r="S613" s="139">
        <v>2.2</v>
      </c>
      <c r="T613" s="140">
        <f>S613*H613</f>
        <v>33.792</v>
      </c>
      <c r="AR613" s="141" t="s">
        <v>155</v>
      </c>
      <c r="AT613" s="141" t="s">
        <v>150</v>
      </c>
      <c r="AU613" s="141" t="s">
        <v>79</v>
      </c>
      <c r="AY613" s="15" t="s">
        <v>148</v>
      </c>
      <c r="BE613" s="142">
        <f>IF(N613="základní",J613,0)</f>
        <v>0</v>
      </c>
      <c r="BF613" s="142">
        <f>IF(N613="snížená",J613,0)</f>
        <v>0</v>
      </c>
      <c r="BG613" s="142">
        <f>IF(N613="zákl. přenesená",J613,0)</f>
        <v>0</v>
      </c>
      <c r="BH613" s="142">
        <f>IF(N613="sníž. přenesená",J613,0)</f>
        <v>0</v>
      </c>
      <c r="BI613" s="142">
        <f>IF(N613="nulová",J613,0)</f>
        <v>0</v>
      </c>
      <c r="BJ613" s="15" t="s">
        <v>77</v>
      </c>
      <c r="BK613" s="142">
        <f>ROUND(I613*H613,2)</f>
        <v>0</v>
      </c>
      <c r="BL613" s="15" t="s">
        <v>155</v>
      </c>
      <c r="BM613" s="141" t="s">
        <v>3890</v>
      </c>
    </row>
    <row r="614" spans="2:51" s="13" customFormat="1" ht="12">
      <c r="B614" s="150"/>
      <c r="D614" s="144" t="s">
        <v>157</v>
      </c>
      <c r="E614" s="151" t="s">
        <v>1</v>
      </c>
      <c r="F614" s="152" t="s">
        <v>3891</v>
      </c>
      <c r="H614" s="153">
        <v>15.36</v>
      </c>
      <c r="L614" s="150"/>
      <c r="M614" s="154"/>
      <c r="N614" s="155"/>
      <c r="O614" s="155"/>
      <c r="P614" s="155"/>
      <c r="Q614" s="155"/>
      <c r="R614" s="155"/>
      <c r="S614" s="155"/>
      <c r="T614" s="156"/>
      <c r="AT614" s="151" t="s">
        <v>157</v>
      </c>
      <c r="AU614" s="151" t="s">
        <v>79</v>
      </c>
      <c r="AV614" s="13" t="s">
        <v>79</v>
      </c>
      <c r="AW614" s="13" t="s">
        <v>27</v>
      </c>
      <c r="AX614" s="13" t="s">
        <v>70</v>
      </c>
      <c r="AY614" s="151" t="s">
        <v>148</v>
      </c>
    </row>
    <row r="615" spans="2:65" s="1" customFormat="1" ht="24" customHeight="1">
      <c r="B615" s="130"/>
      <c r="C615" s="131" t="s">
        <v>933</v>
      </c>
      <c r="D615" s="131" t="s">
        <v>150</v>
      </c>
      <c r="E615" s="132" t="s">
        <v>951</v>
      </c>
      <c r="F615" s="133" t="s">
        <v>952</v>
      </c>
      <c r="G615" s="134" t="s">
        <v>162</v>
      </c>
      <c r="H615" s="135">
        <v>15.36</v>
      </c>
      <c r="I615" s="136"/>
      <c r="J615" s="136">
        <f>ROUND(I615*H615,2)</f>
        <v>0</v>
      </c>
      <c r="K615" s="133" t="s">
        <v>320</v>
      </c>
      <c r="L615" s="27"/>
      <c r="M615" s="137" t="s">
        <v>1</v>
      </c>
      <c r="N615" s="138" t="s">
        <v>35</v>
      </c>
      <c r="O615" s="139">
        <v>1.257</v>
      </c>
      <c r="P615" s="139">
        <f>O615*H615</f>
        <v>19.307519999999997</v>
      </c>
      <c r="Q615" s="139">
        <v>0</v>
      </c>
      <c r="R615" s="139">
        <f>Q615*H615</f>
        <v>0</v>
      </c>
      <c r="S615" s="139">
        <v>1.4</v>
      </c>
      <c r="T615" s="140">
        <f>S615*H615</f>
        <v>21.503999999999998</v>
      </c>
      <c r="AR615" s="141" t="s">
        <v>155</v>
      </c>
      <c r="AT615" s="141" t="s">
        <v>150</v>
      </c>
      <c r="AU615" s="141" t="s">
        <v>79</v>
      </c>
      <c r="AY615" s="15" t="s">
        <v>148</v>
      </c>
      <c r="BE615" s="142">
        <f>IF(N615="základní",J615,0)</f>
        <v>0</v>
      </c>
      <c r="BF615" s="142">
        <f>IF(N615="snížená",J615,0)</f>
        <v>0</v>
      </c>
      <c r="BG615" s="142">
        <f>IF(N615="zákl. přenesená",J615,0)</f>
        <v>0</v>
      </c>
      <c r="BH615" s="142">
        <f>IF(N615="sníž. přenesená",J615,0)</f>
        <v>0</v>
      </c>
      <c r="BI615" s="142">
        <f>IF(N615="nulová",J615,0)</f>
        <v>0</v>
      </c>
      <c r="BJ615" s="15" t="s">
        <v>77</v>
      </c>
      <c r="BK615" s="142">
        <f>ROUND(I615*H615,2)</f>
        <v>0</v>
      </c>
      <c r="BL615" s="15" t="s">
        <v>155</v>
      </c>
      <c r="BM615" s="141" t="s">
        <v>3892</v>
      </c>
    </row>
    <row r="616" spans="2:51" s="13" customFormat="1" ht="12">
      <c r="B616" s="150"/>
      <c r="D616" s="144" t="s">
        <v>157</v>
      </c>
      <c r="E616" s="151" t="s">
        <v>1</v>
      </c>
      <c r="F616" s="152" t="s">
        <v>3891</v>
      </c>
      <c r="H616" s="153">
        <v>15.36</v>
      </c>
      <c r="L616" s="150"/>
      <c r="M616" s="154"/>
      <c r="N616" s="155"/>
      <c r="O616" s="155"/>
      <c r="P616" s="155"/>
      <c r="Q616" s="155"/>
      <c r="R616" s="155"/>
      <c r="S616" s="155"/>
      <c r="T616" s="156"/>
      <c r="AT616" s="151" t="s">
        <v>157</v>
      </c>
      <c r="AU616" s="151" t="s">
        <v>79</v>
      </c>
      <c r="AV616" s="13" t="s">
        <v>79</v>
      </c>
      <c r="AW616" s="13" t="s">
        <v>27</v>
      </c>
      <c r="AX616" s="13" t="s">
        <v>70</v>
      </c>
      <c r="AY616" s="151" t="s">
        <v>148</v>
      </c>
    </row>
    <row r="617" spans="2:65" s="1" customFormat="1" ht="16.5" customHeight="1">
      <c r="B617" s="130"/>
      <c r="C617" s="131" t="s">
        <v>938</v>
      </c>
      <c r="D617" s="131" t="s">
        <v>150</v>
      </c>
      <c r="E617" s="132" t="s">
        <v>955</v>
      </c>
      <c r="F617" s="133" t="s">
        <v>956</v>
      </c>
      <c r="G617" s="134" t="s">
        <v>458</v>
      </c>
      <c r="H617" s="135">
        <v>98.7</v>
      </c>
      <c r="I617" s="136"/>
      <c r="J617" s="136">
        <f>ROUND(I617*H617,2)</f>
        <v>0</v>
      </c>
      <c r="K617" s="133" t="s">
        <v>320</v>
      </c>
      <c r="L617" s="27"/>
      <c r="M617" s="137" t="s">
        <v>1</v>
      </c>
      <c r="N617" s="138" t="s">
        <v>35</v>
      </c>
      <c r="O617" s="139">
        <v>0.945</v>
      </c>
      <c r="P617" s="139">
        <f>O617*H617</f>
        <v>93.2715</v>
      </c>
      <c r="Q617" s="139">
        <v>0</v>
      </c>
      <c r="R617" s="139">
        <f>Q617*H617</f>
        <v>0</v>
      </c>
      <c r="S617" s="139">
        <v>0.058</v>
      </c>
      <c r="T617" s="140">
        <f>S617*H617</f>
        <v>5.724600000000001</v>
      </c>
      <c r="AR617" s="141" t="s">
        <v>155</v>
      </c>
      <c r="AT617" s="141" t="s">
        <v>150</v>
      </c>
      <c r="AU617" s="141" t="s">
        <v>79</v>
      </c>
      <c r="AY617" s="15" t="s">
        <v>148</v>
      </c>
      <c r="BE617" s="142">
        <f>IF(N617="základní",J617,0)</f>
        <v>0</v>
      </c>
      <c r="BF617" s="142">
        <f>IF(N617="snížená",J617,0)</f>
        <v>0</v>
      </c>
      <c r="BG617" s="142">
        <f>IF(N617="zákl. přenesená",J617,0)</f>
        <v>0</v>
      </c>
      <c r="BH617" s="142">
        <f>IF(N617="sníž. přenesená",J617,0)</f>
        <v>0</v>
      </c>
      <c r="BI617" s="142">
        <f>IF(N617="nulová",J617,0)</f>
        <v>0</v>
      </c>
      <c r="BJ617" s="15" t="s">
        <v>77</v>
      </c>
      <c r="BK617" s="142">
        <f>ROUND(I617*H617,2)</f>
        <v>0</v>
      </c>
      <c r="BL617" s="15" t="s">
        <v>155</v>
      </c>
      <c r="BM617" s="141" t="s">
        <v>3893</v>
      </c>
    </row>
    <row r="618" spans="2:51" s="12" customFormat="1" ht="12">
      <c r="B618" s="143"/>
      <c r="D618" s="144" t="s">
        <v>157</v>
      </c>
      <c r="E618" s="145" t="s">
        <v>1</v>
      </c>
      <c r="F618" s="146" t="s">
        <v>244</v>
      </c>
      <c r="H618" s="145" t="s">
        <v>1</v>
      </c>
      <c r="L618" s="143"/>
      <c r="M618" s="147"/>
      <c r="N618" s="148"/>
      <c r="O618" s="148"/>
      <c r="P618" s="148"/>
      <c r="Q618" s="148"/>
      <c r="R618" s="148"/>
      <c r="S618" s="148"/>
      <c r="T618" s="149"/>
      <c r="AT618" s="145" t="s">
        <v>157</v>
      </c>
      <c r="AU618" s="145" t="s">
        <v>79</v>
      </c>
      <c r="AV618" s="12" t="s">
        <v>77</v>
      </c>
      <c r="AW618" s="12" t="s">
        <v>27</v>
      </c>
      <c r="AX618" s="12" t="s">
        <v>70</v>
      </c>
      <c r="AY618" s="145" t="s">
        <v>148</v>
      </c>
    </row>
    <row r="619" spans="2:51" s="13" customFormat="1" ht="20.4">
      <c r="B619" s="150"/>
      <c r="D619" s="144" t="s">
        <v>157</v>
      </c>
      <c r="E619" s="151" t="s">
        <v>1</v>
      </c>
      <c r="F619" s="152" t="s">
        <v>3894</v>
      </c>
      <c r="H619" s="153">
        <v>98.7</v>
      </c>
      <c r="L619" s="150"/>
      <c r="M619" s="154"/>
      <c r="N619" s="155"/>
      <c r="O619" s="155"/>
      <c r="P619" s="155"/>
      <c r="Q619" s="155"/>
      <c r="R619" s="155"/>
      <c r="S619" s="155"/>
      <c r="T619" s="156"/>
      <c r="AT619" s="151" t="s">
        <v>157</v>
      </c>
      <c r="AU619" s="151" t="s">
        <v>79</v>
      </c>
      <c r="AV619" s="13" t="s">
        <v>79</v>
      </c>
      <c r="AW619" s="13" t="s">
        <v>27</v>
      </c>
      <c r="AX619" s="13" t="s">
        <v>70</v>
      </c>
      <c r="AY619" s="151" t="s">
        <v>148</v>
      </c>
    </row>
    <row r="620" spans="2:65" s="1" customFormat="1" ht="16.5" customHeight="1">
      <c r="B620" s="130"/>
      <c r="C620" s="131" t="s">
        <v>945</v>
      </c>
      <c r="D620" s="131" t="s">
        <v>150</v>
      </c>
      <c r="E620" s="132" t="s">
        <v>965</v>
      </c>
      <c r="F620" s="133" t="s">
        <v>966</v>
      </c>
      <c r="G620" s="134" t="s">
        <v>458</v>
      </c>
      <c r="H620" s="135">
        <v>3.3</v>
      </c>
      <c r="I620" s="136"/>
      <c r="J620" s="136">
        <f>ROUND(I620*H620,2)</f>
        <v>0</v>
      </c>
      <c r="K620" s="133" t="s">
        <v>320</v>
      </c>
      <c r="L620" s="27"/>
      <c r="M620" s="137" t="s">
        <v>1</v>
      </c>
      <c r="N620" s="138" t="s">
        <v>35</v>
      </c>
      <c r="O620" s="139">
        <v>1.836</v>
      </c>
      <c r="P620" s="139">
        <f>O620*H620</f>
        <v>6.0588</v>
      </c>
      <c r="Q620" s="139">
        <v>0</v>
      </c>
      <c r="R620" s="139">
        <f>Q620*H620</f>
        <v>0</v>
      </c>
      <c r="S620" s="139">
        <v>0.187</v>
      </c>
      <c r="T620" s="140">
        <f>S620*H620</f>
        <v>0.6171</v>
      </c>
      <c r="AR620" s="141" t="s">
        <v>155</v>
      </c>
      <c r="AT620" s="141" t="s">
        <v>150</v>
      </c>
      <c r="AU620" s="141" t="s">
        <v>79</v>
      </c>
      <c r="AY620" s="15" t="s">
        <v>148</v>
      </c>
      <c r="BE620" s="142">
        <f>IF(N620="základní",J620,0)</f>
        <v>0</v>
      </c>
      <c r="BF620" s="142">
        <f>IF(N620="snížená",J620,0)</f>
        <v>0</v>
      </c>
      <c r="BG620" s="142">
        <f>IF(N620="zákl. přenesená",J620,0)</f>
        <v>0</v>
      </c>
      <c r="BH620" s="142">
        <f>IF(N620="sníž. přenesená",J620,0)</f>
        <v>0</v>
      </c>
      <c r="BI620" s="142">
        <f>IF(N620="nulová",J620,0)</f>
        <v>0</v>
      </c>
      <c r="BJ620" s="15" t="s">
        <v>77</v>
      </c>
      <c r="BK620" s="142">
        <f>ROUND(I620*H620,2)</f>
        <v>0</v>
      </c>
      <c r="BL620" s="15" t="s">
        <v>155</v>
      </c>
      <c r="BM620" s="141" t="s">
        <v>3895</v>
      </c>
    </row>
    <row r="621" spans="2:51" s="13" customFormat="1" ht="12">
      <c r="B621" s="150"/>
      <c r="D621" s="144" t="s">
        <v>157</v>
      </c>
      <c r="E621" s="151" t="s">
        <v>1</v>
      </c>
      <c r="F621" s="152" t="s">
        <v>968</v>
      </c>
      <c r="H621" s="153">
        <v>3.3</v>
      </c>
      <c r="L621" s="150"/>
      <c r="M621" s="154"/>
      <c r="N621" s="155"/>
      <c r="O621" s="155"/>
      <c r="P621" s="155"/>
      <c r="Q621" s="155"/>
      <c r="R621" s="155"/>
      <c r="S621" s="155"/>
      <c r="T621" s="156"/>
      <c r="AT621" s="151" t="s">
        <v>157</v>
      </c>
      <c r="AU621" s="151" t="s">
        <v>79</v>
      </c>
      <c r="AV621" s="13" t="s">
        <v>79</v>
      </c>
      <c r="AW621" s="13" t="s">
        <v>27</v>
      </c>
      <c r="AX621" s="13" t="s">
        <v>70</v>
      </c>
      <c r="AY621" s="151" t="s">
        <v>148</v>
      </c>
    </row>
    <row r="622" spans="2:65" s="1" customFormat="1" ht="24" customHeight="1">
      <c r="B622" s="130"/>
      <c r="C622" s="131" t="s">
        <v>950</v>
      </c>
      <c r="D622" s="131" t="s">
        <v>150</v>
      </c>
      <c r="E622" s="132" t="s">
        <v>970</v>
      </c>
      <c r="F622" s="133" t="s">
        <v>971</v>
      </c>
      <c r="G622" s="134" t="s">
        <v>153</v>
      </c>
      <c r="H622" s="135">
        <v>5.104</v>
      </c>
      <c r="I622" s="136"/>
      <c r="J622" s="136">
        <f>ROUND(I622*H622,2)</f>
        <v>0</v>
      </c>
      <c r="K622" s="133" t="s">
        <v>320</v>
      </c>
      <c r="L622" s="27"/>
      <c r="M622" s="137" t="s">
        <v>1</v>
      </c>
      <c r="N622" s="138" t="s">
        <v>35</v>
      </c>
      <c r="O622" s="139">
        <v>1.105</v>
      </c>
      <c r="P622" s="139">
        <f>O622*H622</f>
        <v>5.63992</v>
      </c>
      <c r="Q622" s="139">
        <v>0</v>
      </c>
      <c r="R622" s="139">
        <f>Q622*H622</f>
        <v>0</v>
      </c>
      <c r="S622" s="139">
        <v>0.065</v>
      </c>
      <c r="T622" s="140">
        <f>S622*H622</f>
        <v>0.33176</v>
      </c>
      <c r="AR622" s="141" t="s">
        <v>155</v>
      </c>
      <c r="AT622" s="141" t="s">
        <v>150</v>
      </c>
      <c r="AU622" s="141" t="s">
        <v>79</v>
      </c>
      <c r="AY622" s="15" t="s">
        <v>148</v>
      </c>
      <c r="BE622" s="142">
        <f>IF(N622="základní",J622,0)</f>
        <v>0</v>
      </c>
      <c r="BF622" s="142">
        <f>IF(N622="snížená",J622,0)</f>
        <v>0</v>
      </c>
      <c r="BG622" s="142">
        <f>IF(N622="zákl. přenesená",J622,0)</f>
        <v>0</v>
      </c>
      <c r="BH622" s="142">
        <f>IF(N622="sníž. přenesená",J622,0)</f>
        <v>0</v>
      </c>
      <c r="BI622" s="142">
        <f>IF(N622="nulová",J622,0)</f>
        <v>0</v>
      </c>
      <c r="BJ622" s="15" t="s">
        <v>77</v>
      </c>
      <c r="BK622" s="142">
        <f>ROUND(I622*H622,2)</f>
        <v>0</v>
      </c>
      <c r="BL622" s="15" t="s">
        <v>155</v>
      </c>
      <c r="BM622" s="141" t="s">
        <v>3896</v>
      </c>
    </row>
    <row r="623" spans="2:51" s="12" customFormat="1" ht="12">
      <c r="B623" s="143"/>
      <c r="D623" s="144" t="s">
        <v>157</v>
      </c>
      <c r="E623" s="145" t="s">
        <v>1</v>
      </c>
      <c r="F623" s="146" t="s">
        <v>158</v>
      </c>
      <c r="H623" s="145" t="s">
        <v>1</v>
      </c>
      <c r="L623" s="143"/>
      <c r="M623" s="147"/>
      <c r="N623" s="148"/>
      <c r="O623" s="148"/>
      <c r="P623" s="148"/>
      <c r="Q623" s="148"/>
      <c r="R623" s="148"/>
      <c r="S623" s="148"/>
      <c r="T623" s="149"/>
      <c r="AT623" s="145" t="s">
        <v>157</v>
      </c>
      <c r="AU623" s="145" t="s">
        <v>79</v>
      </c>
      <c r="AV623" s="12" t="s">
        <v>77</v>
      </c>
      <c r="AW623" s="12" t="s">
        <v>27</v>
      </c>
      <c r="AX623" s="12" t="s">
        <v>70</v>
      </c>
      <c r="AY623" s="145" t="s">
        <v>148</v>
      </c>
    </row>
    <row r="624" spans="2:51" s="12" customFormat="1" ht="12">
      <c r="B624" s="143"/>
      <c r="D624" s="144" t="s">
        <v>157</v>
      </c>
      <c r="E624" s="145" t="s">
        <v>1</v>
      </c>
      <c r="F624" s="146" t="s">
        <v>2480</v>
      </c>
      <c r="H624" s="145" t="s">
        <v>1</v>
      </c>
      <c r="L624" s="143"/>
      <c r="M624" s="147"/>
      <c r="N624" s="148"/>
      <c r="O624" s="148"/>
      <c r="P624" s="148"/>
      <c r="Q624" s="148"/>
      <c r="R624" s="148"/>
      <c r="S624" s="148"/>
      <c r="T624" s="149"/>
      <c r="AT624" s="145" t="s">
        <v>157</v>
      </c>
      <c r="AU624" s="145" t="s">
        <v>79</v>
      </c>
      <c r="AV624" s="12" t="s">
        <v>77</v>
      </c>
      <c r="AW624" s="12" t="s">
        <v>27</v>
      </c>
      <c r="AX624" s="12" t="s">
        <v>70</v>
      </c>
      <c r="AY624" s="145" t="s">
        <v>148</v>
      </c>
    </row>
    <row r="625" spans="2:51" s="13" customFormat="1" ht="12">
      <c r="B625" s="150"/>
      <c r="D625" s="144" t="s">
        <v>157</v>
      </c>
      <c r="E625" s="151" t="s">
        <v>1</v>
      </c>
      <c r="F625" s="152" t="s">
        <v>3897</v>
      </c>
      <c r="H625" s="153">
        <v>0.604</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51" s="13" customFormat="1" ht="12">
      <c r="B626" s="150"/>
      <c r="D626" s="144" t="s">
        <v>157</v>
      </c>
      <c r="E626" s="151" t="s">
        <v>1</v>
      </c>
      <c r="F626" s="152" t="s">
        <v>3802</v>
      </c>
      <c r="H626" s="153">
        <v>2.412</v>
      </c>
      <c r="L626" s="150"/>
      <c r="M626" s="154"/>
      <c r="N626" s="155"/>
      <c r="O626" s="155"/>
      <c r="P626" s="155"/>
      <c r="Q626" s="155"/>
      <c r="R626" s="155"/>
      <c r="S626" s="155"/>
      <c r="T626" s="156"/>
      <c r="AT626" s="151" t="s">
        <v>157</v>
      </c>
      <c r="AU626" s="151" t="s">
        <v>79</v>
      </c>
      <c r="AV626" s="13" t="s">
        <v>79</v>
      </c>
      <c r="AW626" s="13" t="s">
        <v>27</v>
      </c>
      <c r="AX626" s="13" t="s">
        <v>70</v>
      </c>
      <c r="AY626" s="151" t="s">
        <v>148</v>
      </c>
    </row>
    <row r="627" spans="2:51" s="13" customFormat="1" ht="12">
      <c r="B627" s="150"/>
      <c r="D627" s="144" t="s">
        <v>157</v>
      </c>
      <c r="E627" s="151" t="s">
        <v>1</v>
      </c>
      <c r="F627" s="152" t="s">
        <v>3804</v>
      </c>
      <c r="H627" s="153">
        <v>2.088</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65" s="1" customFormat="1" ht="16.5" customHeight="1">
      <c r="B628" s="130"/>
      <c r="C628" s="131" t="s">
        <v>954</v>
      </c>
      <c r="D628" s="131" t="s">
        <v>150</v>
      </c>
      <c r="E628" s="132" t="s">
        <v>975</v>
      </c>
      <c r="F628" s="133" t="s">
        <v>976</v>
      </c>
      <c r="G628" s="134" t="s">
        <v>153</v>
      </c>
      <c r="H628" s="135">
        <v>5</v>
      </c>
      <c r="I628" s="136"/>
      <c r="J628" s="136">
        <f>ROUND(I628*H628,2)</f>
        <v>0</v>
      </c>
      <c r="K628" s="133" t="s">
        <v>320</v>
      </c>
      <c r="L628" s="27"/>
      <c r="M628" s="137" t="s">
        <v>1</v>
      </c>
      <c r="N628" s="138" t="s">
        <v>35</v>
      </c>
      <c r="O628" s="139">
        <v>0.939</v>
      </c>
      <c r="P628" s="139">
        <f>O628*H628</f>
        <v>4.694999999999999</v>
      </c>
      <c r="Q628" s="139">
        <v>0</v>
      </c>
      <c r="R628" s="139">
        <f>Q628*H628</f>
        <v>0</v>
      </c>
      <c r="S628" s="139">
        <v>0.076</v>
      </c>
      <c r="T628" s="140">
        <f>S628*H628</f>
        <v>0.38</v>
      </c>
      <c r="AR628" s="141" t="s">
        <v>155</v>
      </c>
      <c r="AT628" s="141" t="s">
        <v>150</v>
      </c>
      <c r="AU628" s="141" t="s">
        <v>79</v>
      </c>
      <c r="AY628" s="15" t="s">
        <v>148</v>
      </c>
      <c r="BE628" s="142">
        <f>IF(N628="základní",J628,0)</f>
        <v>0</v>
      </c>
      <c r="BF628" s="142">
        <f>IF(N628="snížená",J628,0)</f>
        <v>0</v>
      </c>
      <c r="BG628" s="142">
        <f>IF(N628="zákl. přenesená",J628,0)</f>
        <v>0</v>
      </c>
      <c r="BH628" s="142">
        <f>IF(N628="sníž. přenesená",J628,0)</f>
        <v>0</v>
      </c>
      <c r="BI628" s="142">
        <f>IF(N628="nulová",J628,0)</f>
        <v>0</v>
      </c>
      <c r="BJ628" s="15" t="s">
        <v>77</v>
      </c>
      <c r="BK628" s="142">
        <f>ROUND(I628*H628,2)</f>
        <v>0</v>
      </c>
      <c r="BL628" s="15" t="s">
        <v>155</v>
      </c>
      <c r="BM628" s="141" t="s">
        <v>3898</v>
      </c>
    </row>
    <row r="629" spans="2:51" s="13" customFormat="1" ht="12">
      <c r="B629" s="150"/>
      <c r="D629" s="144" t="s">
        <v>157</v>
      </c>
      <c r="E629" s="151" t="s">
        <v>1</v>
      </c>
      <c r="F629" s="152" t="s">
        <v>3899</v>
      </c>
      <c r="H629" s="153">
        <v>3.2</v>
      </c>
      <c r="L629" s="150"/>
      <c r="M629" s="154"/>
      <c r="N629" s="155"/>
      <c r="O629" s="155"/>
      <c r="P629" s="155"/>
      <c r="Q629" s="155"/>
      <c r="R629" s="155"/>
      <c r="S629" s="155"/>
      <c r="T629" s="156"/>
      <c r="AT629" s="151" t="s">
        <v>157</v>
      </c>
      <c r="AU629" s="151" t="s">
        <v>79</v>
      </c>
      <c r="AV629" s="13" t="s">
        <v>79</v>
      </c>
      <c r="AW629" s="13" t="s">
        <v>27</v>
      </c>
      <c r="AX629" s="13" t="s">
        <v>70</v>
      </c>
      <c r="AY629" s="151" t="s">
        <v>148</v>
      </c>
    </row>
    <row r="630" spans="2:51" s="13" customFormat="1" ht="12">
      <c r="B630" s="150"/>
      <c r="D630" s="144" t="s">
        <v>157</v>
      </c>
      <c r="E630" s="151" t="s">
        <v>1</v>
      </c>
      <c r="F630" s="152" t="s">
        <v>979</v>
      </c>
      <c r="H630" s="153">
        <v>1.8</v>
      </c>
      <c r="L630" s="150"/>
      <c r="M630" s="154"/>
      <c r="N630" s="155"/>
      <c r="O630" s="155"/>
      <c r="P630" s="155"/>
      <c r="Q630" s="155"/>
      <c r="R630" s="155"/>
      <c r="S630" s="155"/>
      <c r="T630" s="156"/>
      <c r="AT630" s="151" t="s">
        <v>157</v>
      </c>
      <c r="AU630" s="151" t="s">
        <v>79</v>
      </c>
      <c r="AV630" s="13" t="s">
        <v>79</v>
      </c>
      <c r="AW630" s="13" t="s">
        <v>27</v>
      </c>
      <c r="AX630" s="13" t="s">
        <v>70</v>
      </c>
      <c r="AY630" s="151" t="s">
        <v>148</v>
      </c>
    </row>
    <row r="631" spans="2:65" s="1" customFormat="1" ht="24" customHeight="1">
      <c r="B631" s="130"/>
      <c r="C631" s="131" t="s">
        <v>959</v>
      </c>
      <c r="D631" s="131" t="s">
        <v>150</v>
      </c>
      <c r="E631" s="132" t="s">
        <v>981</v>
      </c>
      <c r="F631" s="133" t="s">
        <v>982</v>
      </c>
      <c r="G631" s="134" t="s">
        <v>153</v>
      </c>
      <c r="H631" s="135">
        <v>108.748</v>
      </c>
      <c r="I631" s="136"/>
      <c r="J631" s="136">
        <f>ROUND(I631*H631,2)</f>
        <v>0</v>
      </c>
      <c r="K631" s="133" t="s">
        <v>320</v>
      </c>
      <c r="L631" s="27"/>
      <c r="M631" s="137" t="s">
        <v>1</v>
      </c>
      <c r="N631" s="138" t="s">
        <v>35</v>
      </c>
      <c r="O631" s="139">
        <v>0.1</v>
      </c>
      <c r="P631" s="139">
        <f>O631*H631</f>
        <v>10.8748</v>
      </c>
      <c r="Q631" s="139">
        <v>0</v>
      </c>
      <c r="R631" s="139">
        <f>Q631*H631</f>
        <v>0</v>
      </c>
      <c r="S631" s="139">
        <v>0.01</v>
      </c>
      <c r="T631" s="140">
        <f>S631*H631</f>
        <v>1.08748</v>
      </c>
      <c r="AR631" s="141" t="s">
        <v>155</v>
      </c>
      <c r="AT631" s="141" t="s">
        <v>150</v>
      </c>
      <c r="AU631" s="141" t="s">
        <v>79</v>
      </c>
      <c r="AY631" s="15" t="s">
        <v>148</v>
      </c>
      <c r="BE631" s="142">
        <f>IF(N631="základní",J631,0)</f>
        <v>0</v>
      </c>
      <c r="BF631" s="142">
        <f>IF(N631="snížená",J631,0)</f>
        <v>0</v>
      </c>
      <c r="BG631" s="142">
        <f>IF(N631="zákl. přenesená",J631,0)</f>
        <v>0</v>
      </c>
      <c r="BH631" s="142">
        <f>IF(N631="sníž. přenesená",J631,0)</f>
        <v>0</v>
      </c>
      <c r="BI631" s="142">
        <f>IF(N631="nulová",J631,0)</f>
        <v>0</v>
      </c>
      <c r="BJ631" s="15" t="s">
        <v>77</v>
      </c>
      <c r="BK631" s="142">
        <f>ROUND(I631*H631,2)</f>
        <v>0</v>
      </c>
      <c r="BL631" s="15" t="s">
        <v>155</v>
      </c>
      <c r="BM631" s="141" t="s">
        <v>3900</v>
      </c>
    </row>
    <row r="632" spans="2:51" s="12" customFormat="1" ht="12">
      <c r="B632" s="143"/>
      <c r="D632" s="144" t="s">
        <v>157</v>
      </c>
      <c r="E632" s="145" t="s">
        <v>1</v>
      </c>
      <c r="F632" s="146" t="s">
        <v>302</v>
      </c>
      <c r="H632" s="145" t="s">
        <v>1</v>
      </c>
      <c r="L632" s="143"/>
      <c r="M632" s="147"/>
      <c r="N632" s="148"/>
      <c r="O632" s="148"/>
      <c r="P632" s="148"/>
      <c r="Q632" s="148"/>
      <c r="R632" s="148"/>
      <c r="S632" s="148"/>
      <c r="T632" s="149"/>
      <c r="AT632" s="145" t="s">
        <v>157</v>
      </c>
      <c r="AU632" s="145" t="s">
        <v>79</v>
      </c>
      <c r="AV632" s="12" t="s">
        <v>77</v>
      </c>
      <c r="AW632" s="12" t="s">
        <v>27</v>
      </c>
      <c r="AX632" s="12" t="s">
        <v>70</v>
      </c>
      <c r="AY632" s="145" t="s">
        <v>148</v>
      </c>
    </row>
    <row r="633" spans="2:51" s="12" customFormat="1" ht="12">
      <c r="B633" s="143"/>
      <c r="D633" s="144" t="s">
        <v>157</v>
      </c>
      <c r="E633" s="145" t="s">
        <v>1</v>
      </c>
      <c r="F633" s="146" t="s">
        <v>358</v>
      </c>
      <c r="H633" s="145" t="s">
        <v>1</v>
      </c>
      <c r="L633" s="143"/>
      <c r="M633" s="147"/>
      <c r="N633" s="148"/>
      <c r="O633" s="148"/>
      <c r="P633" s="148"/>
      <c r="Q633" s="148"/>
      <c r="R633" s="148"/>
      <c r="S633" s="148"/>
      <c r="T633" s="149"/>
      <c r="AT633" s="145" t="s">
        <v>157</v>
      </c>
      <c r="AU633" s="145" t="s">
        <v>79</v>
      </c>
      <c r="AV633" s="12" t="s">
        <v>77</v>
      </c>
      <c r="AW633" s="12" t="s">
        <v>27</v>
      </c>
      <c r="AX633" s="12" t="s">
        <v>70</v>
      </c>
      <c r="AY633" s="145" t="s">
        <v>148</v>
      </c>
    </row>
    <row r="634" spans="2:51" s="13" customFormat="1" ht="12">
      <c r="B634" s="150"/>
      <c r="D634" s="144" t="s">
        <v>157</v>
      </c>
      <c r="E634" s="151" t="s">
        <v>1</v>
      </c>
      <c r="F634" s="152" t="s">
        <v>3854</v>
      </c>
      <c r="H634" s="153">
        <v>108.748</v>
      </c>
      <c r="L634" s="150"/>
      <c r="M634" s="154"/>
      <c r="N634" s="155"/>
      <c r="O634" s="155"/>
      <c r="P634" s="155"/>
      <c r="Q634" s="155"/>
      <c r="R634" s="155"/>
      <c r="S634" s="155"/>
      <c r="T634" s="156"/>
      <c r="AT634" s="151" t="s">
        <v>157</v>
      </c>
      <c r="AU634" s="151" t="s">
        <v>79</v>
      </c>
      <c r="AV634" s="13" t="s">
        <v>79</v>
      </c>
      <c r="AW634" s="13" t="s">
        <v>27</v>
      </c>
      <c r="AX634" s="13" t="s">
        <v>70</v>
      </c>
      <c r="AY634" s="151" t="s">
        <v>148</v>
      </c>
    </row>
    <row r="635" spans="2:65" s="1" customFormat="1" ht="24" customHeight="1">
      <c r="B635" s="130"/>
      <c r="C635" s="131" t="s">
        <v>964</v>
      </c>
      <c r="D635" s="131" t="s">
        <v>150</v>
      </c>
      <c r="E635" s="132" t="s">
        <v>985</v>
      </c>
      <c r="F635" s="133" t="s">
        <v>986</v>
      </c>
      <c r="G635" s="134" t="s">
        <v>153</v>
      </c>
      <c r="H635" s="135">
        <v>6.387</v>
      </c>
      <c r="I635" s="136"/>
      <c r="J635" s="136">
        <f>ROUND(I635*H635,2)</f>
        <v>0</v>
      </c>
      <c r="K635" s="133" t="s">
        <v>320</v>
      </c>
      <c r="L635" s="27"/>
      <c r="M635" s="137" t="s">
        <v>1</v>
      </c>
      <c r="N635" s="138" t="s">
        <v>35</v>
      </c>
      <c r="O635" s="139">
        <v>0.462</v>
      </c>
      <c r="P635" s="139">
        <f>O635*H635</f>
        <v>2.950794</v>
      </c>
      <c r="Q635" s="139">
        <v>0</v>
      </c>
      <c r="R635" s="139">
        <f>Q635*H635</f>
        <v>0</v>
      </c>
      <c r="S635" s="139">
        <v>0.05</v>
      </c>
      <c r="T635" s="140">
        <f>S635*H635</f>
        <v>0.31935</v>
      </c>
      <c r="AR635" s="141" t="s">
        <v>155</v>
      </c>
      <c r="AT635" s="141" t="s">
        <v>150</v>
      </c>
      <c r="AU635" s="141" t="s">
        <v>79</v>
      </c>
      <c r="AY635" s="15" t="s">
        <v>148</v>
      </c>
      <c r="BE635" s="142">
        <f>IF(N635="základní",J635,0)</f>
        <v>0</v>
      </c>
      <c r="BF635" s="142">
        <f>IF(N635="snížená",J635,0)</f>
        <v>0</v>
      </c>
      <c r="BG635" s="142">
        <f>IF(N635="zákl. přenesená",J635,0)</f>
        <v>0</v>
      </c>
      <c r="BH635" s="142">
        <f>IF(N635="sníž. přenesená",J635,0)</f>
        <v>0</v>
      </c>
      <c r="BI635" s="142">
        <f>IF(N635="nulová",J635,0)</f>
        <v>0</v>
      </c>
      <c r="BJ635" s="15" t="s">
        <v>77</v>
      </c>
      <c r="BK635" s="142">
        <f>ROUND(I635*H635,2)</f>
        <v>0</v>
      </c>
      <c r="BL635" s="15" t="s">
        <v>155</v>
      </c>
      <c r="BM635" s="141" t="s">
        <v>3901</v>
      </c>
    </row>
    <row r="636" spans="2:51" s="13" customFormat="1" ht="12">
      <c r="B636" s="150"/>
      <c r="D636" s="144" t="s">
        <v>157</v>
      </c>
      <c r="E636" s="151" t="s">
        <v>1</v>
      </c>
      <c r="F636" s="152" t="s">
        <v>3902</v>
      </c>
      <c r="H636" s="153">
        <v>6.387</v>
      </c>
      <c r="L636" s="150"/>
      <c r="M636" s="154"/>
      <c r="N636" s="155"/>
      <c r="O636" s="155"/>
      <c r="P636" s="155"/>
      <c r="Q636" s="155"/>
      <c r="R636" s="155"/>
      <c r="S636" s="155"/>
      <c r="T636" s="156"/>
      <c r="AT636" s="151" t="s">
        <v>157</v>
      </c>
      <c r="AU636" s="151" t="s">
        <v>79</v>
      </c>
      <c r="AV636" s="13" t="s">
        <v>79</v>
      </c>
      <c r="AW636" s="13" t="s">
        <v>27</v>
      </c>
      <c r="AX636" s="13" t="s">
        <v>70</v>
      </c>
      <c r="AY636" s="151" t="s">
        <v>148</v>
      </c>
    </row>
    <row r="637" spans="2:65" s="1" customFormat="1" ht="24" customHeight="1">
      <c r="B637" s="130"/>
      <c r="C637" s="131" t="s">
        <v>969</v>
      </c>
      <c r="D637" s="131" t="s">
        <v>150</v>
      </c>
      <c r="E637" s="132" t="s">
        <v>990</v>
      </c>
      <c r="F637" s="133" t="s">
        <v>991</v>
      </c>
      <c r="G637" s="134" t="s">
        <v>153</v>
      </c>
      <c r="H637" s="135">
        <v>800.508</v>
      </c>
      <c r="I637" s="136"/>
      <c r="J637" s="136">
        <f>ROUND(I637*H637,2)</f>
        <v>0</v>
      </c>
      <c r="K637" s="133" t="s">
        <v>320</v>
      </c>
      <c r="L637" s="27"/>
      <c r="M637" s="137" t="s">
        <v>1</v>
      </c>
      <c r="N637" s="138" t="s">
        <v>35</v>
      </c>
      <c r="O637" s="139">
        <v>0.02</v>
      </c>
      <c r="P637" s="139">
        <f>O637*H637</f>
        <v>16.010160000000003</v>
      </c>
      <c r="Q637" s="139">
        <v>0</v>
      </c>
      <c r="R637" s="139">
        <f>Q637*H637</f>
        <v>0</v>
      </c>
      <c r="S637" s="139">
        <v>0.005</v>
      </c>
      <c r="T637" s="140">
        <f>S637*H637</f>
        <v>4.002540000000001</v>
      </c>
      <c r="AR637" s="141" t="s">
        <v>155</v>
      </c>
      <c r="AT637" s="141" t="s">
        <v>150</v>
      </c>
      <c r="AU637" s="141" t="s">
        <v>79</v>
      </c>
      <c r="AY637" s="15" t="s">
        <v>148</v>
      </c>
      <c r="BE637" s="142">
        <f>IF(N637="základní",J637,0)</f>
        <v>0</v>
      </c>
      <c r="BF637" s="142">
        <f>IF(N637="snížená",J637,0)</f>
        <v>0</v>
      </c>
      <c r="BG637" s="142">
        <f>IF(N637="zákl. přenesená",J637,0)</f>
        <v>0</v>
      </c>
      <c r="BH637" s="142">
        <f>IF(N637="sníž. přenesená",J637,0)</f>
        <v>0</v>
      </c>
      <c r="BI637" s="142">
        <f>IF(N637="nulová",J637,0)</f>
        <v>0</v>
      </c>
      <c r="BJ637" s="15" t="s">
        <v>77</v>
      </c>
      <c r="BK637" s="142">
        <f>ROUND(I637*H637,2)</f>
        <v>0</v>
      </c>
      <c r="BL637" s="15" t="s">
        <v>155</v>
      </c>
      <c r="BM637" s="141" t="s">
        <v>3903</v>
      </c>
    </row>
    <row r="638" spans="2:51" s="13" customFormat="1" ht="12">
      <c r="B638" s="150"/>
      <c r="D638" s="144" t="s">
        <v>157</v>
      </c>
      <c r="E638" s="151" t="s">
        <v>1</v>
      </c>
      <c r="F638" s="152" t="s">
        <v>3658</v>
      </c>
      <c r="H638" s="153">
        <v>164.849</v>
      </c>
      <c r="L638" s="150"/>
      <c r="M638" s="154"/>
      <c r="N638" s="155"/>
      <c r="O638" s="155"/>
      <c r="P638" s="155"/>
      <c r="Q638" s="155"/>
      <c r="R638" s="155"/>
      <c r="S638" s="155"/>
      <c r="T638" s="156"/>
      <c r="AT638" s="151" t="s">
        <v>157</v>
      </c>
      <c r="AU638" s="151" t="s">
        <v>79</v>
      </c>
      <c r="AV638" s="13" t="s">
        <v>79</v>
      </c>
      <c r="AW638" s="13" t="s">
        <v>27</v>
      </c>
      <c r="AX638" s="13" t="s">
        <v>70</v>
      </c>
      <c r="AY638" s="151" t="s">
        <v>148</v>
      </c>
    </row>
    <row r="639" spans="2:51" s="13" customFormat="1" ht="12">
      <c r="B639" s="150"/>
      <c r="D639" s="144" t="s">
        <v>157</v>
      </c>
      <c r="E639" s="151" t="s">
        <v>1</v>
      </c>
      <c r="F639" s="152" t="s">
        <v>3660</v>
      </c>
      <c r="H639" s="153">
        <v>635.659</v>
      </c>
      <c r="L639" s="150"/>
      <c r="M639" s="154"/>
      <c r="N639" s="155"/>
      <c r="O639" s="155"/>
      <c r="P639" s="155"/>
      <c r="Q639" s="155"/>
      <c r="R639" s="155"/>
      <c r="S639" s="155"/>
      <c r="T639" s="156"/>
      <c r="AT639" s="151" t="s">
        <v>157</v>
      </c>
      <c r="AU639" s="151" t="s">
        <v>79</v>
      </c>
      <c r="AV639" s="13" t="s">
        <v>79</v>
      </c>
      <c r="AW639" s="13" t="s">
        <v>27</v>
      </c>
      <c r="AX639" s="13" t="s">
        <v>70</v>
      </c>
      <c r="AY639" s="151" t="s">
        <v>148</v>
      </c>
    </row>
    <row r="640" spans="2:63" s="11" customFormat="1" ht="22.8" customHeight="1">
      <c r="B640" s="118"/>
      <c r="D640" s="119" t="s">
        <v>69</v>
      </c>
      <c r="E640" s="128" t="s">
        <v>997</v>
      </c>
      <c r="F640" s="128" t="s">
        <v>998</v>
      </c>
      <c r="J640" s="129">
        <f>BK640</f>
        <v>0</v>
      </c>
      <c r="L640" s="118"/>
      <c r="M640" s="122"/>
      <c r="N640" s="123"/>
      <c r="O640" s="123"/>
      <c r="P640" s="124">
        <f>SUM(P641:P653)</f>
        <v>336.96557700000005</v>
      </c>
      <c r="Q640" s="123"/>
      <c r="R640" s="124">
        <f>SUM(R641:R653)</f>
        <v>0</v>
      </c>
      <c r="S640" s="123"/>
      <c r="T640" s="125">
        <f>SUM(T641:T653)</f>
        <v>0</v>
      </c>
      <c r="AR640" s="119" t="s">
        <v>77</v>
      </c>
      <c r="AT640" s="126" t="s">
        <v>69</v>
      </c>
      <c r="AU640" s="126" t="s">
        <v>77</v>
      </c>
      <c r="AY640" s="119" t="s">
        <v>148</v>
      </c>
      <c r="BK640" s="127">
        <f>SUM(BK641:BK653)</f>
        <v>0</v>
      </c>
    </row>
    <row r="641" spans="2:65" s="1" customFormat="1" ht="16.5" customHeight="1">
      <c r="B641" s="130"/>
      <c r="C641" s="131" t="s">
        <v>974</v>
      </c>
      <c r="D641" s="131" t="s">
        <v>150</v>
      </c>
      <c r="E641" s="132" t="s">
        <v>1000</v>
      </c>
      <c r="F641" s="133" t="s">
        <v>1001</v>
      </c>
      <c r="G641" s="134" t="s">
        <v>203</v>
      </c>
      <c r="H641" s="135">
        <v>114.891</v>
      </c>
      <c r="I641" s="136"/>
      <c r="J641" s="136">
        <f>ROUND(I641*H641,2)</f>
        <v>0</v>
      </c>
      <c r="K641" s="133" t="s">
        <v>154</v>
      </c>
      <c r="L641" s="27"/>
      <c r="M641" s="137" t="s">
        <v>1</v>
      </c>
      <c r="N641" s="138" t="s">
        <v>35</v>
      </c>
      <c r="O641" s="139">
        <v>0.136</v>
      </c>
      <c r="P641" s="139">
        <f>O641*H641</f>
        <v>15.625176000000002</v>
      </c>
      <c r="Q641" s="139">
        <v>0</v>
      </c>
      <c r="R641" s="139">
        <f>Q641*H641</f>
        <v>0</v>
      </c>
      <c r="S641" s="139">
        <v>0</v>
      </c>
      <c r="T641" s="140">
        <f>S641*H641</f>
        <v>0</v>
      </c>
      <c r="AR641" s="141" t="s">
        <v>155</v>
      </c>
      <c r="AT641" s="141" t="s">
        <v>150</v>
      </c>
      <c r="AU641" s="141" t="s">
        <v>79</v>
      </c>
      <c r="AY641" s="15" t="s">
        <v>148</v>
      </c>
      <c r="BE641" s="142">
        <f>IF(N641="základní",J641,0)</f>
        <v>0</v>
      </c>
      <c r="BF641" s="142">
        <f>IF(N641="snížená",J641,0)</f>
        <v>0</v>
      </c>
      <c r="BG641" s="142">
        <f>IF(N641="zákl. přenesená",J641,0)</f>
        <v>0</v>
      </c>
      <c r="BH641" s="142">
        <f>IF(N641="sníž. přenesená",J641,0)</f>
        <v>0</v>
      </c>
      <c r="BI641" s="142">
        <f>IF(N641="nulová",J641,0)</f>
        <v>0</v>
      </c>
      <c r="BJ641" s="15" t="s">
        <v>77</v>
      </c>
      <c r="BK641" s="142">
        <f>ROUND(I641*H641,2)</f>
        <v>0</v>
      </c>
      <c r="BL641" s="15" t="s">
        <v>155</v>
      </c>
      <c r="BM641" s="141" t="s">
        <v>3904</v>
      </c>
    </row>
    <row r="642" spans="2:65" s="1" customFormat="1" ht="24" customHeight="1">
      <c r="B642" s="130"/>
      <c r="C642" s="131" t="s">
        <v>980</v>
      </c>
      <c r="D642" s="131" t="s">
        <v>150</v>
      </c>
      <c r="E642" s="132" t="s">
        <v>1004</v>
      </c>
      <c r="F642" s="133" t="s">
        <v>1005</v>
      </c>
      <c r="G642" s="134" t="s">
        <v>203</v>
      </c>
      <c r="H642" s="135">
        <v>114.891</v>
      </c>
      <c r="I642" s="136"/>
      <c r="J642" s="136">
        <f>ROUND(I642*H642,2)</f>
        <v>0</v>
      </c>
      <c r="K642" s="133" t="s">
        <v>154</v>
      </c>
      <c r="L642" s="27"/>
      <c r="M642" s="137" t="s">
        <v>1</v>
      </c>
      <c r="N642" s="138" t="s">
        <v>35</v>
      </c>
      <c r="O642" s="139">
        <v>2.42</v>
      </c>
      <c r="P642" s="139">
        <f>O642*H642</f>
        <v>278.03622</v>
      </c>
      <c r="Q642" s="139">
        <v>0</v>
      </c>
      <c r="R642" s="139">
        <f>Q642*H642</f>
        <v>0</v>
      </c>
      <c r="S642" s="139">
        <v>0</v>
      </c>
      <c r="T642" s="140">
        <f>S642*H642</f>
        <v>0</v>
      </c>
      <c r="AR642" s="141" t="s">
        <v>155</v>
      </c>
      <c r="AT642" s="141" t="s">
        <v>150</v>
      </c>
      <c r="AU642" s="141" t="s">
        <v>79</v>
      </c>
      <c r="AY642" s="15" t="s">
        <v>148</v>
      </c>
      <c r="BE642" s="142">
        <f>IF(N642="základní",J642,0)</f>
        <v>0</v>
      </c>
      <c r="BF642" s="142">
        <f>IF(N642="snížená",J642,0)</f>
        <v>0</v>
      </c>
      <c r="BG642" s="142">
        <f>IF(N642="zákl. přenesená",J642,0)</f>
        <v>0</v>
      </c>
      <c r="BH642" s="142">
        <f>IF(N642="sníž. přenesená",J642,0)</f>
        <v>0</v>
      </c>
      <c r="BI642" s="142">
        <f>IF(N642="nulová",J642,0)</f>
        <v>0</v>
      </c>
      <c r="BJ642" s="15" t="s">
        <v>77</v>
      </c>
      <c r="BK642" s="142">
        <f>ROUND(I642*H642,2)</f>
        <v>0</v>
      </c>
      <c r="BL642" s="15" t="s">
        <v>155</v>
      </c>
      <c r="BM642" s="141" t="s">
        <v>3905</v>
      </c>
    </row>
    <row r="643" spans="2:65" s="1" customFormat="1" ht="16.5" customHeight="1">
      <c r="B643" s="130"/>
      <c r="C643" s="131" t="s">
        <v>984</v>
      </c>
      <c r="D643" s="131" t="s">
        <v>150</v>
      </c>
      <c r="E643" s="132" t="s">
        <v>1008</v>
      </c>
      <c r="F643" s="133" t="s">
        <v>1009</v>
      </c>
      <c r="G643" s="134" t="s">
        <v>458</v>
      </c>
      <c r="H643" s="135">
        <v>16</v>
      </c>
      <c r="I643" s="136"/>
      <c r="J643" s="136">
        <f>ROUND(I643*H643,2)</f>
        <v>0</v>
      </c>
      <c r="K643" s="133" t="s">
        <v>154</v>
      </c>
      <c r="L643" s="27"/>
      <c r="M643" s="137" t="s">
        <v>1</v>
      </c>
      <c r="N643" s="138" t="s">
        <v>35</v>
      </c>
      <c r="O643" s="139">
        <v>1.335</v>
      </c>
      <c r="P643" s="139">
        <f>O643*H643</f>
        <v>21.36</v>
      </c>
      <c r="Q643" s="139">
        <v>0</v>
      </c>
      <c r="R643" s="139">
        <f>Q643*H643</f>
        <v>0</v>
      </c>
      <c r="S643" s="139">
        <v>0</v>
      </c>
      <c r="T643" s="140">
        <f>S643*H643</f>
        <v>0</v>
      </c>
      <c r="AR643" s="141" t="s">
        <v>155</v>
      </c>
      <c r="AT643" s="141" t="s">
        <v>150</v>
      </c>
      <c r="AU643" s="141" t="s">
        <v>79</v>
      </c>
      <c r="AY643" s="15" t="s">
        <v>148</v>
      </c>
      <c r="BE643" s="142">
        <f>IF(N643="základní",J643,0)</f>
        <v>0</v>
      </c>
      <c r="BF643" s="142">
        <f>IF(N643="snížená",J643,0)</f>
        <v>0</v>
      </c>
      <c r="BG643" s="142">
        <f>IF(N643="zákl. přenesená",J643,0)</f>
        <v>0</v>
      </c>
      <c r="BH643" s="142">
        <f>IF(N643="sníž. přenesená",J643,0)</f>
        <v>0</v>
      </c>
      <c r="BI643" s="142">
        <f>IF(N643="nulová",J643,0)</f>
        <v>0</v>
      </c>
      <c r="BJ643" s="15" t="s">
        <v>77</v>
      </c>
      <c r="BK643" s="142">
        <f>ROUND(I643*H643,2)</f>
        <v>0</v>
      </c>
      <c r="BL643" s="15" t="s">
        <v>155</v>
      </c>
      <c r="BM643" s="141" t="s">
        <v>3906</v>
      </c>
    </row>
    <row r="644" spans="2:51" s="13" customFormat="1" ht="12">
      <c r="B644" s="150"/>
      <c r="D644" s="144" t="s">
        <v>157</v>
      </c>
      <c r="E644" s="151" t="s">
        <v>1</v>
      </c>
      <c r="F644" s="152" t="s">
        <v>2493</v>
      </c>
      <c r="H644" s="153">
        <v>16</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65" s="1" customFormat="1" ht="24" customHeight="1">
      <c r="B645" s="130"/>
      <c r="C645" s="131" t="s">
        <v>989</v>
      </c>
      <c r="D645" s="131" t="s">
        <v>150</v>
      </c>
      <c r="E645" s="132" t="s">
        <v>1013</v>
      </c>
      <c r="F645" s="133" t="s">
        <v>1014</v>
      </c>
      <c r="G645" s="134" t="s">
        <v>458</v>
      </c>
      <c r="H645" s="135">
        <v>160</v>
      </c>
      <c r="I645" s="136"/>
      <c r="J645" s="136">
        <f>ROUND(I645*H645,2)</f>
        <v>0</v>
      </c>
      <c r="K645" s="133" t="s">
        <v>154</v>
      </c>
      <c r="L645" s="27"/>
      <c r="M645" s="137" t="s">
        <v>1</v>
      </c>
      <c r="N645" s="138" t="s">
        <v>35</v>
      </c>
      <c r="O645" s="139">
        <v>0</v>
      </c>
      <c r="P645" s="139">
        <f>O645*H645</f>
        <v>0</v>
      </c>
      <c r="Q645" s="139">
        <v>0</v>
      </c>
      <c r="R645" s="139">
        <f>Q645*H645</f>
        <v>0</v>
      </c>
      <c r="S645" s="139">
        <v>0</v>
      </c>
      <c r="T645" s="140">
        <f>S645*H645</f>
        <v>0</v>
      </c>
      <c r="AR645" s="141" t="s">
        <v>155</v>
      </c>
      <c r="AT645" s="141" t="s">
        <v>150</v>
      </c>
      <c r="AU645" s="141" t="s">
        <v>79</v>
      </c>
      <c r="AY645" s="15" t="s">
        <v>148</v>
      </c>
      <c r="BE645" s="142">
        <f>IF(N645="základní",J645,0)</f>
        <v>0</v>
      </c>
      <c r="BF645" s="142">
        <f>IF(N645="snížená",J645,0)</f>
        <v>0</v>
      </c>
      <c r="BG645" s="142">
        <f>IF(N645="zákl. přenesená",J645,0)</f>
        <v>0</v>
      </c>
      <c r="BH645" s="142">
        <f>IF(N645="sníž. přenesená",J645,0)</f>
        <v>0</v>
      </c>
      <c r="BI645" s="142">
        <f>IF(N645="nulová",J645,0)</f>
        <v>0</v>
      </c>
      <c r="BJ645" s="15" t="s">
        <v>77</v>
      </c>
      <c r="BK645" s="142">
        <f>ROUND(I645*H645,2)</f>
        <v>0</v>
      </c>
      <c r="BL645" s="15" t="s">
        <v>155</v>
      </c>
      <c r="BM645" s="141" t="s">
        <v>3907</v>
      </c>
    </row>
    <row r="646" spans="2:51" s="13" customFormat="1" ht="12">
      <c r="B646" s="150"/>
      <c r="D646" s="144" t="s">
        <v>157</v>
      </c>
      <c r="E646" s="151" t="s">
        <v>1</v>
      </c>
      <c r="F646" s="152" t="s">
        <v>2495</v>
      </c>
      <c r="H646" s="153">
        <v>160</v>
      </c>
      <c r="L646" s="150"/>
      <c r="M646" s="154"/>
      <c r="N646" s="155"/>
      <c r="O646" s="155"/>
      <c r="P646" s="155"/>
      <c r="Q646" s="155"/>
      <c r="R646" s="155"/>
      <c r="S646" s="155"/>
      <c r="T646" s="156"/>
      <c r="AT646" s="151" t="s">
        <v>157</v>
      </c>
      <c r="AU646" s="151" t="s">
        <v>79</v>
      </c>
      <c r="AV646" s="13" t="s">
        <v>79</v>
      </c>
      <c r="AW646" s="13" t="s">
        <v>27</v>
      </c>
      <c r="AX646" s="13" t="s">
        <v>70</v>
      </c>
      <c r="AY646" s="151" t="s">
        <v>148</v>
      </c>
    </row>
    <row r="647" spans="2:65" s="1" customFormat="1" ht="24" customHeight="1">
      <c r="B647" s="130"/>
      <c r="C647" s="131" t="s">
        <v>993</v>
      </c>
      <c r="D647" s="131" t="s">
        <v>150</v>
      </c>
      <c r="E647" s="132" t="s">
        <v>1018</v>
      </c>
      <c r="F647" s="133" t="s">
        <v>1019</v>
      </c>
      <c r="G647" s="134" t="s">
        <v>203</v>
      </c>
      <c r="H647" s="135">
        <v>114.891</v>
      </c>
      <c r="I647" s="136"/>
      <c r="J647" s="136">
        <f>ROUND(I647*H647,2)</f>
        <v>0</v>
      </c>
      <c r="K647" s="133" t="s">
        <v>154</v>
      </c>
      <c r="L647" s="27"/>
      <c r="M647" s="137" t="s">
        <v>1</v>
      </c>
      <c r="N647" s="138" t="s">
        <v>35</v>
      </c>
      <c r="O647" s="139">
        <v>0.125</v>
      </c>
      <c r="P647" s="139">
        <f>O647*H647</f>
        <v>14.361375</v>
      </c>
      <c r="Q647" s="139">
        <v>0</v>
      </c>
      <c r="R647" s="139">
        <f>Q647*H647</f>
        <v>0</v>
      </c>
      <c r="S647" s="139">
        <v>0</v>
      </c>
      <c r="T647" s="140">
        <f>S647*H647</f>
        <v>0</v>
      </c>
      <c r="AR647" s="141" t="s">
        <v>155</v>
      </c>
      <c r="AT647" s="141" t="s">
        <v>150</v>
      </c>
      <c r="AU647" s="141" t="s">
        <v>79</v>
      </c>
      <c r="AY647" s="15" t="s">
        <v>148</v>
      </c>
      <c r="BE647" s="142">
        <f>IF(N647="základní",J647,0)</f>
        <v>0</v>
      </c>
      <c r="BF647" s="142">
        <f>IF(N647="snížená",J647,0)</f>
        <v>0</v>
      </c>
      <c r="BG647" s="142">
        <f>IF(N647="zákl. přenesená",J647,0)</f>
        <v>0</v>
      </c>
      <c r="BH647" s="142">
        <f>IF(N647="sníž. přenesená",J647,0)</f>
        <v>0</v>
      </c>
      <c r="BI647" s="142">
        <f>IF(N647="nulová",J647,0)</f>
        <v>0</v>
      </c>
      <c r="BJ647" s="15" t="s">
        <v>77</v>
      </c>
      <c r="BK647" s="142">
        <f>ROUND(I647*H647,2)</f>
        <v>0</v>
      </c>
      <c r="BL647" s="15" t="s">
        <v>155</v>
      </c>
      <c r="BM647" s="141" t="s">
        <v>3908</v>
      </c>
    </row>
    <row r="648" spans="2:65" s="1" customFormat="1" ht="24" customHeight="1">
      <c r="B648" s="130"/>
      <c r="C648" s="131" t="s">
        <v>999</v>
      </c>
      <c r="D648" s="131" t="s">
        <v>150</v>
      </c>
      <c r="E648" s="132" t="s">
        <v>1022</v>
      </c>
      <c r="F648" s="133" t="s">
        <v>1023</v>
      </c>
      <c r="G648" s="134" t="s">
        <v>203</v>
      </c>
      <c r="H648" s="135">
        <v>1263.801</v>
      </c>
      <c r="I648" s="136"/>
      <c r="J648" s="136">
        <f>ROUND(I648*H648,2)</f>
        <v>0</v>
      </c>
      <c r="K648" s="133" t="s">
        <v>154</v>
      </c>
      <c r="L648" s="27"/>
      <c r="M648" s="137" t="s">
        <v>1</v>
      </c>
      <c r="N648" s="138" t="s">
        <v>35</v>
      </c>
      <c r="O648" s="139">
        <v>0.006</v>
      </c>
      <c r="P648" s="139">
        <f>O648*H648</f>
        <v>7.582806</v>
      </c>
      <c r="Q648" s="139">
        <v>0</v>
      </c>
      <c r="R648" s="139">
        <f>Q648*H648</f>
        <v>0</v>
      </c>
      <c r="S648" s="139">
        <v>0</v>
      </c>
      <c r="T648" s="140">
        <f>S648*H648</f>
        <v>0</v>
      </c>
      <c r="AR648" s="141" t="s">
        <v>155</v>
      </c>
      <c r="AT648" s="141" t="s">
        <v>150</v>
      </c>
      <c r="AU648" s="141" t="s">
        <v>79</v>
      </c>
      <c r="AY648" s="15" t="s">
        <v>148</v>
      </c>
      <c r="BE648" s="142">
        <f>IF(N648="základní",J648,0)</f>
        <v>0</v>
      </c>
      <c r="BF648" s="142">
        <f>IF(N648="snížená",J648,0)</f>
        <v>0</v>
      </c>
      <c r="BG648" s="142">
        <f>IF(N648="zákl. přenesená",J648,0)</f>
        <v>0</v>
      </c>
      <c r="BH648" s="142">
        <f>IF(N648="sníž. přenesená",J648,0)</f>
        <v>0</v>
      </c>
      <c r="BI648" s="142">
        <f>IF(N648="nulová",J648,0)</f>
        <v>0</v>
      </c>
      <c r="BJ648" s="15" t="s">
        <v>77</v>
      </c>
      <c r="BK648" s="142">
        <f>ROUND(I648*H648,2)</f>
        <v>0</v>
      </c>
      <c r="BL648" s="15" t="s">
        <v>155</v>
      </c>
      <c r="BM648" s="141" t="s">
        <v>3909</v>
      </c>
    </row>
    <row r="649" spans="2:51" s="13" customFormat="1" ht="12">
      <c r="B649" s="150"/>
      <c r="D649" s="144" t="s">
        <v>157</v>
      </c>
      <c r="F649" s="152" t="s">
        <v>3910</v>
      </c>
      <c r="H649" s="153">
        <v>1263.801</v>
      </c>
      <c r="L649" s="150"/>
      <c r="M649" s="154"/>
      <c r="N649" s="155"/>
      <c r="O649" s="155"/>
      <c r="P649" s="155"/>
      <c r="Q649" s="155"/>
      <c r="R649" s="155"/>
      <c r="S649" s="155"/>
      <c r="T649" s="156"/>
      <c r="AT649" s="151" t="s">
        <v>157</v>
      </c>
      <c r="AU649" s="151" t="s">
        <v>79</v>
      </c>
      <c r="AV649" s="13" t="s">
        <v>79</v>
      </c>
      <c r="AW649" s="13" t="s">
        <v>3</v>
      </c>
      <c r="AX649" s="13" t="s">
        <v>77</v>
      </c>
      <c r="AY649" s="151" t="s">
        <v>148</v>
      </c>
    </row>
    <row r="650" spans="2:65" s="1" customFormat="1" ht="24" customHeight="1">
      <c r="B650" s="130"/>
      <c r="C650" s="131" t="s">
        <v>1003</v>
      </c>
      <c r="D650" s="131" t="s">
        <v>150</v>
      </c>
      <c r="E650" s="132" t="s">
        <v>1027</v>
      </c>
      <c r="F650" s="133" t="s">
        <v>1028</v>
      </c>
      <c r="G650" s="134" t="s">
        <v>203</v>
      </c>
      <c r="H650" s="135">
        <v>100.829</v>
      </c>
      <c r="I650" s="136"/>
      <c r="J650" s="136">
        <f>ROUND(I650*H650,2)</f>
        <v>0</v>
      </c>
      <c r="K650" s="133" t="s">
        <v>154</v>
      </c>
      <c r="L650" s="27"/>
      <c r="M650" s="137" t="s">
        <v>1</v>
      </c>
      <c r="N650" s="138" t="s">
        <v>35</v>
      </c>
      <c r="O650" s="139">
        <v>0</v>
      </c>
      <c r="P650" s="139">
        <f>O650*H650</f>
        <v>0</v>
      </c>
      <c r="Q650" s="139">
        <v>0</v>
      </c>
      <c r="R650" s="139">
        <f>Q650*H650</f>
        <v>0</v>
      </c>
      <c r="S650" s="139">
        <v>0</v>
      </c>
      <c r="T650" s="140">
        <f>S650*H650</f>
        <v>0</v>
      </c>
      <c r="AR650" s="141" t="s">
        <v>155</v>
      </c>
      <c r="AT650" s="141" t="s">
        <v>150</v>
      </c>
      <c r="AU650" s="141" t="s">
        <v>79</v>
      </c>
      <c r="AY650" s="15" t="s">
        <v>148</v>
      </c>
      <c r="BE650" s="142">
        <f>IF(N650="základní",J650,0)</f>
        <v>0</v>
      </c>
      <c r="BF650" s="142">
        <f>IF(N650="snížená",J650,0)</f>
        <v>0</v>
      </c>
      <c r="BG650" s="142">
        <f>IF(N650="zákl. přenesená",J650,0)</f>
        <v>0</v>
      </c>
      <c r="BH650" s="142">
        <f>IF(N650="sníž. přenesená",J650,0)</f>
        <v>0</v>
      </c>
      <c r="BI650" s="142">
        <f>IF(N650="nulová",J650,0)</f>
        <v>0</v>
      </c>
      <c r="BJ650" s="15" t="s">
        <v>77</v>
      </c>
      <c r="BK650" s="142">
        <f>ROUND(I650*H650,2)</f>
        <v>0</v>
      </c>
      <c r="BL650" s="15" t="s">
        <v>155</v>
      </c>
      <c r="BM650" s="141" t="s">
        <v>3911</v>
      </c>
    </row>
    <row r="651" spans="2:51" s="13" customFormat="1" ht="12">
      <c r="B651" s="150"/>
      <c r="D651" s="144" t="s">
        <v>157</v>
      </c>
      <c r="E651" s="151" t="s">
        <v>1</v>
      </c>
      <c r="F651" s="152" t="s">
        <v>3912</v>
      </c>
      <c r="H651" s="153">
        <v>100.829</v>
      </c>
      <c r="L651" s="150"/>
      <c r="M651" s="154"/>
      <c r="N651" s="155"/>
      <c r="O651" s="155"/>
      <c r="P651" s="155"/>
      <c r="Q651" s="155"/>
      <c r="R651" s="155"/>
      <c r="S651" s="155"/>
      <c r="T651" s="156"/>
      <c r="AT651" s="151" t="s">
        <v>157</v>
      </c>
      <c r="AU651" s="151" t="s">
        <v>79</v>
      </c>
      <c r="AV651" s="13" t="s">
        <v>79</v>
      </c>
      <c r="AW651" s="13" t="s">
        <v>27</v>
      </c>
      <c r="AX651" s="13" t="s">
        <v>70</v>
      </c>
      <c r="AY651" s="151" t="s">
        <v>148</v>
      </c>
    </row>
    <row r="652" spans="2:65" s="1" customFormat="1" ht="24" customHeight="1">
      <c r="B652" s="130"/>
      <c r="C652" s="131" t="s">
        <v>1007</v>
      </c>
      <c r="D652" s="131" t="s">
        <v>150</v>
      </c>
      <c r="E652" s="132" t="s">
        <v>1032</v>
      </c>
      <c r="F652" s="133" t="s">
        <v>1033</v>
      </c>
      <c r="G652" s="134" t="s">
        <v>203</v>
      </c>
      <c r="H652" s="135">
        <v>4.971</v>
      </c>
      <c r="I652" s="136"/>
      <c r="J652" s="136">
        <f>ROUND(I652*H652,2)</f>
        <v>0</v>
      </c>
      <c r="K652" s="133" t="s">
        <v>154</v>
      </c>
      <c r="L652" s="27"/>
      <c r="M652" s="137" t="s">
        <v>1</v>
      </c>
      <c r="N652" s="138" t="s">
        <v>35</v>
      </c>
      <c r="O652" s="139">
        <v>0</v>
      </c>
      <c r="P652" s="139">
        <f>O652*H652</f>
        <v>0</v>
      </c>
      <c r="Q652" s="139">
        <v>0</v>
      </c>
      <c r="R652" s="139">
        <f>Q652*H652</f>
        <v>0</v>
      </c>
      <c r="S652" s="139">
        <v>0</v>
      </c>
      <c r="T652" s="140">
        <f>S652*H652</f>
        <v>0</v>
      </c>
      <c r="AR652" s="141" t="s">
        <v>155</v>
      </c>
      <c r="AT652" s="141" t="s">
        <v>150</v>
      </c>
      <c r="AU652" s="141" t="s">
        <v>79</v>
      </c>
      <c r="AY652" s="15" t="s">
        <v>148</v>
      </c>
      <c r="BE652" s="142">
        <f>IF(N652="základní",J652,0)</f>
        <v>0</v>
      </c>
      <c r="BF652" s="142">
        <f>IF(N652="snížená",J652,0)</f>
        <v>0</v>
      </c>
      <c r="BG652" s="142">
        <f>IF(N652="zákl. přenesená",J652,0)</f>
        <v>0</v>
      </c>
      <c r="BH652" s="142">
        <f>IF(N652="sníž. přenesená",J652,0)</f>
        <v>0</v>
      </c>
      <c r="BI652" s="142">
        <f>IF(N652="nulová",J652,0)</f>
        <v>0</v>
      </c>
      <c r="BJ652" s="15" t="s">
        <v>77</v>
      </c>
      <c r="BK652" s="142">
        <f>ROUND(I652*H652,2)</f>
        <v>0</v>
      </c>
      <c r="BL652" s="15" t="s">
        <v>155</v>
      </c>
      <c r="BM652" s="141" t="s">
        <v>3913</v>
      </c>
    </row>
    <row r="653" spans="2:51" s="13" customFormat="1" ht="12">
      <c r="B653" s="150"/>
      <c r="D653" s="144" t="s">
        <v>157</v>
      </c>
      <c r="E653" s="151" t="s">
        <v>1</v>
      </c>
      <c r="F653" s="152" t="s">
        <v>3914</v>
      </c>
      <c r="H653" s="153">
        <v>4.971</v>
      </c>
      <c r="L653" s="150"/>
      <c r="M653" s="154"/>
      <c r="N653" s="155"/>
      <c r="O653" s="155"/>
      <c r="P653" s="155"/>
      <c r="Q653" s="155"/>
      <c r="R653" s="155"/>
      <c r="S653" s="155"/>
      <c r="T653" s="156"/>
      <c r="AT653" s="151" t="s">
        <v>157</v>
      </c>
      <c r="AU653" s="151" t="s">
        <v>79</v>
      </c>
      <c r="AV653" s="13" t="s">
        <v>79</v>
      </c>
      <c r="AW653" s="13" t="s">
        <v>27</v>
      </c>
      <c r="AX653" s="13" t="s">
        <v>70</v>
      </c>
      <c r="AY653" s="151" t="s">
        <v>148</v>
      </c>
    </row>
    <row r="654" spans="2:63" s="11" customFormat="1" ht="22.8" customHeight="1">
      <c r="B654" s="118"/>
      <c r="D654" s="119" t="s">
        <v>69</v>
      </c>
      <c r="E654" s="128" t="s">
        <v>1036</v>
      </c>
      <c r="F654" s="128" t="s">
        <v>1037</v>
      </c>
      <c r="J654" s="129">
        <f>BK654</f>
        <v>0</v>
      </c>
      <c r="L654" s="118"/>
      <c r="M654" s="122"/>
      <c r="N654" s="123"/>
      <c r="O654" s="123"/>
      <c r="P654" s="124">
        <f>P655</f>
        <v>245.533174</v>
      </c>
      <c r="Q654" s="123"/>
      <c r="R654" s="124">
        <f>R655</f>
        <v>0</v>
      </c>
      <c r="S654" s="123"/>
      <c r="T654" s="125">
        <f>T655</f>
        <v>0</v>
      </c>
      <c r="AR654" s="119" t="s">
        <v>77</v>
      </c>
      <c r="AT654" s="126" t="s">
        <v>69</v>
      </c>
      <c r="AU654" s="126" t="s">
        <v>77</v>
      </c>
      <c r="AY654" s="119" t="s">
        <v>148</v>
      </c>
      <c r="BK654" s="127">
        <f>BK655</f>
        <v>0</v>
      </c>
    </row>
    <row r="655" spans="2:65" s="1" customFormat="1" ht="24" customHeight="1">
      <c r="B655" s="130"/>
      <c r="C655" s="131" t="s">
        <v>1012</v>
      </c>
      <c r="D655" s="131" t="s">
        <v>150</v>
      </c>
      <c r="E655" s="132" t="s">
        <v>1039</v>
      </c>
      <c r="F655" s="133" t="s">
        <v>1040</v>
      </c>
      <c r="G655" s="134" t="s">
        <v>203</v>
      </c>
      <c r="H655" s="135">
        <v>98.174</v>
      </c>
      <c r="I655" s="136"/>
      <c r="J655" s="136">
        <f>ROUND(I655*H655,2)</f>
        <v>0</v>
      </c>
      <c r="K655" s="133" t="s">
        <v>154</v>
      </c>
      <c r="L655" s="27"/>
      <c r="M655" s="137" t="s">
        <v>1</v>
      </c>
      <c r="N655" s="138" t="s">
        <v>35</v>
      </c>
      <c r="O655" s="139">
        <v>2.501</v>
      </c>
      <c r="P655" s="139">
        <f>O655*H655</f>
        <v>245.533174</v>
      </c>
      <c r="Q655" s="139">
        <v>0</v>
      </c>
      <c r="R655" s="139">
        <f>Q655*H655</f>
        <v>0</v>
      </c>
      <c r="S655" s="139">
        <v>0</v>
      </c>
      <c r="T655" s="140">
        <f>S655*H655</f>
        <v>0</v>
      </c>
      <c r="AR655" s="141" t="s">
        <v>155</v>
      </c>
      <c r="AT655" s="141" t="s">
        <v>150</v>
      </c>
      <c r="AU655" s="141" t="s">
        <v>79</v>
      </c>
      <c r="AY655" s="15" t="s">
        <v>148</v>
      </c>
      <c r="BE655" s="142">
        <f>IF(N655="základní",J655,0)</f>
        <v>0</v>
      </c>
      <c r="BF655" s="142">
        <f>IF(N655="snížená",J655,0)</f>
        <v>0</v>
      </c>
      <c r="BG655" s="142">
        <f>IF(N655="zákl. přenesená",J655,0)</f>
        <v>0</v>
      </c>
      <c r="BH655" s="142">
        <f>IF(N655="sníž. přenesená",J655,0)</f>
        <v>0</v>
      </c>
      <c r="BI655" s="142">
        <f>IF(N655="nulová",J655,0)</f>
        <v>0</v>
      </c>
      <c r="BJ655" s="15" t="s">
        <v>77</v>
      </c>
      <c r="BK655" s="142">
        <f>ROUND(I655*H655,2)</f>
        <v>0</v>
      </c>
      <c r="BL655" s="15" t="s">
        <v>155</v>
      </c>
      <c r="BM655" s="141" t="s">
        <v>3915</v>
      </c>
    </row>
    <row r="656" spans="2:63" s="11" customFormat="1" ht="25.95" customHeight="1">
      <c r="B656" s="118"/>
      <c r="D656" s="119" t="s">
        <v>69</v>
      </c>
      <c r="E656" s="120" t="s">
        <v>1042</v>
      </c>
      <c r="F656" s="120" t="s">
        <v>1043</v>
      </c>
      <c r="J656" s="121">
        <f>BK656</f>
        <v>0</v>
      </c>
      <c r="L656" s="118"/>
      <c r="M656" s="122"/>
      <c r="N656" s="123"/>
      <c r="O656" s="123"/>
      <c r="P656" s="124">
        <f>P657+P693+P729+P764+P773+P840+P874+P945+P990+P1166+P1189+P1209+P1223</f>
        <v>2641.4743069999995</v>
      </c>
      <c r="Q656" s="123"/>
      <c r="R656" s="124">
        <f>R657+R693+R729+R764+R773+R840+R874+R945+R990+R1166+R1189+R1209+R1223</f>
        <v>24.380485444999998</v>
      </c>
      <c r="S656" s="123"/>
      <c r="T656" s="125">
        <f>T657+T693+T729+T764+T773+T840+T874+T945+T990+T1166+T1189+T1209+T1223</f>
        <v>13.359410800000003</v>
      </c>
      <c r="AR656" s="119" t="s">
        <v>79</v>
      </c>
      <c r="AT656" s="126" t="s">
        <v>69</v>
      </c>
      <c r="AU656" s="126" t="s">
        <v>70</v>
      </c>
      <c r="AY656" s="119" t="s">
        <v>148</v>
      </c>
      <c r="BK656" s="127">
        <f>BK657+BK693+BK729+BK764+BK773+BK840+BK874+BK945+BK990+BK1166+BK1189+BK1209+BK1223</f>
        <v>0</v>
      </c>
    </row>
    <row r="657" spans="2:63" s="11" customFormat="1" ht="22.8" customHeight="1">
      <c r="B657" s="118"/>
      <c r="D657" s="119" t="s">
        <v>69</v>
      </c>
      <c r="E657" s="128" t="s">
        <v>1044</v>
      </c>
      <c r="F657" s="128" t="s">
        <v>1045</v>
      </c>
      <c r="J657" s="129">
        <f>BK657</f>
        <v>0</v>
      </c>
      <c r="L657" s="118"/>
      <c r="M657" s="122"/>
      <c r="N657" s="123"/>
      <c r="O657" s="123"/>
      <c r="P657" s="124">
        <f>SUM(P658:P692)</f>
        <v>172.443214</v>
      </c>
      <c r="Q657" s="123"/>
      <c r="R657" s="124">
        <f>SUM(R658:R692)</f>
        <v>3.12799502</v>
      </c>
      <c r="S657" s="123"/>
      <c r="T657" s="125">
        <f>SUM(T658:T692)</f>
        <v>0</v>
      </c>
      <c r="AR657" s="119" t="s">
        <v>79</v>
      </c>
      <c r="AT657" s="126" t="s">
        <v>69</v>
      </c>
      <c r="AU657" s="126" t="s">
        <v>77</v>
      </c>
      <c r="AY657" s="119" t="s">
        <v>148</v>
      </c>
      <c r="BK657" s="127">
        <f>SUM(BK658:BK692)</f>
        <v>0</v>
      </c>
    </row>
    <row r="658" spans="2:65" s="1" customFormat="1" ht="24" customHeight="1">
      <c r="B658" s="130"/>
      <c r="C658" s="131" t="s">
        <v>1017</v>
      </c>
      <c r="D658" s="131" t="s">
        <v>150</v>
      </c>
      <c r="E658" s="132" t="s">
        <v>1047</v>
      </c>
      <c r="F658" s="133" t="s">
        <v>1048</v>
      </c>
      <c r="G658" s="134" t="s">
        <v>153</v>
      </c>
      <c r="H658" s="135">
        <v>321.086</v>
      </c>
      <c r="I658" s="136"/>
      <c r="J658" s="136">
        <f>ROUND(I658*H658,2)</f>
        <v>0</v>
      </c>
      <c r="K658" s="133" t="s">
        <v>154</v>
      </c>
      <c r="L658" s="27"/>
      <c r="M658" s="137" t="s">
        <v>1</v>
      </c>
      <c r="N658" s="138" t="s">
        <v>35</v>
      </c>
      <c r="O658" s="139">
        <v>0.024</v>
      </c>
      <c r="P658" s="139">
        <f>O658*H658</f>
        <v>7.7060640000000005</v>
      </c>
      <c r="Q658" s="139">
        <v>0</v>
      </c>
      <c r="R658" s="139">
        <f>Q658*H658</f>
        <v>0</v>
      </c>
      <c r="S658" s="139">
        <v>0</v>
      </c>
      <c r="T658" s="140">
        <f>S658*H658</f>
        <v>0</v>
      </c>
      <c r="AR658" s="141" t="s">
        <v>231</v>
      </c>
      <c r="AT658" s="141" t="s">
        <v>150</v>
      </c>
      <c r="AU658" s="141" t="s">
        <v>79</v>
      </c>
      <c r="AY658" s="15" t="s">
        <v>148</v>
      </c>
      <c r="BE658" s="142">
        <f>IF(N658="základní",J658,0)</f>
        <v>0</v>
      </c>
      <c r="BF658" s="142">
        <f>IF(N658="snížená",J658,0)</f>
        <v>0</v>
      </c>
      <c r="BG658" s="142">
        <f>IF(N658="zákl. přenesená",J658,0)</f>
        <v>0</v>
      </c>
      <c r="BH658" s="142">
        <f>IF(N658="sníž. přenesená",J658,0)</f>
        <v>0</v>
      </c>
      <c r="BI658" s="142">
        <f>IF(N658="nulová",J658,0)</f>
        <v>0</v>
      </c>
      <c r="BJ658" s="15" t="s">
        <v>77</v>
      </c>
      <c r="BK658" s="142">
        <f>ROUND(I658*H658,2)</f>
        <v>0</v>
      </c>
      <c r="BL658" s="15" t="s">
        <v>231</v>
      </c>
      <c r="BM658" s="141" t="s">
        <v>3916</v>
      </c>
    </row>
    <row r="659" spans="2:51" s="13" customFormat="1" ht="12">
      <c r="B659" s="150"/>
      <c r="D659" s="144" t="s">
        <v>157</v>
      </c>
      <c r="E659" s="151" t="s">
        <v>1</v>
      </c>
      <c r="F659" s="152" t="s">
        <v>3917</v>
      </c>
      <c r="H659" s="153">
        <v>9.918</v>
      </c>
      <c r="L659" s="150"/>
      <c r="M659" s="154"/>
      <c r="N659" s="155"/>
      <c r="O659" s="155"/>
      <c r="P659" s="155"/>
      <c r="Q659" s="155"/>
      <c r="R659" s="155"/>
      <c r="S659" s="155"/>
      <c r="T659" s="156"/>
      <c r="AT659" s="151" t="s">
        <v>157</v>
      </c>
      <c r="AU659" s="151" t="s">
        <v>79</v>
      </c>
      <c r="AV659" s="13" t="s">
        <v>79</v>
      </c>
      <c r="AW659" s="13" t="s">
        <v>27</v>
      </c>
      <c r="AX659" s="13" t="s">
        <v>70</v>
      </c>
      <c r="AY659" s="151" t="s">
        <v>148</v>
      </c>
    </row>
    <row r="660" spans="2:51" s="13" customFormat="1" ht="12">
      <c r="B660" s="150"/>
      <c r="D660" s="144" t="s">
        <v>157</v>
      </c>
      <c r="E660" s="151" t="s">
        <v>1</v>
      </c>
      <c r="F660" s="152" t="s">
        <v>3856</v>
      </c>
      <c r="H660" s="153">
        <v>307.2</v>
      </c>
      <c r="L660" s="150"/>
      <c r="M660" s="154"/>
      <c r="N660" s="155"/>
      <c r="O660" s="155"/>
      <c r="P660" s="155"/>
      <c r="Q660" s="155"/>
      <c r="R660" s="155"/>
      <c r="S660" s="155"/>
      <c r="T660" s="156"/>
      <c r="AT660" s="151" t="s">
        <v>157</v>
      </c>
      <c r="AU660" s="151" t="s">
        <v>79</v>
      </c>
      <c r="AV660" s="13" t="s">
        <v>79</v>
      </c>
      <c r="AW660" s="13" t="s">
        <v>27</v>
      </c>
      <c r="AX660" s="13" t="s">
        <v>70</v>
      </c>
      <c r="AY660" s="151" t="s">
        <v>148</v>
      </c>
    </row>
    <row r="661" spans="2:51" s="13" customFormat="1" ht="12">
      <c r="B661" s="150"/>
      <c r="D661" s="144" t="s">
        <v>157</v>
      </c>
      <c r="E661" s="151" t="s">
        <v>1</v>
      </c>
      <c r="F661" s="152" t="s">
        <v>3918</v>
      </c>
      <c r="H661" s="153">
        <v>3.968</v>
      </c>
      <c r="L661" s="150"/>
      <c r="M661" s="154"/>
      <c r="N661" s="155"/>
      <c r="O661" s="155"/>
      <c r="P661" s="155"/>
      <c r="Q661" s="155"/>
      <c r="R661" s="155"/>
      <c r="S661" s="155"/>
      <c r="T661" s="156"/>
      <c r="AT661" s="151" t="s">
        <v>157</v>
      </c>
      <c r="AU661" s="151" t="s">
        <v>79</v>
      </c>
      <c r="AV661" s="13" t="s">
        <v>79</v>
      </c>
      <c r="AW661" s="13" t="s">
        <v>27</v>
      </c>
      <c r="AX661" s="13" t="s">
        <v>70</v>
      </c>
      <c r="AY661" s="151" t="s">
        <v>148</v>
      </c>
    </row>
    <row r="662" spans="2:65" s="1" customFormat="1" ht="24" customHeight="1">
      <c r="B662" s="130"/>
      <c r="C662" s="131" t="s">
        <v>1021</v>
      </c>
      <c r="D662" s="131" t="s">
        <v>150</v>
      </c>
      <c r="E662" s="132" t="s">
        <v>1053</v>
      </c>
      <c r="F662" s="133" t="s">
        <v>1054</v>
      </c>
      <c r="G662" s="134" t="s">
        <v>153</v>
      </c>
      <c r="H662" s="135">
        <v>201.876</v>
      </c>
      <c r="I662" s="136"/>
      <c r="J662" s="136">
        <f>ROUND(I662*H662,2)</f>
        <v>0</v>
      </c>
      <c r="K662" s="133" t="s">
        <v>154</v>
      </c>
      <c r="L662" s="27"/>
      <c r="M662" s="137" t="s">
        <v>1</v>
      </c>
      <c r="N662" s="138" t="s">
        <v>35</v>
      </c>
      <c r="O662" s="139">
        <v>0.054</v>
      </c>
      <c r="P662" s="139">
        <f>O662*H662</f>
        <v>10.901304</v>
      </c>
      <c r="Q662" s="139">
        <v>0</v>
      </c>
      <c r="R662" s="139">
        <f>Q662*H662</f>
        <v>0</v>
      </c>
      <c r="S662" s="139">
        <v>0</v>
      </c>
      <c r="T662" s="140">
        <f>S662*H662</f>
        <v>0</v>
      </c>
      <c r="AR662" s="141" t="s">
        <v>231</v>
      </c>
      <c r="AT662" s="141" t="s">
        <v>150</v>
      </c>
      <c r="AU662" s="141" t="s">
        <v>79</v>
      </c>
      <c r="AY662" s="15" t="s">
        <v>148</v>
      </c>
      <c r="BE662" s="142">
        <f>IF(N662="základní",J662,0)</f>
        <v>0</v>
      </c>
      <c r="BF662" s="142">
        <f>IF(N662="snížená",J662,0)</f>
        <v>0</v>
      </c>
      <c r="BG662" s="142">
        <f>IF(N662="zákl. přenesená",J662,0)</f>
        <v>0</v>
      </c>
      <c r="BH662" s="142">
        <f>IF(N662="sníž. přenesená",J662,0)</f>
        <v>0</v>
      </c>
      <c r="BI662" s="142">
        <f>IF(N662="nulová",J662,0)</f>
        <v>0</v>
      </c>
      <c r="BJ662" s="15" t="s">
        <v>77</v>
      </c>
      <c r="BK662" s="142">
        <f>ROUND(I662*H662,2)</f>
        <v>0</v>
      </c>
      <c r="BL662" s="15" t="s">
        <v>231</v>
      </c>
      <c r="BM662" s="141" t="s">
        <v>3919</v>
      </c>
    </row>
    <row r="663" spans="2:51" s="12" customFormat="1" ht="12">
      <c r="B663" s="143"/>
      <c r="D663" s="144" t="s">
        <v>157</v>
      </c>
      <c r="E663" s="145" t="s">
        <v>1</v>
      </c>
      <c r="F663" s="146" t="s">
        <v>1056</v>
      </c>
      <c r="H663" s="145" t="s">
        <v>1</v>
      </c>
      <c r="L663" s="143"/>
      <c r="M663" s="147"/>
      <c r="N663" s="148"/>
      <c r="O663" s="148"/>
      <c r="P663" s="148"/>
      <c r="Q663" s="148"/>
      <c r="R663" s="148"/>
      <c r="S663" s="148"/>
      <c r="T663" s="149"/>
      <c r="AT663" s="145" t="s">
        <v>157</v>
      </c>
      <c r="AU663" s="145" t="s">
        <v>79</v>
      </c>
      <c r="AV663" s="12" t="s">
        <v>77</v>
      </c>
      <c r="AW663" s="12" t="s">
        <v>27</v>
      </c>
      <c r="AX663" s="12" t="s">
        <v>70</v>
      </c>
      <c r="AY663" s="145" t="s">
        <v>148</v>
      </c>
    </row>
    <row r="664" spans="2:51" s="13" customFormat="1" ht="20.4">
      <c r="B664" s="150"/>
      <c r="D664" s="144" t="s">
        <v>157</v>
      </c>
      <c r="E664" s="151" t="s">
        <v>1</v>
      </c>
      <c r="F664" s="152" t="s">
        <v>3920</v>
      </c>
      <c r="H664" s="153">
        <v>82.44</v>
      </c>
      <c r="L664" s="150"/>
      <c r="M664" s="154"/>
      <c r="N664" s="155"/>
      <c r="O664" s="155"/>
      <c r="P664" s="155"/>
      <c r="Q664" s="155"/>
      <c r="R664" s="155"/>
      <c r="S664" s="155"/>
      <c r="T664" s="156"/>
      <c r="AT664" s="151" t="s">
        <v>157</v>
      </c>
      <c r="AU664" s="151" t="s">
        <v>79</v>
      </c>
      <c r="AV664" s="13" t="s">
        <v>79</v>
      </c>
      <c r="AW664" s="13" t="s">
        <v>27</v>
      </c>
      <c r="AX664" s="13" t="s">
        <v>70</v>
      </c>
      <c r="AY664" s="151" t="s">
        <v>148</v>
      </c>
    </row>
    <row r="665" spans="2:51" s="12" customFormat="1" ht="12">
      <c r="B665" s="143"/>
      <c r="D665" s="144" t="s">
        <v>157</v>
      </c>
      <c r="E665" s="145" t="s">
        <v>1</v>
      </c>
      <c r="F665" s="146" t="s">
        <v>665</v>
      </c>
      <c r="H665" s="145" t="s">
        <v>1</v>
      </c>
      <c r="L665" s="143"/>
      <c r="M665" s="147"/>
      <c r="N665" s="148"/>
      <c r="O665" s="148"/>
      <c r="P665" s="148"/>
      <c r="Q665" s="148"/>
      <c r="R665" s="148"/>
      <c r="S665" s="148"/>
      <c r="T665" s="149"/>
      <c r="AT665" s="145" t="s">
        <v>157</v>
      </c>
      <c r="AU665" s="145" t="s">
        <v>79</v>
      </c>
      <c r="AV665" s="12" t="s">
        <v>77</v>
      </c>
      <c r="AW665" s="12" t="s">
        <v>27</v>
      </c>
      <c r="AX665" s="12" t="s">
        <v>70</v>
      </c>
      <c r="AY665" s="145" t="s">
        <v>148</v>
      </c>
    </row>
    <row r="666" spans="2:51" s="13" customFormat="1" ht="30.6">
      <c r="B666" s="150"/>
      <c r="D666" s="144" t="s">
        <v>157</v>
      </c>
      <c r="E666" s="151" t="s">
        <v>1</v>
      </c>
      <c r="F666" s="152" t="s">
        <v>3921</v>
      </c>
      <c r="H666" s="153">
        <v>93.786</v>
      </c>
      <c r="L666" s="150"/>
      <c r="M666" s="154"/>
      <c r="N666" s="155"/>
      <c r="O666" s="155"/>
      <c r="P666" s="155"/>
      <c r="Q666" s="155"/>
      <c r="R666" s="155"/>
      <c r="S666" s="155"/>
      <c r="T666" s="156"/>
      <c r="AT666" s="151" t="s">
        <v>157</v>
      </c>
      <c r="AU666" s="151" t="s">
        <v>79</v>
      </c>
      <c r="AV666" s="13" t="s">
        <v>79</v>
      </c>
      <c r="AW666" s="13" t="s">
        <v>27</v>
      </c>
      <c r="AX666" s="13" t="s">
        <v>70</v>
      </c>
      <c r="AY666" s="151" t="s">
        <v>148</v>
      </c>
    </row>
    <row r="667" spans="2:51" s="12" customFormat="1" ht="12">
      <c r="B667" s="143"/>
      <c r="D667" s="144" t="s">
        <v>157</v>
      </c>
      <c r="E667" s="145" t="s">
        <v>1</v>
      </c>
      <c r="F667" s="146" t="s">
        <v>331</v>
      </c>
      <c r="H667" s="145" t="s">
        <v>1</v>
      </c>
      <c r="L667" s="143"/>
      <c r="M667" s="147"/>
      <c r="N667" s="148"/>
      <c r="O667" s="148"/>
      <c r="P667" s="148"/>
      <c r="Q667" s="148"/>
      <c r="R667" s="148"/>
      <c r="S667" s="148"/>
      <c r="T667" s="149"/>
      <c r="AT667" s="145" t="s">
        <v>157</v>
      </c>
      <c r="AU667" s="145" t="s">
        <v>79</v>
      </c>
      <c r="AV667" s="12" t="s">
        <v>77</v>
      </c>
      <c r="AW667" s="12" t="s">
        <v>27</v>
      </c>
      <c r="AX667" s="12" t="s">
        <v>70</v>
      </c>
      <c r="AY667" s="145" t="s">
        <v>148</v>
      </c>
    </row>
    <row r="668" spans="2:51" s="13" customFormat="1" ht="30.6">
      <c r="B668" s="150"/>
      <c r="D668" s="144" t="s">
        <v>157</v>
      </c>
      <c r="E668" s="151" t="s">
        <v>1</v>
      </c>
      <c r="F668" s="152" t="s">
        <v>3922</v>
      </c>
      <c r="H668" s="153">
        <v>25.65</v>
      </c>
      <c r="L668" s="150"/>
      <c r="M668" s="154"/>
      <c r="N668" s="155"/>
      <c r="O668" s="155"/>
      <c r="P668" s="155"/>
      <c r="Q668" s="155"/>
      <c r="R668" s="155"/>
      <c r="S668" s="155"/>
      <c r="T668" s="156"/>
      <c r="AT668" s="151" t="s">
        <v>157</v>
      </c>
      <c r="AU668" s="151" t="s">
        <v>79</v>
      </c>
      <c r="AV668" s="13" t="s">
        <v>79</v>
      </c>
      <c r="AW668" s="13" t="s">
        <v>27</v>
      </c>
      <c r="AX668" s="13" t="s">
        <v>70</v>
      </c>
      <c r="AY668" s="151" t="s">
        <v>148</v>
      </c>
    </row>
    <row r="669" spans="2:65" s="1" customFormat="1" ht="16.5" customHeight="1">
      <c r="B669" s="130"/>
      <c r="C669" s="157" t="s">
        <v>1026</v>
      </c>
      <c r="D669" s="157" t="s">
        <v>80</v>
      </c>
      <c r="E669" s="158" t="s">
        <v>1063</v>
      </c>
      <c r="F669" s="159" t="s">
        <v>1064</v>
      </c>
      <c r="G669" s="160" t="s">
        <v>203</v>
      </c>
      <c r="H669" s="161">
        <v>0.157</v>
      </c>
      <c r="I669" s="162"/>
      <c r="J669" s="162">
        <f>ROUND(I669*H669,2)</f>
        <v>0</v>
      </c>
      <c r="K669" s="159" t="s">
        <v>154</v>
      </c>
      <c r="L669" s="163"/>
      <c r="M669" s="164" t="s">
        <v>1</v>
      </c>
      <c r="N669" s="165" t="s">
        <v>35</v>
      </c>
      <c r="O669" s="139">
        <v>0</v>
      </c>
      <c r="P669" s="139">
        <f>O669*H669</f>
        <v>0</v>
      </c>
      <c r="Q669" s="139">
        <v>1</v>
      </c>
      <c r="R669" s="139">
        <f>Q669*H669</f>
        <v>0.157</v>
      </c>
      <c r="S669" s="139">
        <v>0</v>
      </c>
      <c r="T669" s="140">
        <f>S669*H669</f>
        <v>0</v>
      </c>
      <c r="AR669" s="141" t="s">
        <v>325</v>
      </c>
      <c r="AT669" s="141" t="s">
        <v>80</v>
      </c>
      <c r="AU669" s="141" t="s">
        <v>79</v>
      </c>
      <c r="AY669" s="15" t="s">
        <v>148</v>
      </c>
      <c r="BE669" s="142">
        <f>IF(N669="základní",J669,0)</f>
        <v>0</v>
      </c>
      <c r="BF669" s="142">
        <f>IF(N669="snížená",J669,0)</f>
        <v>0</v>
      </c>
      <c r="BG669" s="142">
        <f>IF(N669="zákl. přenesená",J669,0)</f>
        <v>0</v>
      </c>
      <c r="BH669" s="142">
        <f>IF(N669="sníž. přenesená",J669,0)</f>
        <v>0</v>
      </c>
      <c r="BI669" s="142">
        <f>IF(N669="nulová",J669,0)</f>
        <v>0</v>
      </c>
      <c r="BJ669" s="15" t="s">
        <v>77</v>
      </c>
      <c r="BK669" s="142">
        <f>ROUND(I669*H669,2)</f>
        <v>0</v>
      </c>
      <c r="BL669" s="15" t="s">
        <v>231</v>
      </c>
      <c r="BM669" s="141" t="s">
        <v>3923</v>
      </c>
    </row>
    <row r="670" spans="2:47" s="1" customFormat="1" ht="19.2">
      <c r="B670" s="27"/>
      <c r="D670" s="144" t="s">
        <v>277</v>
      </c>
      <c r="F670" s="166" t="s">
        <v>1066</v>
      </c>
      <c r="L670" s="27"/>
      <c r="M670" s="167"/>
      <c r="N670" s="50"/>
      <c r="O670" s="50"/>
      <c r="P670" s="50"/>
      <c r="Q670" s="50"/>
      <c r="R670" s="50"/>
      <c r="S670" s="50"/>
      <c r="T670" s="51"/>
      <c r="AT670" s="15" t="s">
        <v>277</v>
      </c>
      <c r="AU670" s="15" t="s">
        <v>79</v>
      </c>
    </row>
    <row r="671" spans="2:51" s="13" customFormat="1" ht="12">
      <c r="B671" s="150"/>
      <c r="D671" s="144" t="s">
        <v>157</v>
      </c>
      <c r="E671" s="151" t="s">
        <v>1</v>
      </c>
      <c r="F671" s="152" t="s">
        <v>3924</v>
      </c>
      <c r="H671" s="153">
        <v>321.086</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51" s="13" customFormat="1" ht="12">
      <c r="B672" s="150"/>
      <c r="D672" s="144" t="s">
        <v>157</v>
      </c>
      <c r="E672" s="151" t="s">
        <v>1</v>
      </c>
      <c r="F672" s="152" t="s">
        <v>3925</v>
      </c>
      <c r="H672" s="153">
        <v>201.876</v>
      </c>
      <c r="L672" s="150"/>
      <c r="M672" s="154"/>
      <c r="N672" s="155"/>
      <c r="O672" s="155"/>
      <c r="P672" s="155"/>
      <c r="Q672" s="155"/>
      <c r="R672" s="155"/>
      <c r="S672" s="155"/>
      <c r="T672" s="156"/>
      <c r="AT672" s="151" t="s">
        <v>157</v>
      </c>
      <c r="AU672" s="151" t="s">
        <v>79</v>
      </c>
      <c r="AV672" s="13" t="s">
        <v>79</v>
      </c>
      <c r="AW672" s="13" t="s">
        <v>27</v>
      </c>
      <c r="AX672" s="13" t="s">
        <v>70</v>
      </c>
      <c r="AY672" s="151" t="s">
        <v>148</v>
      </c>
    </row>
    <row r="673" spans="2:51" s="13" customFormat="1" ht="12">
      <c r="B673" s="150"/>
      <c r="D673" s="144" t="s">
        <v>157</v>
      </c>
      <c r="F673" s="152" t="s">
        <v>3926</v>
      </c>
      <c r="H673" s="153">
        <v>0.157</v>
      </c>
      <c r="L673" s="150"/>
      <c r="M673" s="154"/>
      <c r="N673" s="155"/>
      <c r="O673" s="155"/>
      <c r="P673" s="155"/>
      <c r="Q673" s="155"/>
      <c r="R673" s="155"/>
      <c r="S673" s="155"/>
      <c r="T673" s="156"/>
      <c r="AT673" s="151" t="s">
        <v>157</v>
      </c>
      <c r="AU673" s="151" t="s">
        <v>79</v>
      </c>
      <c r="AV673" s="13" t="s">
        <v>79</v>
      </c>
      <c r="AW673" s="13" t="s">
        <v>3</v>
      </c>
      <c r="AX673" s="13" t="s">
        <v>77</v>
      </c>
      <c r="AY673" s="151" t="s">
        <v>148</v>
      </c>
    </row>
    <row r="674" spans="2:65" s="1" customFormat="1" ht="24" customHeight="1">
      <c r="B674" s="130"/>
      <c r="C674" s="131" t="s">
        <v>1031</v>
      </c>
      <c r="D674" s="131" t="s">
        <v>150</v>
      </c>
      <c r="E674" s="132" t="s">
        <v>1071</v>
      </c>
      <c r="F674" s="133" t="s">
        <v>1072</v>
      </c>
      <c r="G674" s="134" t="s">
        <v>153</v>
      </c>
      <c r="H674" s="135">
        <v>307.2</v>
      </c>
      <c r="I674" s="136"/>
      <c r="J674" s="136">
        <f>ROUND(I674*H674,2)</f>
        <v>0</v>
      </c>
      <c r="K674" s="133" t="s">
        <v>320</v>
      </c>
      <c r="L674" s="27"/>
      <c r="M674" s="137" t="s">
        <v>1</v>
      </c>
      <c r="N674" s="138" t="s">
        <v>35</v>
      </c>
      <c r="O674" s="139">
        <v>0.033</v>
      </c>
      <c r="P674" s="139">
        <f>O674*H674</f>
        <v>10.1376</v>
      </c>
      <c r="Q674" s="139">
        <v>0</v>
      </c>
      <c r="R674" s="139">
        <f>Q674*H674</f>
        <v>0</v>
      </c>
      <c r="S674" s="139">
        <v>0</v>
      </c>
      <c r="T674" s="140">
        <f>S674*H674</f>
        <v>0</v>
      </c>
      <c r="AR674" s="141" t="s">
        <v>231</v>
      </c>
      <c r="AT674" s="141" t="s">
        <v>150</v>
      </c>
      <c r="AU674" s="141" t="s">
        <v>79</v>
      </c>
      <c r="AY674" s="15" t="s">
        <v>148</v>
      </c>
      <c r="BE674" s="142">
        <f>IF(N674="základní",J674,0)</f>
        <v>0</v>
      </c>
      <c r="BF674" s="142">
        <f>IF(N674="snížená",J674,0)</f>
        <v>0</v>
      </c>
      <c r="BG674" s="142">
        <f>IF(N674="zákl. přenesená",J674,0)</f>
        <v>0</v>
      </c>
      <c r="BH674" s="142">
        <f>IF(N674="sníž. přenesená",J674,0)</f>
        <v>0</v>
      </c>
      <c r="BI674" s="142">
        <f>IF(N674="nulová",J674,0)</f>
        <v>0</v>
      </c>
      <c r="BJ674" s="15" t="s">
        <v>77</v>
      </c>
      <c r="BK674" s="142">
        <f>ROUND(I674*H674,2)</f>
        <v>0</v>
      </c>
      <c r="BL674" s="15" t="s">
        <v>231</v>
      </c>
      <c r="BM674" s="141" t="s">
        <v>3927</v>
      </c>
    </row>
    <row r="675" spans="2:51" s="13" customFormat="1" ht="12">
      <c r="B675" s="150"/>
      <c r="D675" s="144" t="s">
        <v>157</v>
      </c>
      <c r="E675" s="151" t="s">
        <v>1</v>
      </c>
      <c r="F675" s="152" t="s">
        <v>3856</v>
      </c>
      <c r="H675" s="153">
        <v>307.2</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65" s="1" customFormat="1" ht="16.5" customHeight="1">
      <c r="B676" s="130"/>
      <c r="C676" s="157" t="s">
        <v>1038</v>
      </c>
      <c r="D676" s="157" t="s">
        <v>80</v>
      </c>
      <c r="E676" s="158" t="s">
        <v>1076</v>
      </c>
      <c r="F676" s="159" t="s">
        <v>1077</v>
      </c>
      <c r="G676" s="160" t="s">
        <v>153</v>
      </c>
      <c r="H676" s="161">
        <v>353.28</v>
      </c>
      <c r="I676" s="162"/>
      <c r="J676" s="162">
        <f>ROUND(I676*H676,2)</f>
        <v>0</v>
      </c>
      <c r="K676" s="159" t="s">
        <v>320</v>
      </c>
      <c r="L676" s="163"/>
      <c r="M676" s="164" t="s">
        <v>1</v>
      </c>
      <c r="N676" s="165" t="s">
        <v>35</v>
      </c>
      <c r="O676" s="139">
        <v>0</v>
      </c>
      <c r="P676" s="139">
        <f>O676*H676</f>
        <v>0</v>
      </c>
      <c r="Q676" s="139">
        <v>0.00064</v>
      </c>
      <c r="R676" s="139">
        <f>Q676*H676</f>
        <v>0.2260992</v>
      </c>
      <c r="S676" s="139">
        <v>0</v>
      </c>
      <c r="T676" s="140">
        <f>S676*H676</f>
        <v>0</v>
      </c>
      <c r="AR676" s="141" t="s">
        <v>325</v>
      </c>
      <c r="AT676" s="141" t="s">
        <v>80</v>
      </c>
      <c r="AU676" s="141" t="s">
        <v>79</v>
      </c>
      <c r="AY676" s="15" t="s">
        <v>148</v>
      </c>
      <c r="BE676" s="142">
        <f>IF(N676="základní",J676,0)</f>
        <v>0</v>
      </c>
      <c r="BF676" s="142">
        <f>IF(N676="snížená",J676,0)</f>
        <v>0</v>
      </c>
      <c r="BG676" s="142">
        <f>IF(N676="zákl. přenesená",J676,0)</f>
        <v>0</v>
      </c>
      <c r="BH676" s="142">
        <f>IF(N676="sníž. přenesená",J676,0)</f>
        <v>0</v>
      </c>
      <c r="BI676" s="142">
        <f>IF(N676="nulová",J676,0)</f>
        <v>0</v>
      </c>
      <c r="BJ676" s="15" t="s">
        <v>77</v>
      </c>
      <c r="BK676" s="142">
        <f>ROUND(I676*H676,2)</f>
        <v>0</v>
      </c>
      <c r="BL676" s="15" t="s">
        <v>231</v>
      </c>
      <c r="BM676" s="141" t="s">
        <v>3928</v>
      </c>
    </row>
    <row r="677" spans="2:51" s="13" customFormat="1" ht="12">
      <c r="B677" s="150"/>
      <c r="D677" s="144" t="s">
        <v>157</v>
      </c>
      <c r="F677" s="152" t="s">
        <v>3929</v>
      </c>
      <c r="H677" s="153">
        <v>353.28</v>
      </c>
      <c r="L677" s="150"/>
      <c r="M677" s="154"/>
      <c r="N677" s="155"/>
      <c r="O677" s="155"/>
      <c r="P677" s="155"/>
      <c r="Q677" s="155"/>
      <c r="R677" s="155"/>
      <c r="S677" s="155"/>
      <c r="T677" s="156"/>
      <c r="AT677" s="151" t="s">
        <v>157</v>
      </c>
      <c r="AU677" s="151" t="s">
        <v>79</v>
      </c>
      <c r="AV677" s="13" t="s">
        <v>79</v>
      </c>
      <c r="AW677" s="13" t="s">
        <v>3</v>
      </c>
      <c r="AX677" s="13" t="s">
        <v>77</v>
      </c>
      <c r="AY677" s="151" t="s">
        <v>148</v>
      </c>
    </row>
    <row r="678" spans="2:65" s="1" customFormat="1" ht="24" customHeight="1">
      <c r="B678" s="130"/>
      <c r="C678" s="131" t="s">
        <v>1046</v>
      </c>
      <c r="D678" s="131" t="s">
        <v>150</v>
      </c>
      <c r="E678" s="132" t="s">
        <v>1081</v>
      </c>
      <c r="F678" s="133" t="s">
        <v>1082</v>
      </c>
      <c r="G678" s="134" t="s">
        <v>153</v>
      </c>
      <c r="H678" s="135">
        <v>321.086</v>
      </c>
      <c r="I678" s="136"/>
      <c r="J678" s="136">
        <f>ROUND(I678*H678,2)</f>
        <v>0</v>
      </c>
      <c r="K678" s="133" t="s">
        <v>154</v>
      </c>
      <c r="L678" s="27"/>
      <c r="M678" s="137" t="s">
        <v>1</v>
      </c>
      <c r="N678" s="138" t="s">
        <v>35</v>
      </c>
      <c r="O678" s="139">
        <v>0.222</v>
      </c>
      <c r="P678" s="139">
        <f>O678*H678</f>
        <v>71.281092</v>
      </c>
      <c r="Q678" s="139">
        <v>0.0004</v>
      </c>
      <c r="R678" s="139">
        <f>Q678*H678</f>
        <v>0.1284344</v>
      </c>
      <c r="S678" s="139">
        <v>0</v>
      </c>
      <c r="T678" s="140">
        <f>S678*H678</f>
        <v>0</v>
      </c>
      <c r="AR678" s="141" t="s">
        <v>231</v>
      </c>
      <c r="AT678" s="141" t="s">
        <v>150</v>
      </c>
      <c r="AU678" s="141" t="s">
        <v>79</v>
      </c>
      <c r="AY678" s="15" t="s">
        <v>148</v>
      </c>
      <c r="BE678" s="142">
        <f>IF(N678="základní",J678,0)</f>
        <v>0</v>
      </c>
      <c r="BF678" s="142">
        <f>IF(N678="snížená",J678,0)</f>
        <v>0</v>
      </c>
      <c r="BG678" s="142">
        <f>IF(N678="zákl. přenesená",J678,0)</f>
        <v>0</v>
      </c>
      <c r="BH678" s="142">
        <f>IF(N678="sníž. přenesená",J678,0)</f>
        <v>0</v>
      </c>
      <c r="BI678" s="142">
        <f>IF(N678="nulová",J678,0)</f>
        <v>0</v>
      </c>
      <c r="BJ678" s="15" t="s">
        <v>77</v>
      </c>
      <c r="BK678" s="142">
        <f>ROUND(I678*H678,2)</f>
        <v>0</v>
      </c>
      <c r="BL678" s="15" t="s">
        <v>231</v>
      </c>
      <c r="BM678" s="141" t="s">
        <v>3930</v>
      </c>
    </row>
    <row r="679" spans="2:51" s="13" customFormat="1" ht="12">
      <c r="B679" s="150"/>
      <c r="D679" s="144" t="s">
        <v>157</v>
      </c>
      <c r="E679" s="151" t="s">
        <v>1</v>
      </c>
      <c r="F679" s="152" t="s">
        <v>3924</v>
      </c>
      <c r="H679" s="153">
        <v>321.086</v>
      </c>
      <c r="L679" s="150"/>
      <c r="M679" s="154"/>
      <c r="N679" s="155"/>
      <c r="O679" s="155"/>
      <c r="P679" s="155"/>
      <c r="Q679" s="155"/>
      <c r="R679" s="155"/>
      <c r="S679" s="155"/>
      <c r="T679" s="156"/>
      <c r="AT679" s="151" t="s">
        <v>157</v>
      </c>
      <c r="AU679" s="151" t="s">
        <v>79</v>
      </c>
      <c r="AV679" s="13" t="s">
        <v>79</v>
      </c>
      <c r="AW679" s="13" t="s">
        <v>27</v>
      </c>
      <c r="AX679" s="13" t="s">
        <v>70</v>
      </c>
      <c r="AY679" s="151" t="s">
        <v>148</v>
      </c>
    </row>
    <row r="680" spans="2:65" s="1" customFormat="1" ht="24" customHeight="1">
      <c r="B680" s="130"/>
      <c r="C680" s="131" t="s">
        <v>1052</v>
      </c>
      <c r="D680" s="131" t="s">
        <v>150</v>
      </c>
      <c r="E680" s="132" t="s">
        <v>1085</v>
      </c>
      <c r="F680" s="133" t="s">
        <v>1086</v>
      </c>
      <c r="G680" s="134" t="s">
        <v>153</v>
      </c>
      <c r="H680" s="135">
        <v>201.876</v>
      </c>
      <c r="I680" s="136"/>
      <c r="J680" s="136">
        <f>ROUND(I680*H680,2)</f>
        <v>0</v>
      </c>
      <c r="K680" s="133" t="s">
        <v>320</v>
      </c>
      <c r="L680" s="27"/>
      <c r="M680" s="137" t="s">
        <v>1</v>
      </c>
      <c r="N680" s="138" t="s">
        <v>35</v>
      </c>
      <c r="O680" s="139">
        <v>0.26</v>
      </c>
      <c r="P680" s="139">
        <f>O680*H680</f>
        <v>52.48776</v>
      </c>
      <c r="Q680" s="139">
        <v>0.0004</v>
      </c>
      <c r="R680" s="139">
        <f>Q680*H680</f>
        <v>0.0807504</v>
      </c>
      <c r="S680" s="139">
        <v>0</v>
      </c>
      <c r="T680" s="140">
        <f>S680*H680</f>
        <v>0</v>
      </c>
      <c r="AR680" s="141" t="s">
        <v>231</v>
      </c>
      <c r="AT680" s="141" t="s">
        <v>150</v>
      </c>
      <c r="AU680" s="141" t="s">
        <v>79</v>
      </c>
      <c r="AY680" s="15" t="s">
        <v>148</v>
      </c>
      <c r="BE680" s="142">
        <f>IF(N680="základní",J680,0)</f>
        <v>0</v>
      </c>
      <c r="BF680" s="142">
        <f>IF(N680="snížená",J680,0)</f>
        <v>0</v>
      </c>
      <c r="BG680" s="142">
        <f>IF(N680="zákl. přenesená",J680,0)</f>
        <v>0</v>
      </c>
      <c r="BH680" s="142">
        <f>IF(N680="sníž. přenesená",J680,0)</f>
        <v>0</v>
      </c>
      <c r="BI680" s="142">
        <f>IF(N680="nulová",J680,0)</f>
        <v>0</v>
      </c>
      <c r="BJ680" s="15" t="s">
        <v>77</v>
      </c>
      <c r="BK680" s="142">
        <f>ROUND(I680*H680,2)</f>
        <v>0</v>
      </c>
      <c r="BL680" s="15" t="s">
        <v>231</v>
      </c>
      <c r="BM680" s="141" t="s">
        <v>3931</v>
      </c>
    </row>
    <row r="681" spans="2:51" s="13" customFormat="1" ht="12">
      <c r="B681" s="150"/>
      <c r="D681" s="144" t="s">
        <v>157</v>
      </c>
      <c r="E681" s="151" t="s">
        <v>1</v>
      </c>
      <c r="F681" s="152" t="s">
        <v>3925</v>
      </c>
      <c r="H681" s="153">
        <v>201.876</v>
      </c>
      <c r="L681" s="150"/>
      <c r="M681" s="154"/>
      <c r="N681" s="155"/>
      <c r="O681" s="155"/>
      <c r="P681" s="155"/>
      <c r="Q681" s="155"/>
      <c r="R681" s="155"/>
      <c r="S681" s="155"/>
      <c r="T681" s="156"/>
      <c r="AT681" s="151" t="s">
        <v>157</v>
      </c>
      <c r="AU681" s="151" t="s">
        <v>79</v>
      </c>
      <c r="AV681" s="13" t="s">
        <v>79</v>
      </c>
      <c r="AW681" s="13" t="s">
        <v>27</v>
      </c>
      <c r="AX681" s="13" t="s">
        <v>70</v>
      </c>
      <c r="AY681" s="151" t="s">
        <v>148</v>
      </c>
    </row>
    <row r="682" spans="2:65" s="1" customFormat="1" ht="16.5" customHeight="1">
      <c r="B682" s="130"/>
      <c r="C682" s="157" t="s">
        <v>1062</v>
      </c>
      <c r="D682" s="157" t="s">
        <v>80</v>
      </c>
      <c r="E682" s="158" t="s">
        <v>1089</v>
      </c>
      <c r="F682" s="159" t="s">
        <v>1090</v>
      </c>
      <c r="G682" s="160" t="s">
        <v>153</v>
      </c>
      <c r="H682" s="161">
        <v>627.554</v>
      </c>
      <c r="I682" s="162"/>
      <c r="J682" s="162">
        <f>ROUND(I682*H682,2)</f>
        <v>0</v>
      </c>
      <c r="K682" s="159" t="s">
        <v>154</v>
      </c>
      <c r="L682" s="163"/>
      <c r="M682" s="164" t="s">
        <v>1</v>
      </c>
      <c r="N682" s="165" t="s">
        <v>35</v>
      </c>
      <c r="O682" s="139">
        <v>0</v>
      </c>
      <c r="P682" s="139">
        <f>O682*H682</f>
        <v>0</v>
      </c>
      <c r="Q682" s="139">
        <v>0.00388</v>
      </c>
      <c r="R682" s="139">
        <f>Q682*H682</f>
        <v>2.43490952</v>
      </c>
      <c r="S682" s="139">
        <v>0</v>
      </c>
      <c r="T682" s="140">
        <f>S682*H682</f>
        <v>0</v>
      </c>
      <c r="AR682" s="141" t="s">
        <v>325</v>
      </c>
      <c r="AT682" s="141" t="s">
        <v>80</v>
      </c>
      <c r="AU682" s="141" t="s">
        <v>79</v>
      </c>
      <c r="AY682" s="15" t="s">
        <v>148</v>
      </c>
      <c r="BE682" s="142">
        <f>IF(N682="základní",J682,0)</f>
        <v>0</v>
      </c>
      <c r="BF682" s="142">
        <f>IF(N682="snížená",J682,0)</f>
        <v>0</v>
      </c>
      <c r="BG682" s="142">
        <f>IF(N682="zákl. přenesená",J682,0)</f>
        <v>0</v>
      </c>
      <c r="BH682" s="142">
        <f>IF(N682="sníž. přenesená",J682,0)</f>
        <v>0</v>
      </c>
      <c r="BI682" s="142">
        <f>IF(N682="nulová",J682,0)</f>
        <v>0</v>
      </c>
      <c r="BJ682" s="15" t="s">
        <v>77</v>
      </c>
      <c r="BK682" s="142">
        <f>ROUND(I682*H682,2)</f>
        <v>0</v>
      </c>
      <c r="BL682" s="15" t="s">
        <v>231</v>
      </c>
      <c r="BM682" s="141" t="s">
        <v>3932</v>
      </c>
    </row>
    <row r="683" spans="2:51" s="13" customFormat="1" ht="12">
      <c r="B683" s="150"/>
      <c r="D683" s="144" t="s">
        <v>157</v>
      </c>
      <c r="E683" s="151" t="s">
        <v>1</v>
      </c>
      <c r="F683" s="152" t="s">
        <v>3924</v>
      </c>
      <c r="H683" s="153">
        <v>321.086</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51" s="13" customFormat="1" ht="12">
      <c r="B684" s="150"/>
      <c r="D684" s="144" t="s">
        <v>157</v>
      </c>
      <c r="E684" s="151" t="s">
        <v>1</v>
      </c>
      <c r="F684" s="152" t="s">
        <v>3925</v>
      </c>
      <c r="H684" s="153">
        <v>201.876</v>
      </c>
      <c r="L684" s="150"/>
      <c r="M684" s="154"/>
      <c r="N684" s="155"/>
      <c r="O684" s="155"/>
      <c r="P684" s="155"/>
      <c r="Q684" s="155"/>
      <c r="R684" s="155"/>
      <c r="S684" s="155"/>
      <c r="T684" s="156"/>
      <c r="AT684" s="151" t="s">
        <v>157</v>
      </c>
      <c r="AU684" s="151" t="s">
        <v>79</v>
      </c>
      <c r="AV684" s="13" t="s">
        <v>79</v>
      </c>
      <c r="AW684" s="13" t="s">
        <v>27</v>
      </c>
      <c r="AX684" s="13" t="s">
        <v>70</v>
      </c>
      <c r="AY684" s="151" t="s">
        <v>148</v>
      </c>
    </row>
    <row r="685" spans="2:51" s="13" customFormat="1" ht="12">
      <c r="B685" s="150"/>
      <c r="D685" s="144" t="s">
        <v>157</v>
      </c>
      <c r="F685" s="152" t="s">
        <v>3933</v>
      </c>
      <c r="H685" s="153">
        <v>627.554</v>
      </c>
      <c r="L685" s="150"/>
      <c r="M685" s="154"/>
      <c r="N685" s="155"/>
      <c r="O685" s="155"/>
      <c r="P685" s="155"/>
      <c r="Q685" s="155"/>
      <c r="R685" s="155"/>
      <c r="S685" s="155"/>
      <c r="T685" s="156"/>
      <c r="AT685" s="151" t="s">
        <v>157</v>
      </c>
      <c r="AU685" s="151" t="s">
        <v>79</v>
      </c>
      <c r="AV685" s="13" t="s">
        <v>79</v>
      </c>
      <c r="AW685" s="13" t="s">
        <v>3</v>
      </c>
      <c r="AX685" s="13" t="s">
        <v>77</v>
      </c>
      <c r="AY685" s="151" t="s">
        <v>148</v>
      </c>
    </row>
    <row r="686" spans="2:65" s="1" customFormat="1" ht="24" customHeight="1">
      <c r="B686" s="130"/>
      <c r="C686" s="131" t="s">
        <v>1070</v>
      </c>
      <c r="D686" s="131" t="s">
        <v>150</v>
      </c>
      <c r="E686" s="132" t="s">
        <v>1094</v>
      </c>
      <c r="F686" s="133" t="s">
        <v>1095</v>
      </c>
      <c r="G686" s="134" t="s">
        <v>153</v>
      </c>
      <c r="H686" s="135">
        <v>103.05</v>
      </c>
      <c r="I686" s="136"/>
      <c r="J686" s="136">
        <f>ROUND(I686*H686,2)</f>
        <v>0</v>
      </c>
      <c r="K686" s="133" t="s">
        <v>320</v>
      </c>
      <c r="L686" s="27"/>
      <c r="M686" s="137" t="s">
        <v>1</v>
      </c>
      <c r="N686" s="138" t="s">
        <v>35</v>
      </c>
      <c r="O686" s="139">
        <v>0.097</v>
      </c>
      <c r="P686" s="139">
        <f>O686*H686</f>
        <v>9.99585</v>
      </c>
      <c r="Q686" s="139">
        <v>0.00071</v>
      </c>
      <c r="R686" s="139">
        <f>Q686*H686</f>
        <v>0.0731655</v>
      </c>
      <c r="S686" s="139">
        <v>0</v>
      </c>
      <c r="T686" s="140">
        <f>S686*H686</f>
        <v>0</v>
      </c>
      <c r="AR686" s="141" t="s">
        <v>231</v>
      </c>
      <c r="AT686" s="141" t="s">
        <v>150</v>
      </c>
      <c r="AU686" s="141" t="s">
        <v>79</v>
      </c>
      <c r="AY686" s="15" t="s">
        <v>148</v>
      </c>
      <c r="BE686" s="142">
        <f>IF(N686="základní",J686,0)</f>
        <v>0</v>
      </c>
      <c r="BF686" s="142">
        <f>IF(N686="snížená",J686,0)</f>
        <v>0</v>
      </c>
      <c r="BG686" s="142">
        <f>IF(N686="zákl. přenesená",J686,0)</f>
        <v>0</v>
      </c>
      <c r="BH686" s="142">
        <f>IF(N686="sníž. přenesená",J686,0)</f>
        <v>0</v>
      </c>
      <c r="BI686" s="142">
        <f>IF(N686="nulová",J686,0)</f>
        <v>0</v>
      </c>
      <c r="BJ686" s="15" t="s">
        <v>77</v>
      </c>
      <c r="BK686" s="142">
        <f>ROUND(I686*H686,2)</f>
        <v>0</v>
      </c>
      <c r="BL686" s="15" t="s">
        <v>231</v>
      </c>
      <c r="BM686" s="141" t="s">
        <v>3934</v>
      </c>
    </row>
    <row r="687" spans="2:51" s="12" customFormat="1" ht="12">
      <c r="B687" s="143"/>
      <c r="D687" s="144" t="s">
        <v>157</v>
      </c>
      <c r="E687" s="145" t="s">
        <v>1</v>
      </c>
      <c r="F687" s="146" t="s">
        <v>1056</v>
      </c>
      <c r="H687" s="145" t="s">
        <v>1</v>
      </c>
      <c r="L687" s="143"/>
      <c r="M687" s="147"/>
      <c r="N687" s="148"/>
      <c r="O687" s="148"/>
      <c r="P687" s="148"/>
      <c r="Q687" s="148"/>
      <c r="R687" s="148"/>
      <c r="S687" s="148"/>
      <c r="T687" s="149"/>
      <c r="AT687" s="145" t="s">
        <v>157</v>
      </c>
      <c r="AU687" s="145" t="s">
        <v>79</v>
      </c>
      <c r="AV687" s="12" t="s">
        <v>77</v>
      </c>
      <c r="AW687" s="12" t="s">
        <v>27</v>
      </c>
      <c r="AX687" s="12" t="s">
        <v>70</v>
      </c>
      <c r="AY687" s="145" t="s">
        <v>148</v>
      </c>
    </row>
    <row r="688" spans="2:51" s="13" customFormat="1" ht="20.4">
      <c r="B688" s="150"/>
      <c r="D688" s="144" t="s">
        <v>157</v>
      </c>
      <c r="E688" s="151" t="s">
        <v>1</v>
      </c>
      <c r="F688" s="152" t="s">
        <v>3935</v>
      </c>
      <c r="H688" s="153">
        <v>103.05</v>
      </c>
      <c r="L688" s="150"/>
      <c r="M688" s="154"/>
      <c r="N688" s="155"/>
      <c r="O688" s="155"/>
      <c r="P688" s="155"/>
      <c r="Q688" s="155"/>
      <c r="R688" s="155"/>
      <c r="S688" s="155"/>
      <c r="T688" s="156"/>
      <c r="AT688" s="151" t="s">
        <v>157</v>
      </c>
      <c r="AU688" s="151" t="s">
        <v>79</v>
      </c>
      <c r="AV688" s="13" t="s">
        <v>79</v>
      </c>
      <c r="AW688" s="13" t="s">
        <v>27</v>
      </c>
      <c r="AX688" s="13" t="s">
        <v>70</v>
      </c>
      <c r="AY688" s="151" t="s">
        <v>148</v>
      </c>
    </row>
    <row r="689" spans="2:65" s="1" customFormat="1" ht="24" customHeight="1">
      <c r="B689" s="130"/>
      <c r="C689" s="131" t="s">
        <v>1075</v>
      </c>
      <c r="D689" s="131" t="s">
        <v>150</v>
      </c>
      <c r="E689" s="132" t="s">
        <v>1102</v>
      </c>
      <c r="F689" s="133" t="s">
        <v>1103</v>
      </c>
      <c r="G689" s="134" t="s">
        <v>458</v>
      </c>
      <c r="H689" s="135">
        <v>98.7</v>
      </c>
      <c r="I689" s="136"/>
      <c r="J689" s="136">
        <f>ROUND(I689*H689,2)</f>
        <v>0</v>
      </c>
      <c r="K689" s="133" t="s">
        <v>320</v>
      </c>
      <c r="L689" s="27"/>
      <c r="M689" s="137" t="s">
        <v>1</v>
      </c>
      <c r="N689" s="138" t="s">
        <v>35</v>
      </c>
      <c r="O689" s="139">
        <v>0.05</v>
      </c>
      <c r="P689" s="139">
        <f>O689*H689</f>
        <v>4.9350000000000005</v>
      </c>
      <c r="Q689" s="139">
        <v>0.00028</v>
      </c>
      <c r="R689" s="139">
        <f>Q689*H689</f>
        <v>0.027635999999999997</v>
      </c>
      <c r="S689" s="139">
        <v>0</v>
      </c>
      <c r="T689" s="140">
        <f>S689*H689</f>
        <v>0</v>
      </c>
      <c r="AR689" s="141" t="s">
        <v>231</v>
      </c>
      <c r="AT689" s="141" t="s">
        <v>150</v>
      </c>
      <c r="AU689" s="141" t="s">
        <v>79</v>
      </c>
      <c r="AY689" s="15" t="s">
        <v>148</v>
      </c>
      <c r="BE689" s="142">
        <f>IF(N689="základní",J689,0)</f>
        <v>0</v>
      </c>
      <c r="BF689" s="142">
        <f>IF(N689="snížená",J689,0)</f>
        <v>0</v>
      </c>
      <c r="BG689" s="142">
        <f>IF(N689="zákl. přenesená",J689,0)</f>
        <v>0</v>
      </c>
      <c r="BH689" s="142">
        <f>IF(N689="sníž. přenesená",J689,0)</f>
        <v>0</v>
      </c>
      <c r="BI689" s="142">
        <f>IF(N689="nulová",J689,0)</f>
        <v>0</v>
      </c>
      <c r="BJ689" s="15" t="s">
        <v>77</v>
      </c>
      <c r="BK689" s="142">
        <f>ROUND(I689*H689,2)</f>
        <v>0</v>
      </c>
      <c r="BL689" s="15" t="s">
        <v>231</v>
      </c>
      <c r="BM689" s="141" t="s">
        <v>3936</v>
      </c>
    </row>
    <row r="690" spans="2:51" s="12" customFormat="1" ht="12">
      <c r="B690" s="143"/>
      <c r="D690" s="144" t="s">
        <v>157</v>
      </c>
      <c r="E690" s="145" t="s">
        <v>1</v>
      </c>
      <c r="F690" s="146" t="s">
        <v>158</v>
      </c>
      <c r="H690" s="145" t="s">
        <v>1</v>
      </c>
      <c r="L690" s="143"/>
      <c r="M690" s="147"/>
      <c r="N690" s="148"/>
      <c r="O690" s="148"/>
      <c r="P690" s="148"/>
      <c r="Q690" s="148"/>
      <c r="R690" s="148"/>
      <c r="S690" s="148"/>
      <c r="T690" s="149"/>
      <c r="AT690" s="145" t="s">
        <v>157</v>
      </c>
      <c r="AU690" s="145" t="s">
        <v>79</v>
      </c>
      <c r="AV690" s="12" t="s">
        <v>77</v>
      </c>
      <c r="AW690" s="12" t="s">
        <v>27</v>
      </c>
      <c r="AX690" s="12" t="s">
        <v>70</v>
      </c>
      <c r="AY690" s="145" t="s">
        <v>148</v>
      </c>
    </row>
    <row r="691" spans="2:51" s="13" customFormat="1" ht="20.4">
      <c r="B691" s="150"/>
      <c r="D691" s="144" t="s">
        <v>157</v>
      </c>
      <c r="E691" s="151" t="s">
        <v>1</v>
      </c>
      <c r="F691" s="152" t="s">
        <v>3937</v>
      </c>
      <c r="H691" s="153">
        <v>98.7</v>
      </c>
      <c r="L691" s="150"/>
      <c r="M691" s="154"/>
      <c r="N691" s="155"/>
      <c r="O691" s="155"/>
      <c r="P691" s="155"/>
      <c r="Q691" s="155"/>
      <c r="R691" s="155"/>
      <c r="S691" s="155"/>
      <c r="T691" s="156"/>
      <c r="AT691" s="151" t="s">
        <v>157</v>
      </c>
      <c r="AU691" s="151" t="s">
        <v>79</v>
      </c>
      <c r="AV691" s="13" t="s">
        <v>79</v>
      </c>
      <c r="AW691" s="13" t="s">
        <v>27</v>
      </c>
      <c r="AX691" s="13" t="s">
        <v>70</v>
      </c>
      <c r="AY691" s="151" t="s">
        <v>148</v>
      </c>
    </row>
    <row r="692" spans="2:65" s="1" customFormat="1" ht="24" customHeight="1">
      <c r="B692" s="130"/>
      <c r="C692" s="131" t="s">
        <v>1080</v>
      </c>
      <c r="D692" s="131" t="s">
        <v>150</v>
      </c>
      <c r="E692" s="132" t="s">
        <v>1107</v>
      </c>
      <c r="F692" s="133" t="s">
        <v>1108</v>
      </c>
      <c r="G692" s="134" t="s">
        <v>203</v>
      </c>
      <c r="H692" s="135">
        <v>3.128</v>
      </c>
      <c r="I692" s="136"/>
      <c r="J692" s="136">
        <f>ROUND(I692*H692,2)</f>
        <v>0</v>
      </c>
      <c r="K692" s="133" t="s">
        <v>154</v>
      </c>
      <c r="L692" s="27"/>
      <c r="M692" s="137" t="s">
        <v>1</v>
      </c>
      <c r="N692" s="138" t="s">
        <v>35</v>
      </c>
      <c r="O692" s="139">
        <v>1.598</v>
      </c>
      <c r="P692" s="139">
        <f>O692*H692</f>
        <v>4.998544000000001</v>
      </c>
      <c r="Q692" s="139">
        <v>0</v>
      </c>
      <c r="R692" s="139">
        <f>Q692*H692</f>
        <v>0</v>
      </c>
      <c r="S692" s="139">
        <v>0</v>
      </c>
      <c r="T692" s="140">
        <f>S692*H692</f>
        <v>0</v>
      </c>
      <c r="AR692" s="141" t="s">
        <v>231</v>
      </c>
      <c r="AT692" s="141" t="s">
        <v>150</v>
      </c>
      <c r="AU692" s="141" t="s">
        <v>79</v>
      </c>
      <c r="AY692" s="15" t="s">
        <v>148</v>
      </c>
      <c r="BE692" s="142">
        <f>IF(N692="základní",J692,0)</f>
        <v>0</v>
      </c>
      <c r="BF692" s="142">
        <f>IF(N692="snížená",J692,0)</f>
        <v>0</v>
      </c>
      <c r="BG692" s="142">
        <f>IF(N692="zákl. přenesená",J692,0)</f>
        <v>0</v>
      </c>
      <c r="BH692" s="142">
        <f>IF(N692="sníž. přenesená",J692,0)</f>
        <v>0</v>
      </c>
      <c r="BI692" s="142">
        <f>IF(N692="nulová",J692,0)</f>
        <v>0</v>
      </c>
      <c r="BJ692" s="15" t="s">
        <v>77</v>
      </c>
      <c r="BK692" s="142">
        <f>ROUND(I692*H692,2)</f>
        <v>0</v>
      </c>
      <c r="BL692" s="15" t="s">
        <v>231</v>
      </c>
      <c r="BM692" s="141" t="s">
        <v>3938</v>
      </c>
    </row>
    <row r="693" spans="2:63" s="11" customFormat="1" ht="22.8" customHeight="1">
      <c r="B693" s="118"/>
      <c r="D693" s="119" t="s">
        <v>69</v>
      </c>
      <c r="E693" s="128" t="s">
        <v>1173</v>
      </c>
      <c r="F693" s="128" t="s">
        <v>1174</v>
      </c>
      <c r="J693" s="129">
        <f>BK693</f>
        <v>0</v>
      </c>
      <c r="L693" s="118"/>
      <c r="M693" s="122"/>
      <c r="N693" s="123"/>
      <c r="O693" s="123"/>
      <c r="P693" s="124">
        <f>SUM(P694:P728)</f>
        <v>75.843797</v>
      </c>
      <c r="Q693" s="123"/>
      <c r="R693" s="124">
        <f>SUM(R694:R728)</f>
        <v>3.313293575</v>
      </c>
      <c r="S693" s="123"/>
      <c r="T693" s="125">
        <f>SUM(T694:T728)</f>
        <v>0</v>
      </c>
      <c r="AR693" s="119" t="s">
        <v>79</v>
      </c>
      <c r="AT693" s="126" t="s">
        <v>69</v>
      </c>
      <c r="AU693" s="126" t="s">
        <v>77</v>
      </c>
      <c r="AY693" s="119" t="s">
        <v>148</v>
      </c>
      <c r="BK693" s="127">
        <f>SUM(BK694:BK728)</f>
        <v>0</v>
      </c>
    </row>
    <row r="694" spans="2:65" s="1" customFormat="1" ht="24" customHeight="1">
      <c r="B694" s="130"/>
      <c r="C694" s="131" t="s">
        <v>1084</v>
      </c>
      <c r="D694" s="131" t="s">
        <v>150</v>
      </c>
      <c r="E694" s="132" t="s">
        <v>1176</v>
      </c>
      <c r="F694" s="133" t="s">
        <v>1177</v>
      </c>
      <c r="G694" s="134" t="s">
        <v>153</v>
      </c>
      <c r="H694" s="135">
        <v>3.968</v>
      </c>
      <c r="I694" s="136"/>
      <c r="J694" s="136">
        <f>ROUND(I694*H694,2)</f>
        <v>0</v>
      </c>
      <c r="K694" s="133" t="s">
        <v>320</v>
      </c>
      <c r="L694" s="27"/>
      <c r="M694" s="137" t="s">
        <v>1</v>
      </c>
      <c r="N694" s="138" t="s">
        <v>35</v>
      </c>
      <c r="O694" s="139">
        <v>0.06</v>
      </c>
      <c r="P694" s="139">
        <f>O694*H694</f>
        <v>0.23807999999999999</v>
      </c>
      <c r="Q694" s="139">
        <v>0</v>
      </c>
      <c r="R694" s="139">
        <f>Q694*H694</f>
        <v>0</v>
      </c>
      <c r="S694" s="139">
        <v>0</v>
      </c>
      <c r="T694" s="140">
        <f>S694*H694</f>
        <v>0</v>
      </c>
      <c r="AR694" s="141" t="s">
        <v>231</v>
      </c>
      <c r="AT694" s="141" t="s">
        <v>150</v>
      </c>
      <c r="AU694" s="141" t="s">
        <v>79</v>
      </c>
      <c r="AY694" s="15" t="s">
        <v>148</v>
      </c>
      <c r="BE694" s="142">
        <f>IF(N694="základní",J694,0)</f>
        <v>0</v>
      </c>
      <c r="BF694" s="142">
        <f>IF(N694="snížená",J694,0)</f>
        <v>0</v>
      </c>
      <c r="BG694" s="142">
        <f>IF(N694="zákl. přenesená",J694,0)</f>
        <v>0</v>
      </c>
      <c r="BH694" s="142">
        <f>IF(N694="sníž. přenesená",J694,0)</f>
        <v>0</v>
      </c>
      <c r="BI694" s="142">
        <f>IF(N694="nulová",J694,0)</f>
        <v>0</v>
      </c>
      <c r="BJ694" s="15" t="s">
        <v>77</v>
      </c>
      <c r="BK694" s="142">
        <f>ROUND(I694*H694,2)</f>
        <v>0</v>
      </c>
      <c r="BL694" s="15" t="s">
        <v>231</v>
      </c>
      <c r="BM694" s="141" t="s">
        <v>3939</v>
      </c>
    </row>
    <row r="695" spans="2:51" s="12" customFormat="1" ht="12">
      <c r="B695" s="143"/>
      <c r="D695" s="144" t="s">
        <v>157</v>
      </c>
      <c r="E695" s="145" t="s">
        <v>1</v>
      </c>
      <c r="F695" s="146" t="s">
        <v>819</v>
      </c>
      <c r="H695" s="145" t="s">
        <v>1</v>
      </c>
      <c r="L695" s="143"/>
      <c r="M695" s="147"/>
      <c r="N695" s="148"/>
      <c r="O695" s="148"/>
      <c r="P695" s="148"/>
      <c r="Q695" s="148"/>
      <c r="R695" s="148"/>
      <c r="S695" s="148"/>
      <c r="T695" s="149"/>
      <c r="AT695" s="145" t="s">
        <v>157</v>
      </c>
      <c r="AU695" s="145" t="s">
        <v>79</v>
      </c>
      <c r="AV695" s="12" t="s">
        <v>77</v>
      </c>
      <c r="AW695" s="12" t="s">
        <v>27</v>
      </c>
      <c r="AX695" s="12" t="s">
        <v>70</v>
      </c>
      <c r="AY695" s="145" t="s">
        <v>148</v>
      </c>
    </row>
    <row r="696" spans="2:51" s="13" customFormat="1" ht="12">
      <c r="B696" s="150"/>
      <c r="D696" s="144" t="s">
        <v>157</v>
      </c>
      <c r="E696" s="151" t="s">
        <v>1</v>
      </c>
      <c r="F696" s="152" t="s">
        <v>3918</v>
      </c>
      <c r="H696" s="153">
        <v>3.968</v>
      </c>
      <c r="L696" s="150"/>
      <c r="M696" s="154"/>
      <c r="N696" s="155"/>
      <c r="O696" s="155"/>
      <c r="P696" s="155"/>
      <c r="Q696" s="155"/>
      <c r="R696" s="155"/>
      <c r="S696" s="155"/>
      <c r="T696" s="156"/>
      <c r="AT696" s="151" t="s">
        <v>157</v>
      </c>
      <c r="AU696" s="151" t="s">
        <v>79</v>
      </c>
      <c r="AV696" s="13" t="s">
        <v>79</v>
      </c>
      <c r="AW696" s="13" t="s">
        <v>27</v>
      </c>
      <c r="AX696" s="13" t="s">
        <v>70</v>
      </c>
      <c r="AY696" s="151" t="s">
        <v>148</v>
      </c>
    </row>
    <row r="697" spans="2:65" s="1" customFormat="1" ht="24" customHeight="1">
      <c r="B697" s="130"/>
      <c r="C697" s="157" t="s">
        <v>1088</v>
      </c>
      <c r="D697" s="157" t="s">
        <v>80</v>
      </c>
      <c r="E697" s="158" t="s">
        <v>367</v>
      </c>
      <c r="F697" s="159" t="s">
        <v>368</v>
      </c>
      <c r="G697" s="160" t="s">
        <v>153</v>
      </c>
      <c r="H697" s="161">
        <v>4.047</v>
      </c>
      <c r="I697" s="162"/>
      <c r="J697" s="162">
        <f>ROUND(I697*H697,2)</f>
        <v>0</v>
      </c>
      <c r="K697" s="159" t="s">
        <v>1</v>
      </c>
      <c r="L697" s="163"/>
      <c r="M697" s="164" t="s">
        <v>1</v>
      </c>
      <c r="N697" s="165" t="s">
        <v>35</v>
      </c>
      <c r="O697" s="139">
        <v>0</v>
      </c>
      <c r="P697" s="139">
        <f>O697*H697</f>
        <v>0</v>
      </c>
      <c r="Q697" s="139">
        <v>0.0018</v>
      </c>
      <c r="R697" s="139">
        <f>Q697*H697</f>
        <v>0.0072846</v>
      </c>
      <c r="S697" s="139">
        <v>0</v>
      </c>
      <c r="T697" s="140">
        <f>S697*H697</f>
        <v>0</v>
      </c>
      <c r="AR697" s="141" t="s">
        <v>192</v>
      </c>
      <c r="AT697" s="141" t="s">
        <v>80</v>
      </c>
      <c r="AU697" s="141" t="s">
        <v>79</v>
      </c>
      <c r="AY697" s="15" t="s">
        <v>148</v>
      </c>
      <c r="BE697" s="142">
        <f>IF(N697="základní",J697,0)</f>
        <v>0</v>
      </c>
      <c r="BF697" s="142">
        <f>IF(N697="snížená",J697,0)</f>
        <v>0</v>
      </c>
      <c r="BG697" s="142">
        <f>IF(N697="zákl. přenesená",J697,0)</f>
        <v>0</v>
      </c>
      <c r="BH697" s="142">
        <f>IF(N697="sníž. přenesená",J697,0)</f>
        <v>0</v>
      </c>
      <c r="BI697" s="142">
        <f>IF(N697="nulová",J697,0)</f>
        <v>0</v>
      </c>
      <c r="BJ697" s="15" t="s">
        <v>77</v>
      </c>
      <c r="BK697" s="142">
        <f>ROUND(I697*H697,2)</f>
        <v>0</v>
      </c>
      <c r="BL697" s="15" t="s">
        <v>155</v>
      </c>
      <c r="BM697" s="141" t="s">
        <v>3940</v>
      </c>
    </row>
    <row r="698" spans="2:51" s="13" customFormat="1" ht="12">
      <c r="B698" s="150"/>
      <c r="D698" s="144" t="s">
        <v>157</v>
      </c>
      <c r="F698" s="152" t="s">
        <v>3941</v>
      </c>
      <c r="H698" s="153">
        <v>4.047</v>
      </c>
      <c r="L698" s="150"/>
      <c r="M698" s="154"/>
      <c r="N698" s="155"/>
      <c r="O698" s="155"/>
      <c r="P698" s="155"/>
      <c r="Q698" s="155"/>
      <c r="R698" s="155"/>
      <c r="S698" s="155"/>
      <c r="T698" s="156"/>
      <c r="AT698" s="151" t="s">
        <v>157</v>
      </c>
      <c r="AU698" s="151" t="s">
        <v>79</v>
      </c>
      <c r="AV698" s="13" t="s">
        <v>79</v>
      </c>
      <c r="AW698" s="13" t="s">
        <v>3</v>
      </c>
      <c r="AX698" s="13" t="s">
        <v>77</v>
      </c>
      <c r="AY698" s="151" t="s">
        <v>148</v>
      </c>
    </row>
    <row r="699" spans="2:65" s="1" customFormat="1" ht="24" customHeight="1">
      <c r="B699" s="130"/>
      <c r="C699" s="131" t="s">
        <v>1093</v>
      </c>
      <c r="D699" s="131" t="s">
        <v>150</v>
      </c>
      <c r="E699" s="132" t="s">
        <v>1185</v>
      </c>
      <c r="F699" s="133" t="s">
        <v>1186</v>
      </c>
      <c r="G699" s="134" t="s">
        <v>153</v>
      </c>
      <c r="H699" s="135">
        <v>307.2</v>
      </c>
      <c r="I699" s="136"/>
      <c r="J699" s="136">
        <f>ROUND(I699*H699,2)</f>
        <v>0</v>
      </c>
      <c r="K699" s="133" t="s">
        <v>320</v>
      </c>
      <c r="L699" s="27"/>
      <c r="M699" s="137" t="s">
        <v>1</v>
      </c>
      <c r="N699" s="138" t="s">
        <v>35</v>
      </c>
      <c r="O699" s="139">
        <v>0.14</v>
      </c>
      <c r="P699" s="139">
        <f>O699*H699</f>
        <v>43.008</v>
      </c>
      <c r="Q699" s="139">
        <v>0</v>
      </c>
      <c r="R699" s="139">
        <f>Q699*H699</f>
        <v>0</v>
      </c>
      <c r="S699" s="139">
        <v>0</v>
      </c>
      <c r="T699" s="140">
        <f>S699*H699</f>
        <v>0</v>
      </c>
      <c r="AR699" s="141" t="s">
        <v>231</v>
      </c>
      <c r="AT699" s="141" t="s">
        <v>150</v>
      </c>
      <c r="AU699" s="141" t="s">
        <v>79</v>
      </c>
      <c r="AY699" s="15" t="s">
        <v>148</v>
      </c>
      <c r="BE699" s="142">
        <f>IF(N699="základní",J699,0)</f>
        <v>0</v>
      </c>
      <c r="BF699" s="142">
        <f>IF(N699="snížená",J699,0)</f>
        <v>0</v>
      </c>
      <c r="BG699" s="142">
        <f>IF(N699="zákl. přenesená",J699,0)</f>
        <v>0</v>
      </c>
      <c r="BH699" s="142">
        <f>IF(N699="sníž. přenesená",J699,0)</f>
        <v>0</v>
      </c>
      <c r="BI699" s="142">
        <f>IF(N699="nulová",J699,0)</f>
        <v>0</v>
      </c>
      <c r="BJ699" s="15" t="s">
        <v>77</v>
      </c>
      <c r="BK699" s="142">
        <f>ROUND(I699*H699,2)</f>
        <v>0</v>
      </c>
      <c r="BL699" s="15" t="s">
        <v>231</v>
      </c>
      <c r="BM699" s="141" t="s">
        <v>3942</v>
      </c>
    </row>
    <row r="700" spans="2:51" s="13" customFormat="1" ht="12">
      <c r="B700" s="150"/>
      <c r="D700" s="144" t="s">
        <v>157</v>
      </c>
      <c r="E700" s="151" t="s">
        <v>1</v>
      </c>
      <c r="F700" s="152" t="s">
        <v>3856</v>
      </c>
      <c r="H700" s="153">
        <v>307.2</v>
      </c>
      <c r="L700" s="150"/>
      <c r="M700" s="154"/>
      <c r="N700" s="155"/>
      <c r="O700" s="155"/>
      <c r="P700" s="155"/>
      <c r="Q700" s="155"/>
      <c r="R700" s="155"/>
      <c r="S700" s="155"/>
      <c r="T700" s="156"/>
      <c r="AT700" s="151" t="s">
        <v>157</v>
      </c>
      <c r="AU700" s="151" t="s">
        <v>79</v>
      </c>
      <c r="AV700" s="13" t="s">
        <v>79</v>
      </c>
      <c r="AW700" s="13" t="s">
        <v>27</v>
      </c>
      <c r="AX700" s="13" t="s">
        <v>70</v>
      </c>
      <c r="AY700" s="151" t="s">
        <v>148</v>
      </c>
    </row>
    <row r="701" spans="2:65" s="1" customFormat="1" ht="24" customHeight="1">
      <c r="B701" s="130"/>
      <c r="C701" s="157" t="s">
        <v>1101</v>
      </c>
      <c r="D701" s="157" t="s">
        <v>80</v>
      </c>
      <c r="E701" s="158" t="s">
        <v>1189</v>
      </c>
      <c r="F701" s="159" t="s">
        <v>1190</v>
      </c>
      <c r="G701" s="160" t="s">
        <v>153</v>
      </c>
      <c r="H701" s="161">
        <v>626.688</v>
      </c>
      <c r="I701" s="162"/>
      <c r="J701" s="162">
        <f>ROUND(I701*H701,2)</f>
        <v>0</v>
      </c>
      <c r="K701" s="159" t="s">
        <v>320</v>
      </c>
      <c r="L701" s="163"/>
      <c r="M701" s="164" t="s">
        <v>1</v>
      </c>
      <c r="N701" s="165" t="s">
        <v>35</v>
      </c>
      <c r="O701" s="139">
        <v>0</v>
      </c>
      <c r="P701" s="139">
        <f>O701*H701</f>
        <v>0</v>
      </c>
      <c r="Q701" s="139">
        <v>0.004</v>
      </c>
      <c r="R701" s="139">
        <f>Q701*H701</f>
        <v>2.506752</v>
      </c>
      <c r="S701" s="139">
        <v>0</v>
      </c>
      <c r="T701" s="140">
        <f>S701*H701</f>
        <v>0</v>
      </c>
      <c r="AR701" s="141" t="s">
        <v>325</v>
      </c>
      <c r="AT701" s="141" t="s">
        <v>80</v>
      </c>
      <c r="AU701" s="141" t="s">
        <v>79</v>
      </c>
      <c r="AY701" s="15" t="s">
        <v>148</v>
      </c>
      <c r="BE701" s="142">
        <f>IF(N701="základní",J701,0)</f>
        <v>0</v>
      </c>
      <c r="BF701" s="142">
        <f>IF(N701="snížená",J701,0)</f>
        <v>0</v>
      </c>
      <c r="BG701" s="142">
        <f>IF(N701="zákl. přenesená",J701,0)</f>
        <v>0</v>
      </c>
      <c r="BH701" s="142">
        <f>IF(N701="sníž. přenesená",J701,0)</f>
        <v>0</v>
      </c>
      <c r="BI701" s="142">
        <f>IF(N701="nulová",J701,0)</f>
        <v>0</v>
      </c>
      <c r="BJ701" s="15" t="s">
        <v>77</v>
      </c>
      <c r="BK701" s="142">
        <f>ROUND(I701*H701,2)</f>
        <v>0</v>
      </c>
      <c r="BL701" s="15" t="s">
        <v>231</v>
      </c>
      <c r="BM701" s="141" t="s">
        <v>3943</v>
      </c>
    </row>
    <row r="702" spans="2:47" s="1" customFormat="1" ht="19.2">
      <c r="B702" s="27"/>
      <c r="D702" s="144" t="s">
        <v>277</v>
      </c>
      <c r="F702" s="166" t="s">
        <v>1192</v>
      </c>
      <c r="L702" s="27"/>
      <c r="M702" s="167"/>
      <c r="N702" s="50"/>
      <c r="O702" s="50"/>
      <c r="P702" s="50"/>
      <c r="Q702" s="50"/>
      <c r="R702" s="50"/>
      <c r="S702" s="50"/>
      <c r="T702" s="51"/>
      <c r="AT702" s="15" t="s">
        <v>277</v>
      </c>
      <c r="AU702" s="15" t="s">
        <v>79</v>
      </c>
    </row>
    <row r="703" spans="2:51" s="13" customFormat="1" ht="12">
      <c r="B703" s="150"/>
      <c r="D703" s="144" t="s">
        <v>157</v>
      </c>
      <c r="F703" s="152" t="s">
        <v>3944</v>
      </c>
      <c r="H703" s="153">
        <v>626.688</v>
      </c>
      <c r="L703" s="150"/>
      <c r="M703" s="154"/>
      <c r="N703" s="155"/>
      <c r="O703" s="155"/>
      <c r="P703" s="155"/>
      <c r="Q703" s="155"/>
      <c r="R703" s="155"/>
      <c r="S703" s="155"/>
      <c r="T703" s="156"/>
      <c r="AT703" s="151" t="s">
        <v>157</v>
      </c>
      <c r="AU703" s="151" t="s">
        <v>79</v>
      </c>
      <c r="AV703" s="13" t="s">
        <v>79</v>
      </c>
      <c r="AW703" s="13" t="s">
        <v>3</v>
      </c>
      <c r="AX703" s="13" t="s">
        <v>77</v>
      </c>
      <c r="AY703" s="151" t="s">
        <v>148</v>
      </c>
    </row>
    <row r="704" spans="2:65" s="1" customFormat="1" ht="24" customHeight="1">
      <c r="B704" s="130"/>
      <c r="C704" s="131" t="s">
        <v>1106</v>
      </c>
      <c r="D704" s="131" t="s">
        <v>150</v>
      </c>
      <c r="E704" s="132" t="s">
        <v>1195</v>
      </c>
      <c r="F704" s="133" t="s">
        <v>1196</v>
      </c>
      <c r="G704" s="134" t="s">
        <v>153</v>
      </c>
      <c r="H704" s="135">
        <v>9.918</v>
      </c>
      <c r="I704" s="136"/>
      <c r="J704" s="136">
        <f>ROUND(I704*H704,2)</f>
        <v>0</v>
      </c>
      <c r="K704" s="133" t="s">
        <v>154</v>
      </c>
      <c r="L704" s="27"/>
      <c r="M704" s="137" t="s">
        <v>1</v>
      </c>
      <c r="N704" s="138" t="s">
        <v>35</v>
      </c>
      <c r="O704" s="139">
        <v>0.211</v>
      </c>
      <c r="P704" s="139">
        <f>O704*H704</f>
        <v>2.092698</v>
      </c>
      <c r="Q704" s="139">
        <v>0.006</v>
      </c>
      <c r="R704" s="139">
        <f>Q704*H704</f>
        <v>0.059508</v>
      </c>
      <c r="S704" s="139">
        <v>0</v>
      </c>
      <c r="T704" s="140">
        <f>S704*H704</f>
        <v>0</v>
      </c>
      <c r="AR704" s="141" t="s">
        <v>231</v>
      </c>
      <c r="AT704" s="141" t="s">
        <v>150</v>
      </c>
      <c r="AU704" s="141" t="s">
        <v>79</v>
      </c>
      <c r="AY704" s="15" t="s">
        <v>148</v>
      </c>
      <c r="BE704" s="142">
        <f>IF(N704="základní",J704,0)</f>
        <v>0</v>
      </c>
      <c r="BF704" s="142">
        <f>IF(N704="snížená",J704,0)</f>
        <v>0</v>
      </c>
      <c r="BG704" s="142">
        <f>IF(N704="zákl. přenesená",J704,0)</f>
        <v>0</v>
      </c>
      <c r="BH704" s="142">
        <f>IF(N704="sníž. přenesená",J704,0)</f>
        <v>0</v>
      </c>
      <c r="BI704" s="142">
        <f>IF(N704="nulová",J704,0)</f>
        <v>0</v>
      </c>
      <c r="BJ704" s="15" t="s">
        <v>77</v>
      </c>
      <c r="BK704" s="142">
        <f>ROUND(I704*H704,2)</f>
        <v>0</v>
      </c>
      <c r="BL704" s="15" t="s">
        <v>231</v>
      </c>
      <c r="BM704" s="141" t="s">
        <v>3945</v>
      </c>
    </row>
    <row r="705" spans="2:51" s="13" customFormat="1" ht="12">
      <c r="B705" s="150"/>
      <c r="D705" s="144" t="s">
        <v>157</v>
      </c>
      <c r="E705" s="151" t="s">
        <v>1</v>
      </c>
      <c r="F705" s="152" t="s">
        <v>3917</v>
      </c>
      <c r="H705" s="153">
        <v>9.918</v>
      </c>
      <c r="L705" s="150"/>
      <c r="M705" s="154"/>
      <c r="N705" s="155"/>
      <c r="O705" s="155"/>
      <c r="P705" s="155"/>
      <c r="Q705" s="155"/>
      <c r="R705" s="155"/>
      <c r="S705" s="155"/>
      <c r="T705" s="156"/>
      <c r="AT705" s="151" t="s">
        <v>157</v>
      </c>
      <c r="AU705" s="151" t="s">
        <v>79</v>
      </c>
      <c r="AV705" s="13" t="s">
        <v>79</v>
      </c>
      <c r="AW705" s="13" t="s">
        <v>27</v>
      </c>
      <c r="AX705" s="13" t="s">
        <v>70</v>
      </c>
      <c r="AY705" s="151" t="s">
        <v>148</v>
      </c>
    </row>
    <row r="706" spans="2:65" s="1" customFormat="1" ht="24" customHeight="1">
      <c r="B706" s="130"/>
      <c r="C706" s="157" t="s">
        <v>1112</v>
      </c>
      <c r="D706" s="157" t="s">
        <v>80</v>
      </c>
      <c r="E706" s="158" t="s">
        <v>1199</v>
      </c>
      <c r="F706" s="159" t="s">
        <v>1200</v>
      </c>
      <c r="G706" s="160" t="s">
        <v>153</v>
      </c>
      <c r="H706" s="161">
        <v>10.612</v>
      </c>
      <c r="I706" s="162"/>
      <c r="J706" s="162">
        <f>ROUND(I706*H706,2)</f>
        <v>0</v>
      </c>
      <c r="K706" s="159" t="s">
        <v>154</v>
      </c>
      <c r="L706" s="163"/>
      <c r="M706" s="164" t="s">
        <v>1</v>
      </c>
      <c r="N706" s="165" t="s">
        <v>35</v>
      </c>
      <c r="O706" s="139">
        <v>0</v>
      </c>
      <c r="P706" s="139">
        <f>O706*H706</f>
        <v>0</v>
      </c>
      <c r="Q706" s="139">
        <v>0.005</v>
      </c>
      <c r="R706" s="139">
        <f>Q706*H706</f>
        <v>0.05306</v>
      </c>
      <c r="S706" s="139">
        <v>0</v>
      </c>
      <c r="T706" s="140">
        <f>S706*H706</f>
        <v>0</v>
      </c>
      <c r="AR706" s="141" t="s">
        <v>325</v>
      </c>
      <c r="AT706" s="141" t="s">
        <v>80</v>
      </c>
      <c r="AU706" s="141" t="s">
        <v>79</v>
      </c>
      <c r="AY706" s="15" t="s">
        <v>148</v>
      </c>
      <c r="BE706" s="142">
        <f>IF(N706="základní",J706,0)</f>
        <v>0</v>
      </c>
      <c r="BF706" s="142">
        <f>IF(N706="snížená",J706,0)</f>
        <v>0</v>
      </c>
      <c r="BG706" s="142">
        <f>IF(N706="zákl. přenesená",J706,0)</f>
        <v>0</v>
      </c>
      <c r="BH706" s="142">
        <f>IF(N706="sníž. přenesená",J706,0)</f>
        <v>0</v>
      </c>
      <c r="BI706" s="142">
        <f>IF(N706="nulová",J706,0)</f>
        <v>0</v>
      </c>
      <c r="BJ706" s="15" t="s">
        <v>77</v>
      </c>
      <c r="BK706" s="142">
        <f>ROUND(I706*H706,2)</f>
        <v>0</v>
      </c>
      <c r="BL706" s="15" t="s">
        <v>231</v>
      </c>
      <c r="BM706" s="141" t="s">
        <v>3946</v>
      </c>
    </row>
    <row r="707" spans="2:47" s="1" customFormat="1" ht="19.2">
      <c r="B707" s="27"/>
      <c r="D707" s="144" t="s">
        <v>277</v>
      </c>
      <c r="F707" s="166" t="s">
        <v>1192</v>
      </c>
      <c r="L707" s="27"/>
      <c r="M707" s="167"/>
      <c r="N707" s="50"/>
      <c r="O707" s="50"/>
      <c r="P707" s="50"/>
      <c r="Q707" s="50"/>
      <c r="R707" s="50"/>
      <c r="S707" s="50"/>
      <c r="T707" s="51"/>
      <c r="AT707" s="15" t="s">
        <v>277</v>
      </c>
      <c r="AU707" s="15" t="s">
        <v>79</v>
      </c>
    </row>
    <row r="708" spans="2:51" s="13" customFormat="1" ht="12">
      <c r="B708" s="150"/>
      <c r="D708" s="144" t="s">
        <v>157</v>
      </c>
      <c r="F708" s="152" t="s">
        <v>3947</v>
      </c>
      <c r="H708" s="153">
        <v>10.612</v>
      </c>
      <c r="L708" s="150"/>
      <c r="M708" s="154"/>
      <c r="N708" s="155"/>
      <c r="O708" s="155"/>
      <c r="P708" s="155"/>
      <c r="Q708" s="155"/>
      <c r="R708" s="155"/>
      <c r="S708" s="155"/>
      <c r="T708" s="156"/>
      <c r="AT708" s="151" t="s">
        <v>157</v>
      </c>
      <c r="AU708" s="151" t="s">
        <v>79</v>
      </c>
      <c r="AV708" s="13" t="s">
        <v>79</v>
      </c>
      <c r="AW708" s="13" t="s">
        <v>3</v>
      </c>
      <c r="AX708" s="13" t="s">
        <v>77</v>
      </c>
      <c r="AY708" s="151" t="s">
        <v>148</v>
      </c>
    </row>
    <row r="709" spans="2:65" s="1" customFormat="1" ht="24" customHeight="1">
      <c r="B709" s="130"/>
      <c r="C709" s="131" t="s">
        <v>1123</v>
      </c>
      <c r="D709" s="131" t="s">
        <v>150</v>
      </c>
      <c r="E709" s="132" t="s">
        <v>1205</v>
      </c>
      <c r="F709" s="133" t="s">
        <v>1206</v>
      </c>
      <c r="G709" s="134" t="s">
        <v>153</v>
      </c>
      <c r="H709" s="135">
        <v>215.97</v>
      </c>
      <c r="I709" s="136"/>
      <c r="J709" s="136">
        <f>ROUND(I709*H709,2)</f>
        <v>0</v>
      </c>
      <c r="K709" s="133" t="s">
        <v>320</v>
      </c>
      <c r="L709" s="27"/>
      <c r="M709" s="137" t="s">
        <v>1</v>
      </c>
      <c r="N709" s="138" t="s">
        <v>35</v>
      </c>
      <c r="O709" s="139">
        <v>0.1</v>
      </c>
      <c r="P709" s="139">
        <f>O709*H709</f>
        <v>21.597</v>
      </c>
      <c r="Q709" s="139">
        <v>0</v>
      </c>
      <c r="R709" s="139">
        <f>Q709*H709</f>
        <v>0</v>
      </c>
      <c r="S709" s="139">
        <v>0</v>
      </c>
      <c r="T709" s="140">
        <f>S709*H709</f>
        <v>0</v>
      </c>
      <c r="AR709" s="141" t="s">
        <v>231</v>
      </c>
      <c r="AT709" s="141" t="s">
        <v>150</v>
      </c>
      <c r="AU709" s="141" t="s">
        <v>79</v>
      </c>
      <c r="AY709" s="15" t="s">
        <v>148</v>
      </c>
      <c r="BE709" s="142">
        <f>IF(N709="základní",J709,0)</f>
        <v>0</v>
      </c>
      <c r="BF709" s="142">
        <f>IF(N709="snížená",J709,0)</f>
        <v>0</v>
      </c>
      <c r="BG709" s="142">
        <f>IF(N709="zákl. přenesená",J709,0)</f>
        <v>0</v>
      </c>
      <c r="BH709" s="142">
        <f>IF(N709="sníž. přenesená",J709,0)</f>
        <v>0</v>
      </c>
      <c r="BI709" s="142">
        <f>IF(N709="nulová",J709,0)</f>
        <v>0</v>
      </c>
      <c r="BJ709" s="15" t="s">
        <v>77</v>
      </c>
      <c r="BK709" s="142">
        <f>ROUND(I709*H709,2)</f>
        <v>0</v>
      </c>
      <c r="BL709" s="15" t="s">
        <v>231</v>
      </c>
      <c r="BM709" s="141" t="s">
        <v>3948</v>
      </c>
    </row>
    <row r="710" spans="2:51" s="12" customFormat="1" ht="12">
      <c r="B710" s="143"/>
      <c r="D710" s="144" t="s">
        <v>157</v>
      </c>
      <c r="E710" s="145" t="s">
        <v>1</v>
      </c>
      <c r="F710" s="146" t="s">
        <v>1208</v>
      </c>
      <c r="H710" s="145" t="s">
        <v>1</v>
      </c>
      <c r="L710" s="143"/>
      <c r="M710" s="147"/>
      <c r="N710" s="148"/>
      <c r="O710" s="148"/>
      <c r="P710" s="148"/>
      <c r="Q710" s="148"/>
      <c r="R710" s="148"/>
      <c r="S710" s="148"/>
      <c r="T710" s="149"/>
      <c r="AT710" s="145" t="s">
        <v>157</v>
      </c>
      <c r="AU710" s="145" t="s">
        <v>79</v>
      </c>
      <c r="AV710" s="12" t="s">
        <v>77</v>
      </c>
      <c r="AW710" s="12" t="s">
        <v>27</v>
      </c>
      <c r="AX710" s="12" t="s">
        <v>70</v>
      </c>
      <c r="AY710" s="145" t="s">
        <v>148</v>
      </c>
    </row>
    <row r="711" spans="2:51" s="13" customFormat="1" ht="12">
      <c r="B711" s="150"/>
      <c r="D711" s="144" t="s">
        <v>157</v>
      </c>
      <c r="E711" s="151" t="s">
        <v>1</v>
      </c>
      <c r="F711" s="152" t="s">
        <v>3949</v>
      </c>
      <c r="H711" s="153">
        <v>26.25</v>
      </c>
      <c r="L711" s="150"/>
      <c r="M711" s="154"/>
      <c r="N711" s="155"/>
      <c r="O711" s="155"/>
      <c r="P711" s="155"/>
      <c r="Q711" s="155"/>
      <c r="R711" s="155"/>
      <c r="S711" s="155"/>
      <c r="T711" s="156"/>
      <c r="AT711" s="151" t="s">
        <v>157</v>
      </c>
      <c r="AU711" s="151" t="s">
        <v>79</v>
      </c>
      <c r="AV711" s="13" t="s">
        <v>79</v>
      </c>
      <c r="AW711" s="13" t="s">
        <v>27</v>
      </c>
      <c r="AX711" s="13" t="s">
        <v>70</v>
      </c>
      <c r="AY711" s="151" t="s">
        <v>148</v>
      </c>
    </row>
    <row r="712" spans="2:51" s="13" customFormat="1" ht="20.4">
      <c r="B712" s="150"/>
      <c r="D712" s="144" t="s">
        <v>157</v>
      </c>
      <c r="E712" s="151" t="s">
        <v>1</v>
      </c>
      <c r="F712" s="152" t="s">
        <v>3950</v>
      </c>
      <c r="H712" s="153">
        <v>189.72</v>
      </c>
      <c r="L712" s="150"/>
      <c r="M712" s="154"/>
      <c r="N712" s="155"/>
      <c r="O712" s="155"/>
      <c r="P712" s="155"/>
      <c r="Q712" s="155"/>
      <c r="R712" s="155"/>
      <c r="S712" s="155"/>
      <c r="T712" s="156"/>
      <c r="AT712" s="151" t="s">
        <v>157</v>
      </c>
      <c r="AU712" s="151" t="s">
        <v>79</v>
      </c>
      <c r="AV712" s="13" t="s">
        <v>79</v>
      </c>
      <c r="AW712" s="13" t="s">
        <v>27</v>
      </c>
      <c r="AX712" s="13" t="s">
        <v>70</v>
      </c>
      <c r="AY712" s="151" t="s">
        <v>148</v>
      </c>
    </row>
    <row r="713" spans="2:65" s="1" customFormat="1" ht="24" customHeight="1">
      <c r="B713" s="130"/>
      <c r="C713" s="157" t="s">
        <v>1129</v>
      </c>
      <c r="D713" s="157" t="s">
        <v>80</v>
      </c>
      <c r="E713" s="158" t="s">
        <v>1212</v>
      </c>
      <c r="F713" s="159" t="s">
        <v>1213</v>
      </c>
      <c r="G713" s="160" t="s">
        <v>153</v>
      </c>
      <c r="H713" s="161">
        <v>105.682</v>
      </c>
      <c r="I713" s="162"/>
      <c r="J713" s="162">
        <f>ROUND(I713*H713,2)</f>
        <v>0</v>
      </c>
      <c r="K713" s="159" t="s">
        <v>320</v>
      </c>
      <c r="L713" s="163"/>
      <c r="M713" s="164" t="s">
        <v>1</v>
      </c>
      <c r="N713" s="165" t="s">
        <v>35</v>
      </c>
      <c r="O713" s="139">
        <v>0</v>
      </c>
      <c r="P713" s="139">
        <f>O713*H713</f>
        <v>0</v>
      </c>
      <c r="Q713" s="139">
        <v>0.0042</v>
      </c>
      <c r="R713" s="139">
        <f>Q713*H713</f>
        <v>0.4438644</v>
      </c>
      <c r="S713" s="139">
        <v>0</v>
      </c>
      <c r="T713" s="140">
        <f>S713*H713</f>
        <v>0</v>
      </c>
      <c r="AR713" s="141" t="s">
        <v>325</v>
      </c>
      <c r="AT713" s="141" t="s">
        <v>80</v>
      </c>
      <c r="AU713" s="141" t="s">
        <v>79</v>
      </c>
      <c r="AY713" s="15" t="s">
        <v>148</v>
      </c>
      <c r="BE713" s="142">
        <f>IF(N713="základní",J713,0)</f>
        <v>0</v>
      </c>
      <c r="BF713" s="142">
        <f>IF(N713="snížená",J713,0)</f>
        <v>0</v>
      </c>
      <c r="BG713" s="142">
        <f>IF(N713="zákl. přenesená",J713,0)</f>
        <v>0</v>
      </c>
      <c r="BH713" s="142">
        <f>IF(N713="sníž. přenesená",J713,0)</f>
        <v>0</v>
      </c>
      <c r="BI713" s="142">
        <f>IF(N713="nulová",J713,0)</f>
        <v>0</v>
      </c>
      <c r="BJ713" s="15" t="s">
        <v>77</v>
      </c>
      <c r="BK713" s="142">
        <f>ROUND(I713*H713,2)</f>
        <v>0</v>
      </c>
      <c r="BL713" s="15" t="s">
        <v>231</v>
      </c>
      <c r="BM713" s="141" t="s">
        <v>3951</v>
      </c>
    </row>
    <row r="714" spans="2:51" s="12" customFormat="1" ht="12">
      <c r="B714" s="143"/>
      <c r="D714" s="144" t="s">
        <v>157</v>
      </c>
      <c r="E714" s="145" t="s">
        <v>1</v>
      </c>
      <c r="F714" s="146" t="s">
        <v>1208</v>
      </c>
      <c r="H714" s="145" t="s">
        <v>1</v>
      </c>
      <c r="L714" s="143"/>
      <c r="M714" s="147"/>
      <c r="N714" s="148"/>
      <c r="O714" s="148"/>
      <c r="P714" s="148"/>
      <c r="Q714" s="148"/>
      <c r="R714" s="148"/>
      <c r="S714" s="148"/>
      <c r="T714" s="149"/>
      <c r="AT714" s="145" t="s">
        <v>157</v>
      </c>
      <c r="AU714" s="145" t="s">
        <v>79</v>
      </c>
      <c r="AV714" s="12" t="s">
        <v>77</v>
      </c>
      <c r="AW714" s="12" t="s">
        <v>27</v>
      </c>
      <c r="AX714" s="12" t="s">
        <v>70</v>
      </c>
      <c r="AY714" s="145" t="s">
        <v>148</v>
      </c>
    </row>
    <row r="715" spans="2:51" s="13" customFormat="1" ht="12">
      <c r="B715" s="150"/>
      <c r="D715" s="144" t="s">
        <v>157</v>
      </c>
      <c r="E715" s="151" t="s">
        <v>1</v>
      </c>
      <c r="F715" s="152" t="s">
        <v>3952</v>
      </c>
      <c r="H715" s="153">
        <v>8.75</v>
      </c>
      <c r="L715" s="150"/>
      <c r="M715" s="154"/>
      <c r="N715" s="155"/>
      <c r="O715" s="155"/>
      <c r="P715" s="155"/>
      <c r="Q715" s="155"/>
      <c r="R715" s="155"/>
      <c r="S715" s="155"/>
      <c r="T715" s="156"/>
      <c r="AT715" s="151" t="s">
        <v>157</v>
      </c>
      <c r="AU715" s="151" t="s">
        <v>79</v>
      </c>
      <c r="AV715" s="13" t="s">
        <v>79</v>
      </c>
      <c r="AW715" s="13" t="s">
        <v>27</v>
      </c>
      <c r="AX715" s="13" t="s">
        <v>70</v>
      </c>
      <c r="AY715" s="151" t="s">
        <v>148</v>
      </c>
    </row>
    <row r="716" spans="2:51" s="13" customFormat="1" ht="20.4">
      <c r="B716" s="150"/>
      <c r="D716" s="144" t="s">
        <v>157</v>
      </c>
      <c r="E716" s="151" t="s">
        <v>1</v>
      </c>
      <c r="F716" s="152" t="s">
        <v>3953</v>
      </c>
      <c r="H716" s="153">
        <v>94.86</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51" s="13" customFormat="1" ht="12">
      <c r="B717" s="150"/>
      <c r="D717" s="144" t="s">
        <v>157</v>
      </c>
      <c r="F717" s="152" t="s">
        <v>3954</v>
      </c>
      <c r="H717" s="153">
        <v>105.682</v>
      </c>
      <c r="L717" s="150"/>
      <c r="M717" s="154"/>
      <c r="N717" s="155"/>
      <c r="O717" s="155"/>
      <c r="P717" s="155"/>
      <c r="Q717" s="155"/>
      <c r="R717" s="155"/>
      <c r="S717" s="155"/>
      <c r="T717" s="156"/>
      <c r="AT717" s="151" t="s">
        <v>157</v>
      </c>
      <c r="AU717" s="151" t="s">
        <v>79</v>
      </c>
      <c r="AV717" s="13" t="s">
        <v>79</v>
      </c>
      <c r="AW717" s="13" t="s">
        <v>3</v>
      </c>
      <c r="AX717" s="13" t="s">
        <v>77</v>
      </c>
      <c r="AY717" s="151" t="s">
        <v>148</v>
      </c>
    </row>
    <row r="718" spans="2:65" s="1" customFormat="1" ht="24" customHeight="1">
      <c r="B718" s="130"/>
      <c r="C718" s="157" t="s">
        <v>1133</v>
      </c>
      <c r="D718" s="157" t="s">
        <v>80</v>
      </c>
      <c r="E718" s="158" t="s">
        <v>1219</v>
      </c>
      <c r="F718" s="159" t="s">
        <v>1220</v>
      </c>
      <c r="G718" s="160" t="s">
        <v>153</v>
      </c>
      <c r="H718" s="161">
        <v>114.607</v>
      </c>
      <c r="I718" s="162"/>
      <c r="J718" s="162">
        <f>ROUND(I718*H718,2)</f>
        <v>0</v>
      </c>
      <c r="K718" s="159" t="s">
        <v>320</v>
      </c>
      <c r="L718" s="163"/>
      <c r="M718" s="164" t="s">
        <v>1</v>
      </c>
      <c r="N718" s="165" t="s">
        <v>35</v>
      </c>
      <c r="O718" s="139">
        <v>0</v>
      </c>
      <c r="P718" s="139">
        <f>O718*H718</f>
        <v>0</v>
      </c>
      <c r="Q718" s="139">
        <v>0.0021</v>
      </c>
      <c r="R718" s="139">
        <f>Q718*H718</f>
        <v>0.2406747</v>
      </c>
      <c r="S718" s="139">
        <v>0</v>
      </c>
      <c r="T718" s="140">
        <f>S718*H718</f>
        <v>0</v>
      </c>
      <c r="AR718" s="141" t="s">
        <v>325</v>
      </c>
      <c r="AT718" s="141" t="s">
        <v>80</v>
      </c>
      <c r="AU718" s="141" t="s">
        <v>79</v>
      </c>
      <c r="AY718" s="15" t="s">
        <v>148</v>
      </c>
      <c r="BE718" s="142">
        <f>IF(N718="základní",J718,0)</f>
        <v>0</v>
      </c>
      <c r="BF718" s="142">
        <f>IF(N718="snížená",J718,0)</f>
        <v>0</v>
      </c>
      <c r="BG718" s="142">
        <f>IF(N718="zákl. přenesená",J718,0)</f>
        <v>0</v>
      </c>
      <c r="BH718" s="142">
        <f>IF(N718="sníž. přenesená",J718,0)</f>
        <v>0</v>
      </c>
      <c r="BI718" s="142">
        <f>IF(N718="nulová",J718,0)</f>
        <v>0</v>
      </c>
      <c r="BJ718" s="15" t="s">
        <v>77</v>
      </c>
      <c r="BK718" s="142">
        <f>ROUND(I718*H718,2)</f>
        <v>0</v>
      </c>
      <c r="BL718" s="15" t="s">
        <v>231</v>
      </c>
      <c r="BM718" s="141" t="s">
        <v>3955</v>
      </c>
    </row>
    <row r="719" spans="2:51" s="12" customFormat="1" ht="12">
      <c r="B719" s="143"/>
      <c r="D719" s="144" t="s">
        <v>157</v>
      </c>
      <c r="E719" s="145" t="s">
        <v>1</v>
      </c>
      <c r="F719" s="146" t="s">
        <v>1208</v>
      </c>
      <c r="H719" s="145" t="s">
        <v>1</v>
      </c>
      <c r="L719" s="143"/>
      <c r="M719" s="147"/>
      <c r="N719" s="148"/>
      <c r="O719" s="148"/>
      <c r="P719" s="148"/>
      <c r="Q719" s="148"/>
      <c r="R719" s="148"/>
      <c r="S719" s="148"/>
      <c r="T719" s="149"/>
      <c r="AT719" s="145" t="s">
        <v>157</v>
      </c>
      <c r="AU719" s="145" t="s">
        <v>79</v>
      </c>
      <c r="AV719" s="12" t="s">
        <v>77</v>
      </c>
      <c r="AW719" s="12" t="s">
        <v>27</v>
      </c>
      <c r="AX719" s="12" t="s">
        <v>70</v>
      </c>
      <c r="AY719" s="145" t="s">
        <v>148</v>
      </c>
    </row>
    <row r="720" spans="2:51" s="13" customFormat="1" ht="12">
      <c r="B720" s="150"/>
      <c r="D720" s="144" t="s">
        <v>157</v>
      </c>
      <c r="E720" s="151" t="s">
        <v>1</v>
      </c>
      <c r="F720" s="152" t="s">
        <v>3956</v>
      </c>
      <c r="H720" s="153">
        <v>17.5</v>
      </c>
      <c r="L720" s="150"/>
      <c r="M720" s="154"/>
      <c r="N720" s="155"/>
      <c r="O720" s="155"/>
      <c r="P720" s="155"/>
      <c r="Q720" s="155"/>
      <c r="R720" s="155"/>
      <c r="S720" s="155"/>
      <c r="T720" s="156"/>
      <c r="AT720" s="151" t="s">
        <v>157</v>
      </c>
      <c r="AU720" s="151" t="s">
        <v>79</v>
      </c>
      <c r="AV720" s="13" t="s">
        <v>79</v>
      </c>
      <c r="AW720" s="13" t="s">
        <v>27</v>
      </c>
      <c r="AX720" s="13" t="s">
        <v>70</v>
      </c>
      <c r="AY720" s="151" t="s">
        <v>148</v>
      </c>
    </row>
    <row r="721" spans="2:51" s="13" customFormat="1" ht="20.4">
      <c r="B721" s="150"/>
      <c r="D721" s="144" t="s">
        <v>157</v>
      </c>
      <c r="E721" s="151" t="s">
        <v>1</v>
      </c>
      <c r="F721" s="152" t="s">
        <v>3953</v>
      </c>
      <c r="H721" s="153">
        <v>94.86</v>
      </c>
      <c r="L721" s="150"/>
      <c r="M721" s="154"/>
      <c r="N721" s="155"/>
      <c r="O721" s="155"/>
      <c r="P721" s="155"/>
      <c r="Q721" s="155"/>
      <c r="R721" s="155"/>
      <c r="S721" s="155"/>
      <c r="T721" s="156"/>
      <c r="AT721" s="151" t="s">
        <v>157</v>
      </c>
      <c r="AU721" s="151" t="s">
        <v>79</v>
      </c>
      <c r="AV721" s="13" t="s">
        <v>79</v>
      </c>
      <c r="AW721" s="13" t="s">
        <v>27</v>
      </c>
      <c r="AX721" s="13" t="s">
        <v>70</v>
      </c>
      <c r="AY721" s="151" t="s">
        <v>148</v>
      </c>
    </row>
    <row r="722" spans="2:51" s="13" customFormat="1" ht="12">
      <c r="B722" s="150"/>
      <c r="D722" s="144" t="s">
        <v>157</v>
      </c>
      <c r="F722" s="152" t="s">
        <v>3957</v>
      </c>
      <c r="H722" s="153">
        <v>114.607</v>
      </c>
      <c r="L722" s="150"/>
      <c r="M722" s="154"/>
      <c r="N722" s="155"/>
      <c r="O722" s="155"/>
      <c r="P722" s="155"/>
      <c r="Q722" s="155"/>
      <c r="R722" s="155"/>
      <c r="S722" s="155"/>
      <c r="T722" s="156"/>
      <c r="AT722" s="151" t="s">
        <v>157</v>
      </c>
      <c r="AU722" s="151" t="s">
        <v>79</v>
      </c>
      <c r="AV722" s="13" t="s">
        <v>79</v>
      </c>
      <c r="AW722" s="13" t="s">
        <v>3</v>
      </c>
      <c r="AX722" s="13" t="s">
        <v>77</v>
      </c>
      <c r="AY722" s="151" t="s">
        <v>148</v>
      </c>
    </row>
    <row r="723" spans="2:65" s="1" customFormat="1" ht="24" customHeight="1">
      <c r="B723" s="130"/>
      <c r="C723" s="131" t="s">
        <v>1137</v>
      </c>
      <c r="D723" s="131" t="s">
        <v>150</v>
      </c>
      <c r="E723" s="132" t="s">
        <v>1225</v>
      </c>
      <c r="F723" s="133" t="s">
        <v>1226</v>
      </c>
      <c r="G723" s="134" t="s">
        <v>153</v>
      </c>
      <c r="H723" s="135">
        <v>15.75</v>
      </c>
      <c r="I723" s="136"/>
      <c r="J723" s="136">
        <f>ROUND(I723*H723,2)</f>
        <v>0</v>
      </c>
      <c r="K723" s="133" t="s">
        <v>320</v>
      </c>
      <c r="L723" s="27"/>
      <c r="M723" s="137" t="s">
        <v>1</v>
      </c>
      <c r="N723" s="138" t="s">
        <v>35</v>
      </c>
      <c r="O723" s="139">
        <v>0.06</v>
      </c>
      <c r="P723" s="139">
        <f>O723*H723</f>
        <v>0.945</v>
      </c>
      <c r="Q723" s="139">
        <v>1E-05</v>
      </c>
      <c r="R723" s="139">
        <f>Q723*H723</f>
        <v>0.0001575</v>
      </c>
      <c r="S723" s="139">
        <v>0</v>
      </c>
      <c r="T723" s="140">
        <f>S723*H723</f>
        <v>0</v>
      </c>
      <c r="AR723" s="141" t="s">
        <v>231</v>
      </c>
      <c r="AT723" s="141" t="s">
        <v>150</v>
      </c>
      <c r="AU723" s="141" t="s">
        <v>79</v>
      </c>
      <c r="AY723" s="15" t="s">
        <v>148</v>
      </c>
      <c r="BE723" s="142">
        <f>IF(N723="základní",J723,0)</f>
        <v>0</v>
      </c>
      <c r="BF723" s="142">
        <f>IF(N723="snížená",J723,0)</f>
        <v>0</v>
      </c>
      <c r="BG723" s="142">
        <f>IF(N723="zákl. přenesená",J723,0)</f>
        <v>0</v>
      </c>
      <c r="BH723" s="142">
        <f>IF(N723="sníž. přenesená",J723,0)</f>
        <v>0</v>
      </c>
      <c r="BI723" s="142">
        <f>IF(N723="nulová",J723,0)</f>
        <v>0</v>
      </c>
      <c r="BJ723" s="15" t="s">
        <v>77</v>
      </c>
      <c r="BK723" s="142">
        <f>ROUND(I723*H723,2)</f>
        <v>0</v>
      </c>
      <c r="BL723" s="15" t="s">
        <v>231</v>
      </c>
      <c r="BM723" s="141" t="s">
        <v>3958</v>
      </c>
    </row>
    <row r="724" spans="2:51" s="12" customFormat="1" ht="12">
      <c r="B724" s="143"/>
      <c r="D724" s="144" t="s">
        <v>157</v>
      </c>
      <c r="E724" s="145" t="s">
        <v>1</v>
      </c>
      <c r="F724" s="146" t="s">
        <v>1208</v>
      </c>
      <c r="H724" s="145" t="s">
        <v>1</v>
      </c>
      <c r="L724" s="143"/>
      <c r="M724" s="147"/>
      <c r="N724" s="148"/>
      <c r="O724" s="148"/>
      <c r="P724" s="148"/>
      <c r="Q724" s="148"/>
      <c r="R724" s="148"/>
      <c r="S724" s="148"/>
      <c r="T724" s="149"/>
      <c r="AT724" s="145" t="s">
        <v>157</v>
      </c>
      <c r="AU724" s="145" t="s">
        <v>79</v>
      </c>
      <c r="AV724" s="12" t="s">
        <v>77</v>
      </c>
      <c r="AW724" s="12" t="s">
        <v>27</v>
      </c>
      <c r="AX724" s="12" t="s">
        <v>70</v>
      </c>
      <c r="AY724" s="145" t="s">
        <v>148</v>
      </c>
    </row>
    <row r="725" spans="2:51" s="13" customFormat="1" ht="12">
      <c r="B725" s="150"/>
      <c r="D725" s="144" t="s">
        <v>157</v>
      </c>
      <c r="E725" s="151" t="s">
        <v>1</v>
      </c>
      <c r="F725" s="152" t="s">
        <v>1228</v>
      </c>
      <c r="H725" s="153">
        <v>15.75</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 customFormat="1" ht="24" customHeight="1">
      <c r="B726" s="130"/>
      <c r="C726" s="157" t="s">
        <v>1143</v>
      </c>
      <c r="D726" s="157" t="s">
        <v>80</v>
      </c>
      <c r="E726" s="158" t="s">
        <v>1230</v>
      </c>
      <c r="F726" s="159" t="s">
        <v>1231</v>
      </c>
      <c r="G726" s="160" t="s">
        <v>153</v>
      </c>
      <c r="H726" s="161">
        <v>17.325</v>
      </c>
      <c r="I726" s="162"/>
      <c r="J726" s="162">
        <f>ROUND(I726*H726,2)</f>
        <v>0</v>
      </c>
      <c r="K726" s="159" t="s">
        <v>320</v>
      </c>
      <c r="L726" s="163"/>
      <c r="M726" s="164" t="s">
        <v>1</v>
      </c>
      <c r="N726" s="165" t="s">
        <v>35</v>
      </c>
      <c r="O726" s="139">
        <v>0</v>
      </c>
      <c r="P726" s="139">
        <f>O726*H726</f>
        <v>0</v>
      </c>
      <c r="Q726" s="139">
        <v>0.000115</v>
      </c>
      <c r="R726" s="139">
        <f>Q726*H726</f>
        <v>0.001992375</v>
      </c>
      <c r="S726" s="139">
        <v>0</v>
      </c>
      <c r="T726" s="140">
        <f>S726*H726</f>
        <v>0</v>
      </c>
      <c r="AR726" s="141" t="s">
        <v>325</v>
      </c>
      <c r="AT726" s="141" t="s">
        <v>80</v>
      </c>
      <c r="AU726" s="141" t="s">
        <v>79</v>
      </c>
      <c r="AY726" s="15" t="s">
        <v>148</v>
      </c>
      <c r="BE726" s="142">
        <f>IF(N726="základní",J726,0)</f>
        <v>0</v>
      </c>
      <c r="BF726" s="142">
        <f>IF(N726="snížená",J726,0)</f>
        <v>0</v>
      </c>
      <c r="BG726" s="142">
        <f>IF(N726="zákl. přenesená",J726,0)</f>
        <v>0</v>
      </c>
      <c r="BH726" s="142">
        <f>IF(N726="sníž. přenesená",J726,0)</f>
        <v>0</v>
      </c>
      <c r="BI726" s="142">
        <f>IF(N726="nulová",J726,0)</f>
        <v>0</v>
      </c>
      <c r="BJ726" s="15" t="s">
        <v>77</v>
      </c>
      <c r="BK726" s="142">
        <f>ROUND(I726*H726,2)</f>
        <v>0</v>
      </c>
      <c r="BL726" s="15" t="s">
        <v>231</v>
      </c>
      <c r="BM726" s="141" t="s">
        <v>3959</v>
      </c>
    </row>
    <row r="727" spans="2:51" s="13" customFormat="1" ht="12">
      <c r="B727" s="150"/>
      <c r="D727" s="144" t="s">
        <v>157</v>
      </c>
      <c r="F727" s="152" t="s">
        <v>1233</v>
      </c>
      <c r="H727" s="153">
        <v>17.325</v>
      </c>
      <c r="L727" s="150"/>
      <c r="M727" s="154"/>
      <c r="N727" s="155"/>
      <c r="O727" s="155"/>
      <c r="P727" s="155"/>
      <c r="Q727" s="155"/>
      <c r="R727" s="155"/>
      <c r="S727" s="155"/>
      <c r="T727" s="156"/>
      <c r="AT727" s="151" t="s">
        <v>157</v>
      </c>
      <c r="AU727" s="151" t="s">
        <v>79</v>
      </c>
      <c r="AV727" s="13" t="s">
        <v>79</v>
      </c>
      <c r="AW727" s="13" t="s">
        <v>3</v>
      </c>
      <c r="AX727" s="13" t="s">
        <v>77</v>
      </c>
      <c r="AY727" s="151" t="s">
        <v>148</v>
      </c>
    </row>
    <row r="728" spans="2:65" s="1" customFormat="1" ht="24" customHeight="1">
      <c r="B728" s="130"/>
      <c r="C728" s="131" t="s">
        <v>1147</v>
      </c>
      <c r="D728" s="131" t="s">
        <v>150</v>
      </c>
      <c r="E728" s="132" t="s">
        <v>1235</v>
      </c>
      <c r="F728" s="133" t="s">
        <v>1236</v>
      </c>
      <c r="G728" s="134" t="s">
        <v>203</v>
      </c>
      <c r="H728" s="135">
        <v>4.349</v>
      </c>
      <c r="I728" s="136"/>
      <c r="J728" s="136">
        <f>ROUND(I728*H728,2)</f>
        <v>0</v>
      </c>
      <c r="K728" s="133" t="s">
        <v>154</v>
      </c>
      <c r="L728" s="27"/>
      <c r="M728" s="137" t="s">
        <v>1</v>
      </c>
      <c r="N728" s="138" t="s">
        <v>35</v>
      </c>
      <c r="O728" s="139">
        <v>1.831</v>
      </c>
      <c r="P728" s="139">
        <f>O728*H728</f>
        <v>7.963019</v>
      </c>
      <c r="Q728" s="139">
        <v>0</v>
      </c>
      <c r="R728" s="139">
        <f>Q728*H728</f>
        <v>0</v>
      </c>
      <c r="S728" s="139">
        <v>0</v>
      </c>
      <c r="T728" s="140">
        <f>S728*H728</f>
        <v>0</v>
      </c>
      <c r="AR728" s="141" t="s">
        <v>231</v>
      </c>
      <c r="AT728" s="141" t="s">
        <v>150</v>
      </c>
      <c r="AU728" s="141" t="s">
        <v>79</v>
      </c>
      <c r="AY728" s="15" t="s">
        <v>148</v>
      </c>
      <c r="BE728" s="142">
        <f>IF(N728="základní",J728,0)</f>
        <v>0</v>
      </c>
      <c r="BF728" s="142">
        <f>IF(N728="snížená",J728,0)</f>
        <v>0</v>
      </c>
      <c r="BG728" s="142">
        <f>IF(N728="zákl. přenesená",J728,0)</f>
        <v>0</v>
      </c>
      <c r="BH728" s="142">
        <f>IF(N728="sníž. přenesená",J728,0)</f>
        <v>0</v>
      </c>
      <c r="BI728" s="142">
        <f>IF(N728="nulová",J728,0)</f>
        <v>0</v>
      </c>
      <c r="BJ728" s="15" t="s">
        <v>77</v>
      </c>
      <c r="BK728" s="142">
        <f>ROUND(I728*H728,2)</f>
        <v>0</v>
      </c>
      <c r="BL728" s="15" t="s">
        <v>231</v>
      </c>
      <c r="BM728" s="141" t="s">
        <v>3960</v>
      </c>
    </row>
    <row r="729" spans="2:63" s="11" customFormat="1" ht="22.8" customHeight="1">
      <c r="B729" s="118"/>
      <c r="D729" s="119" t="s">
        <v>69</v>
      </c>
      <c r="E729" s="128" t="s">
        <v>1238</v>
      </c>
      <c r="F729" s="128" t="s">
        <v>1239</v>
      </c>
      <c r="J729" s="129">
        <f>BK729</f>
        <v>0</v>
      </c>
      <c r="L729" s="118"/>
      <c r="M729" s="122"/>
      <c r="N729" s="123"/>
      <c r="O729" s="123"/>
      <c r="P729" s="124">
        <f>SUM(P730:P763)</f>
        <v>99.91651</v>
      </c>
      <c r="Q729" s="123"/>
      <c r="R729" s="124">
        <f>SUM(R730:R763)</f>
        <v>0.250642</v>
      </c>
      <c r="S729" s="123"/>
      <c r="T729" s="125">
        <f>SUM(T730:T763)</f>
        <v>0</v>
      </c>
      <c r="AR729" s="119" t="s">
        <v>79</v>
      </c>
      <c r="AT729" s="126" t="s">
        <v>69</v>
      </c>
      <c r="AU729" s="126" t="s">
        <v>77</v>
      </c>
      <c r="AY729" s="119" t="s">
        <v>148</v>
      </c>
      <c r="BK729" s="127">
        <f>SUM(BK730:BK763)</f>
        <v>0</v>
      </c>
    </row>
    <row r="730" spans="2:65" s="1" customFormat="1" ht="24" customHeight="1">
      <c r="B730" s="130"/>
      <c r="C730" s="131" t="s">
        <v>1153</v>
      </c>
      <c r="D730" s="131" t="s">
        <v>150</v>
      </c>
      <c r="E730" s="132" t="s">
        <v>1241</v>
      </c>
      <c r="F730" s="133" t="s">
        <v>1242</v>
      </c>
      <c r="G730" s="134" t="s">
        <v>458</v>
      </c>
      <c r="H730" s="135">
        <v>116.6</v>
      </c>
      <c r="I730" s="136"/>
      <c r="J730" s="136">
        <f>ROUND(I730*H730,2)</f>
        <v>0</v>
      </c>
      <c r="K730" s="133" t="s">
        <v>154</v>
      </c>
      <c r="L730" s="27"/>
      <c r="M730" s="137" t="s">
        <v>1</v>
      </c>
      <c r="N730" s="138" t="s">
        <v>35</v>
      </c>
      <c r="O730" s="139">
        <v>0.14</v>
      </c>
      <c r="P730" s="139">
        <f>O730*H730</f>
        <v>16.324</v>
      </c>
      <c r="Q730" s="139">
        <v>0</v>
      </c>
      <c r="R730" s="139">
        <f>Q730*H730</f>
        <v>0</v>
      </c>
      <c r="S730" s="139">
        <v>0</v>
      </c>
      <c r="T730" s="140">
        <f>S730*H730</f>
        <v>0</v>
      </c>
      <c r="AR730" s="141" t="s">
        <v>231</v>
      </c>
      <c r="AT730" s="141" t="s">
        <v>150</v>
      </c>
      <c r="AU730" s="141" t="s">
        <v>79</v>
      </c>
      <c r="AY730" s="15" t="s">
        <v>148</v>
      </c>
      <c r="BE730" s="142">
        <f>IF(N730="základní",J730,0)</f>
        <v>0</v>
      </c>
      <c r="BF730" s="142">
        <f>IF(N730="snížená",J730,0)</f>
        <v>0</v>
      </c>
      <c r="BG730" s="142">
        <f>IF(N730="zákl. přenesená",J730,0)</f>
        <v>0</v>
      </c>
      <c r="BH730" s="142">
        <f>IF(N730="sníž. přenesená",J730,0)</f>
        <v>0</v>
      </c>
      <c r="BI730" s="142">
        <f>IF(N730="nulová",J730,0)</f>
        <v>0</v>
      </c>
      <c r="BJ730" s="15" t="s">
        <v>77</v>
      </c>
      <c r="BK730" s="142">
        <f>ROUND(I730*H730,2)</f>
        <v>0</v>
      </c>
      <c r="BL730" s="15" t="s">
        <v>231</v>
      </c>
      <c r="BM730" s="141" t="s">
        <v>3961</v>
      </c>
    </row>
    <row r="731" spans="2:51" s="12" customFormat="1" ht="12">
      <c r="B731" s="143"/>
      <c r="D731" s="144" t="s">
        <v>157</v>
      </c>
      <c r="E731" s="145" t="s">
        <v>1</v>
      </c>
      <c r="F731" s="146" t="s">
        <v>158</v>
      </c>
      <c r="H731" s="145" t="s">
        <v>1</v>
      </c>
      <c r="L731" s="143"/>
      <c r="M731" s="147"/>
      <c r="N731" s="148"/>
      <c r="O731" s="148"/>
      <c r="P731" s="148"/>
      <c r="Q731" s="148"/>
      <c r="R731" s="148"/>
      <c r="S731" s="148"/>
      <c r="T731" s="149"/>
      <c r="AT731" s="145" t="s">
        <v>157</v>
      </c>
      <c r="AU731" s="145" t="s">
        <v>79</v>
      </c>
      <c r="AV731" s="12" t="s">
        <v>77</v>
      </c>
      <c r="AW731" s="12" t="s">
        <v>27</v>
      </c>
      <c r="AX731" s="12" t="s">
        <v>70</v>
      </c>
      <c r="AY731" s="145" t="s">
        <v>148</v>
      </c>
    </row>
    <row r="732" spans="2:51" s="13" customFormat="1" ht="12">
      <c r="B732" s="150"/>
      <c r="D732" s="144" t="s">
        <v>157</v>
      </c>
      <c r="E732" s="151" t="s">
        <v>1</v>
      </c>
      <c r="F732" s="152" t="s">
        <v>3962</v>
      </c>
      <c r="H732" s="153">
        <v>116.6</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 customFormat="1" ht="16.5" customHeight="1">
      <c r="B733" s="130"/>
      <c r="C733" s="157" t="s">
        <v>1157</v>
      </c>
      <c r="D733" s="157" t="s">
        <v>80</v>
      </c>
      <c r="E733" s="158" t="s">
        <v>1246</v>
      </c>
      <c r="F733" s="159" t="s">
        <v>1247</v>
      </c>
      <c r="G733" s="160" t="s">
        <v>220</v>
      </c>
      <c r="H733" s="161">
        <v>116.6</v>
      </c>
      <c r="I733" s="162"/>
      <c r="J733" s="162">
        <f>ROUND(I733*H733,2)</f>
        <v>0</v>
      </c>
      <c r="K733" s="159" t="s">
        <v>320</v>
      </c>
      <c r="L733" s="163"/>
      <c r="M733" s="164" t="s">
        <v>1</v>
      </c>
      <c r="N733" s="165" t="s">
        <v>35</v>
      </c>
      <c r="O733" s="139">
        <v>0</v>
      </c>
      <c r="P733" s="139">
        <f>O733*H733</f>
        <v>0</v>
      </c>
      <c r="Q733" s="139">
        <v>0.001</v>
      </c>
      <c r="R733" s="139">
        <f>Q733*H733</f>
        <v>0.1166</v>
      </c>
      <c r="S733" s="139">
        <v>0</v>
      </c>
      <c r="T733" s="140">
        <f>S733*H733</f>
        <v>0</v>
      </c>
      <c r="AR733" s="141" t="s">
        <v>325</v>
      </c>
      <c r="AT733" s="141" t="s">
        <v>80</v>
      </c>
      <c r="AU733" s="141" t="s">
        <v>79</v>
      </c>
      <c r="AY733" s="15" t="s">
        <v>148</v>
      </c>
      <c r="BE733" s="142">
        <f>IF(N733="základní",J733,0)</f>
        <v>0</v>
      </c>
      <c r="BF733" s="142">
        <f>IF(N733="snížená",J733,0)</f>
        <v>0</v>
      </c>
      <c r="BG733" s="142">
        <f>IF(N733="zákl. přenesená",J733,0)</f>
        <v>0</v>
      </c>
      <c r="BH733" s="142">
        <f>IF(N733="sníž. přenesená",J733,0)</f>
        <v>0</v>
      </c>
      <c r="BI733" s="142">
        <f>IF(N733="nulová",J733,0)</f>
        <v>0</v>
      </c>
      <c r="BJ733" s="15" t="s">
        <v>77</v>
      </c>
      <c r="BK733" s="142">
        <f>ROUND(I733*H733,2)</f>
        <v>0</v>
      </c>
      <c r="BL733" s="15" t="s">
        <v>231</v>
      </c>
      <c r="BM733" s="141" t="s">
        <v>3963</v>
      </c>
    </row>
    <row r="734" spans="2:65" s="1" customFormat="1" ht="24" customHeight="1">
      <c r="B734" s="130"/>
      <c r="C734" s="131" t="s">
        <v>1164</v>
      </c>
      <c r="D734" s="131" t="s">
        <v>150</v>
      </c>
      <c r="E734" s="132" t="s">
        <v>1250</v>
      </c>
      <c r="F734" s="133" t="s">
        <v>1251</v>
      </c>
      <c r="G734" s="134" t="s">
        <v>458</v>
      </c>
      <c r="H734" s="135">
        <v>94.5</v>
      </c>
      <c r="I734" s="136"/>
      <c r="J734" s="136">
        <f>ROUND(I734*H734,2)</f>
        <v>0</v>
      </c>
      <c r="K734" s="133" t="s">
        <v>154</v>
      </c>
      <c r="L734" s="27"/>
      <c r="M734" s="137" t="s">
        <v>1</v>
      </c>
      <c r="N734" s="138" t="s">
        <v>35</v>
      </c>
      <c r="O734" s="139">
        <v>0.497</v>
      </c>
      <c r="P734" s="139">
        <f>O734*H734</f>
        <v>46.966499999999996</v>
      </c>
      <c r="Q734" s="139">
        <v>0</v>
      </c>
      <c r="R734" s="139">
        <f>Q734*H734</f>
        <v>0</v>
      </c>
      <c r="S734" s="139">
        <v>0</v>
      </c>
      <c r="T734" s="140">
        <f>S734*H734</f>
        <v>0</v>
      </c>
      <c r="AR734" s="141" t="s">
        <v>231</v>
      </c>
      <c r="AT734" s="141" t="s">
        <v>150</v>
      </c>
      <c r="AU734" s="141" t="s">
        <v>79</v>
      </c>
      <c r="AY734" s="15" t="s">
        <v>148</v>
      </c>
      <c r="BE734" s="142">
        <f>IF(N734="základní",J734,0)</f>
        <v>0</v>
      </c>
      <c r="BF734" s="142">
        <f>IF(N734="snížená",J734,0)</f>
        <v>0</v>
      </c>
      <c r="BG734" s="142">
        <f>IF(N734="zákl. přenesená",J734,0)</f>
        <v>0</v>
      </c>
      <c r="BH734" s="142">
        <f>IF(N734="sníž. přenesená",J734,0)</f>
        <v>0</v>
      </c>
      <c r="BI734" s="142">
        <f>IF(N734="nulová",J734,0)</f>
        <v>0</v>
      </c>
      <c r="BJ734" s="15" t="s">
        <v>77</v>
      </c>
      <c r="BK734" s="142">
        <f>ROUND(I734*H734,2)</f>
        <v>0</v>
      </c>
      <c r="BL734" s="15" t="s">
        <v>231</v>
      </c>
      <c r="BM734" s="141" t="s">
        <v>3964</v>
      </c>
    </row>
    <row r="735" spans="2:51" s="13" customFormat="1" ht="12">
      <c r="B735" s="150"/>
      <c r="D735" s="144" t="s">
        <v>157</v>
      </c>
      <c r="E735" s="151" t="s">
        <v>1</v>
      </c>
      <c r="F735" s="152" t="s">
        <v>2553</v>
      </c>
      <c r="H735" s="153">
        <v>31.5</v>
      </c>
      <c r="L735" s="150"/>
      <c r="M735" s="154"/>
      <c r="N735" s="155"/>
      <c r="O735" s="155"/>
      <c r="P735" s="155"/>
      <c r="Q735" s="155"/>
      <c r="R735" s="155"/>
      <c r="S735" s="155"/>
      <c r="T735" s="156"/>
      <c r="AT735" s="151" t="s">
        <v>157</v>
      </c>
      <c r="AU735" s="151" t="s">
        <v>79</v>
      </c>
      <c r="AV735" s="13" t="s">
        <v>79</v>
      </c>
      <c r="AW735" s="13" t="s">
        <v>27</v>
      </c>
      <c r="AX735" s="13" t="s">
        <v>70</v>
      </c>
      <c r="AY735" s="151" t="s">
        <v>148</v>
      </c>
    </row>
    <row r="736" spans="2:51" s="13" customFormat="1" ht="12">
      <c r="B736" s="150"/>
      <c r="D736" s="144" t="s">
        <v>157</v>
      </c>
      <c r="E736" s="151" t="s">
        <v>1</v>
      </c>
      <c r="F736" s="152" t="s">
        <v>2554</v>
      </c>
      <c r="H736" s="153">
        <v>63</v>
      </c>
      <c r="L736" s="150"/>
      <c r="M736" s="154"/>
      <c r="N736" s="155"/>
      <c r="O736" s="155"/>
      <c r="P736" s="155"/>
      <c r="Q736" s="155"/>
      <c r="R736" s="155"/>
      <c r="S736" s="155"/>
      <c r="T736" s="156"/>
      <c r="AT736" s="151" t="s">
        <v>157</v>
      </c>
      <c r="AU736" s="151" t="s">
        <v>79</v>
      </c>
      <c r="AV736" s="13" t="s">
        <v>79</v>
      </c>
      <c r="AW736" s="13" t="s">
        <v>27</v>
      </c>
      <c r="AX736" s="13" t="s">
        <v>70</v>
      </c>
      <c r="AY736" s="151" t="s">
        <v>148</v>
      </c>
    </row>
    <row r="737" spans="2:65" s="1" customFormat="1" ht="16.5" customHeight="1">
      <c r="B737" s="130"/>
      <c r="C737" s="157" t="s">
        <v>1169</v>
      </c>
      <c r="D737" s="157" t="s">
        <v>80</v>
      </c>
      <c r="E737" s="158" t="s">
        <v>1256</v>
      </c>
      <c r="F737" s="159" t="s">
        <v>1257</v>
      </c>
      <c r="G737" s="160" t="s">
        <v>220</v>
      </c>
      <c r="H737" s="161">
        <v>20.543</v>
      </c>
      <c r="I737" s="162"/>
      <c r="J737" s="162">
        <f>ROUND(I737*H737,2)</f>
        <v>0</v>
      </c>
      <c r="K737" s="159" t="s">
        <v>320</v>
      </c>
      <c r="L737" s="163"/>
      <c r="M737" s="164" t="s">
        <v>1</v>
      </c>
      <c r="N737" s="165" t="s">
        <v>35</v>
      </c>
      <c r="O737" s="139">
        <v>0</v>
      </c>
      <c r="P737" s="139">
        <f>O737*H737</f>
        <v>0</v>
      </c>
      <c r="Q737" s="139">
        <v>0.001</v>
      </c>
      <c r="R737" s="139">
        <f>Q737*H737</f>
        <v>0.020543</v>
      </c>
      <c r="S737" s="139">
        <v>0</v>
      </c>
      <c r="T737" s="140">
        <f>S737*H737</f>
        <v>0</v>
      </c>
      <c r="AR737" s="141" t="s">
        <v>325</v>
      </c>
      <c r="AT737" s="141" t="s">
        <v>80</v>
      </c>
      <c r="AU737" s="141" t="s">
        <v>79</v>
      </c>
      <c r="AY737" s="15" t="s">
        <v>148</v>
      </c>
      <c r="BE737" s="142">
        <f>IF(N737="základní",J737,0)</f>
        <v>0</v>
      </c>
      <c r="BF737" s="142">
        <f>IF(N737="snížená",J737,0)</f>
        <v>0</v>
      </c>
      <c r="BG737" s="142">
        <f>IF(N737="zákl. přenesená",J737,0)</f>
        <v>0</v>
      </c>
      <c r="BH737" s="142">
        <f>IF(N737="sníž. přenesená",J737,0)</f>
        <v>0</v>
      </c>
      <c r="BI737" s="142">
        <f>IF(N737="nulová",J737,0)</f>
        <v>0</v>
      </c>
      <c r="BJ737" s="15" t="s">
        <v>77</v>
      </c>
      <c r="BK737" s="142">
        <f>ROUND(I737*H737,2)</f>
        <v>0</v>
      </c>
      <c r="BL737" s="15" t="s">
        <v>231</v>
      </c>
      <c r="BM737" s="141" t="s">
        <v>3965</v>
      </c>
    </row>
    <row r="738" spans="2:47" s="1" customFormat="1" ht="19.2">
      <c r="B738" s="27"/>
      <c r="D738" s="144" t="s">
        <v>277</v>
      </c>
      <c r="F738" s="166" t="s">
        <v>1259</v>
      </c>
      <c r="L738" s="27"/>
      <c r="M738" s="167"/>
      <c r="N738" s="50"/>
      <c r="O738" s="50"/>
      <c r="P738" s="50"/>
      <c r="Q738" s="50"/>
      <c r="R738" s="50"/>
      <c r="S738" s="50"/>
      <c r="T738" s="51"/>
      <c r="AT738" s="15" t="s">
        <v>277</v>
      </c>
      <c r="AU738" s="15" t="s">
        <v>79</v>
      </c>
    </row>
    <row r="739" spans="2:51" s="13" customFormat="1" ht="12">
      <c r="B739" s="150"/>
      <c r="D739" s="144" t="s">
        <v>157</v>
      </c>
      <c r="E739" s="151" t="s">
        <v>1</v>
      </c>
      <c r="F739" s="152" t="s">
        <v>2556</v>
      </c>
      <c r="H739" s="153">
        <v>19.565</v>
      </c>
      <c r="L739" s="150"/>
      <c r="M739" s="154"/>
      <c r="N739" s="155"/>
      <c r="O739" s="155"/>
      <c r="P739" s="155"/>
      <c r="Q739" s="155"/>
      <c r="R739" s="155"/>
      <c r="S739" s="155"/>
      <c r="T739" s="156"/>
      <c r="AT739" s="151" t="s">
        <v>157</v>
      </c>
      <c r="AU739" s="151" t="s">
        <v>79</v>
      </c>
      <c r="AV739" s="13" t="s">
        <v>79</v>
      </c>
      <c r="AW739" s="13" t="s">
        <v>27</v>
      </c>
      <c r="AX739" s="13" t="s">
        <v>70</v>
      </c>
      <c r="AY739" s="151" t="s">
        <v>148</v>
      </c>
    </row>
    <row r="740" spans="2:51" s="13" customFormat="1" ht="12">
      <c r="B740" s="150"/>
      <c r="D740" s="144" t="s">
        <v>157</v>
      </c>
      <c r="F740" s="152" t="s">
        <v>2557</v>
      </c>
      <c r="H740" s="153">
        <v>20.543</v>
      </c>
      <c r="L740" s="150"/>
      <c r="M740" s="154"/>
      <c r="N740" s="155"/>
      <c r="O740" s="155"/>
      <c r="P740" s="155"/>
      <c r="Q740" s="155"/>
      <c r="R740" s="155"/>
      <c r="S740" s="155"/>
      <c r="T740" s="156"/>
      <c r="AT740" s="151" t="s">
        <v>157</v>
      </c>
      <c r="AU740" s="151" t="s">
        <v>79</v>
      </c>
      <c r="AV740" s="13" t="s">
        <v>79</v>
      </c>
      <c r="AW740" s="13" t="s">
        <v>3</v>
      </c>
      <c r="AX740" s="13" t="s">
        <v>77</v>
      </c>
      <c r="AY740" s="151" t="s">
        <v>148</v>
      </c>
    </row>
    <row r="741" spans="2:65" s="1" customFormat="1" ht="16.5" customHeight="1">
      <c r="B741" s="130"/>
      <c r="C741" s="157" t="s">
        <v>1175</v>
      </c>
      <c r="D741" s="157" t="s">
        <v>80</v>
      </c>
      <c r="E741" s="158" t="s">
        <v>1263</v>
      </c>
      <c r="F741" s="159" t="s">
        <v>1264</v>
      </c>
      <c r="G741" s="160" t="s">
        <v>220</v>
      </c>
      <c r="H741" s="161">
        <v>39.13</v>
      </c>
      <c r="I741" s="162"/>
      <c r="J741" s="162">
        <f>ROUND(I741*H741,2)</f>
        <v>0</v>
      </c>
      <c r="K741" s="159" t="s">
        <v>154</v>
      </c>
      <c r="L741" s="163"/>
      <c r="M741" s="164" t="s">
        <v>1</v>
      </c>
      <c r="N741" s="165" t="s">
        <v>35</v>
      </c>
      <c r="O741" s="139">
        <v>0</v>
      </c>
      <c r="P741" s="139">
        <f>O741*H741</f>
        <v>0</v>
      </c>
      <c r="Q741" s="139">
        <v>0.001</v>
      </c>
      <c r="R741" s="139">
        <f>Q741*H741</f>
        <v>0.039130000000000005</v>
      </c>
      <c r="S741" s="139">
        <v>0</v>
      </c>
      <c r="T741" s="140">
        <f>S741*H741</f>
        <v>0</v>
      </c>
      <c r="AR741" s="141" t="s">
        <v>325</v>
      </c>
      <c r="AT741" s="141" t="s">
        <v>80</v>
      </c>
      <c r="AU741" s="141" t="s">
        <v>79</v>
      </c>
      <c r="AY741" s="15" t="s">
        <v>148</v>
      </c>
      <c r="BE741" s="142">
        <f>IF(N741="základní",J741,0)</f>
        <v>0</v>
      </c>
      <c r="BF741" s="142">
        <f>IF(N741="snížená",J741,0)</f>
        <v>0</v>
      </c>
      <c r="BG741" s="142">
        <f>IF(N741="zákl. přenesená",J741,0)</f>
        <v>0</v>
      </c>
      <c r="BH741" s="142">
        <f>IF(N741="sníž. přenesená",J741,0)</f>
        <v>0</v>
      </c>
      <c r="BI741" s="142">
        <f>IF(N741="nulová",J741,0)</f>
        <v>0</v>
      </c>
      <c r="BJ741" s="15" t="s">
        <v>77</v>
      </c>
      <c r="BK741" s="142">
        <f>ROUND(I741*H741,2)</f>
        <v>0</v>
      </c>
      <c r="BL741" s="15" t="s">
        <v>231</v>
      </c>
      <c r="BM741" s="141" t="s">
        <v>3966</v>
      </c>
    </row>
    <row r="742" spans="2:47" s="1" customFormat="1" ht="19.2">
      <c r="B742" s="27"/>
      <c r="D742" s="144" t="s">
        <v>277</v>
      </c>
      <c r="F742" s="166" t="s">
        <v>1266</v>
      </c>
      <c r="L742" s="27"/>
      <c r="M742" s="167"/>
      <c r="N742" s="50"/>
      <c r="O742" s="50"/>
      <c r="P742" s="50"/>
      <c r="Q742" s="50"/>
      <c r="R742" s="50"/>
      <c r="S742" s="50"/>
      <c r="T742" s="51"/>
      <c r="AT742" s="15" t="s">
        <v>277</v>
      </c>
      <c r="AU742" s="15" t="s">
        <v>79</v>
      </c>
    </row>
    <row r="743" spans="2:51" s="13" customFormat="1" ht="12">
      <c r="B743" s="150"/>
      <c r="D743" s="144" t="s">
        <v>157</v>
      </c>
      <c r="E743" s="151" t="s">
        <v>1</v>
      </c>
      <c r="F743" s="152" t="s">
        <v>2559</v>
      </c>
      <c r="H743" s="153">
        <v>39.13</v>
      </c>
      <c r="L743" s="150"/>
      <c r="M743" s="154"/>
      <c r="N743" s="155"/>
      <c r="O743" s="155"/>
      <c r="P743" s="155"/>
      <c r="Q743" s="155"/>
      <c r="R743" s="155"/>
      <c r="S743" s="155"/>
      <c r="T743" s="156"/>
      <c r="AT743" s="151" t="s">
        <v>157</v>
      </c>
      <c r="AU743" s="151" t="s">
        <v>79</v>
      </c>
      <c r="AV743" s="13" t="s">
        <v>79</v>
      </c>
      <c r="AW743" s="13" t="s">
        <v>27</v>
      </c>
      <c r="AX743" s="13" t="s">
        <v>70</v>
      </c>
      <c r="AY743" s="151" t="s">
        <v>148</v>
      </c>
    </row>
    <row r="744" spans="2:65" s="1" customFormat="1" ht="24" customHeight="1">
      <c r="B744" s="130"/>
      <c r="C744" s="157" t="s">
        <v>1181</v>
      </c>
      <c r="D744" s="157" t="s">
        <v>80</v>
      </c>
      <c r="E744" s="158" t="s">
        <v>1269</v>
      </c>
      <c r="F744" s="159" t="s">
        <v>1270</v>
      </c>
      <c r="G744" s="160" t="s">
        <v>319</v>
      </c>
      <c r="H744" s="161">
        <v>54</v>
      </c>
      <c r="I744" s="162"/>
      <c r="J744" s="162">
        <f>ROUND(I744*H744,2)</f>
        <v>0</v>
      </c>
      <c r="K744" s="159" t="s">
        <v>1</v>
      </c>
      <c r="L744" s="163"/>
      <c r="M744" s="164" t="s">
        <v>1</v>
      </c>
      <c r="N744" s="165" t="s">
        <v>35</v>
      </c>
      <c r="O744" s="139">
        <v>0</v>
      </c>
      <c r="P744" s="139">
        <f>O744*H744</f>
        <v>0</v>
      </c>
      <c r="Q744" s="139">
        <v>0.00014</v>
      </c>
      <c r="R744" s="139">
        <f>Q744*H744</f>
        <v>0.007559999999999999</v>
      </c>
      <c r="S744" s="139">
        <v>0</v>
      </c>
      <c r="T744" s="140">
        <f>S744*H744</f>
        <v>0</v>
      </c>
      <c r="AR744" s="141" t="s">
        <v>325</v>
      </c>
      <c r="AT744" s="141" t="s">
        <v>80</v>
      </c>
      <c r="AU744" s="141" t="s">
        <v>79</v>
      </c>
      <c r="AY744" s="15" t="s">
        <v>148</v>
      </c>
      <c r="BE744" s="142">
        <f>IF(N744="základní",J744,0)</f>
        <v>0</v>
      </c>
      <c r="BF744" s="142">
        <f>IF(N744="snížená",J744,0)</f>
        <v>0</v>
      </c>
      <c r="BG744" s="142">
        <f>IF(N744="zákl. přenesená",J744,0)</f>
        <v>0</v>
      </c>
      <c r="BH744" s="142">
        <f>IF(N744="sníž. přenesená",J744,0)</f>
        <v>0</v>
      </c>
      <c r="BI744" s="142">
        <f>IF(N744="nulová",J744,0)</f>
        <v>0</v>
      </c>
      <c r="BJ744" s="15" t="s">
        <v>77</v>
      </c>
      <c r="BK744" s="142">
        <f>ROUND(I744*H744,2)</f>
        <v>0</v>
      </c>
      <c r="BL744" s="15" t="s">
        <v>231</v>
      </c>
      <c r="BM744" s="141" t="s">
        <v>3967</v>
      </c>
    </row>
    <row r="745" spans="2:51" s="13" customFormat="1" ht="12">
      <c r="B745" s="150"/>
      <c r="D745" s="144" t="s">
        <v>157</v>
      </c>
      <c r="E745" s="151" t="s">
        <v>1</v>
      </c>
      <c r="F745" s="152" t="s">
        <v>2561</v>
      </c>
      <c r="H745" s="153">
        <v>54</v>
      </c>
      <c r="L745" s="150"/>
      <c r="M745" s="154"/>
      <c r="N745" s="155"/>
      <c r="O745" s="155"/>
      <c r="P745" s="155"/>
      <c r="Q745" s="155"/>
      <c r="R745" s="155"/>
      <c r="S745" s="155"/>
      <c r="T745" s="156"/>
      <c r="AT745" s="151" t="s">
        <v>157</v>
      </c>
      <c r="AU745" s="151" t="s">
        <v>79</v>
      </c>
      <c r="AV745" s="13" t="s">
        <v>79</v>
      </c>
      <c r="AW745" s="13" t="s">
        <v>27</v>
      </c>
      <c r="AX745" s="13" t="s">
        <v>70</v>
      </c>
      <c r="AY745" s="151" t="s">
        <v>148</v>
      </c>
    </row>
    <row r="746" spans="2:65" s="1" customFormat="1" ht="16.5" customHeight="1">
      <c r="B746" s="130"/>
      <c r="C746" s="131" t="s">
        <v>1184</v>
      </c>
      <c r="D746" s="131" t="s">
        <v>150</v>
      </c>
      <c r="E746" s="132" t="s">
        <v>1274</v>
      </c>
      <c r="F746" s="133" t="s">
        <v>1275</v>
      </c>
      <c r="G746" s="134" t="s">
        <v>319</v>
      </c>
      <c r="H746" s="135">
        <v>70</v>
      </c>
      <c r="I746" s="136"/>
      <c r="J746" s="136">
        <f>ROUND(I746*H746,2)</f>
        <v>0</v>
      </c>
      <c r="K746" s="133" t="s">
        <v>154</v>
      </c>
      <c r="L746" s="27"/>
      <c r="M746" s="137" t="s">
        <v>1</v>
      </c>
      <c r="N746" s="138" t="s">
        <v>35</v>
      </c>
      <c r="O746" s="139">
        <v>0.352</v>
      </c>
      <c r="P746" s="139">
        <f>O746*H746</f>
        <v>24.639999999999997</v>
      </c>
      <c r="Q746" s="139">
        <v>0</v>
      </c>
      <c r="R746" s="139">
        <f>Q746*H746</f>
        <v>0</v>
      </c>
      <c r="S746" s="139">
        <v>0</v>
      </c>
      <c r="T746" s="140">
        <f>S746*H746</f>
        <v>0</v>
      </c>
      <c r="AR746" s="141" t="s">
        <v>231</v>
      </c>
      <c r="AT746" s="141" t="s">
        <v>150</v>
      </c>
      <c r="AU746" s="141" t="s">
        <v>79</v>
      </c>
      <c r="AY746" s="15" t="s">
        <v>148</v>
      </c>
      <c r="BE746" s="142">
        <f>IF(N746="základní",J746,0)</f>
        <v>0</v>
      </c>
      <c r="BF746" s="142">
        <f>IF(N746="snížená",J746,0)</f>
        <v>0</v>
      </c>
      <c r="BG746" s="142">
        <f>IF(N746="zákl. přenesená",J746,0)</f>
        <v>0</v>
      </c>
      <c r="BH746" s="142">
        <f>IF(N746="sníž. přenesená",J746,0)</f>
        <v>0</v>
      </c>
      <c r="BI746" s="142">
        <f>IF(N746="nulová",J746,0)</f>
        <v>0</v>
      </c>
      <c r="BJ746" s="15" t="s">
        <v>77</v>
      </c>
      <c r="BK746" s="142">
        <f>ROUND(I746*H746,2)</f>
        <v>0</v>
      </c>
      <c r="BL746" s="15" t="s">
        <v>231</v>
      </c>
      <c r="BM746" s="141" t="s">
        <v>3968</v>
      </c>
    </row>
    <row r="747" spans="2:51" s="13" customFormat="1" ht="12">
      <c r="B747" s="150"/>
      <c r="D747" s="144" t="s">
        <v>157</v>
      </c>
      <c r="E747" s="151" t="s">
        <v>1</v>
      </c>
      <c r="F747" s="152" t="s">
        <v>3969</v>
      </c>
      <c r="H747" s="153">
        <v>70</v>
      </c>
      <c r="L747" s="150"/>
      <c r="M747" s="154"/>
      <c r="N747" s="155"/>
      <c r="O747" s="155"/>
      <c r="P747" s="155"/>
      <c r="Q747" s="155"/>
      <c r="R747" s="155"/>
      <c r="S747" s="155"/>
      <c r="T747" s="156"/>
      <c r="AT747" s="151" t="s">
        <v>157</v>
      </c>
      <c r="AU747" s="151" t="s">
        <v>79</v>
      </c>
      <c r="AV747" s="13" t="s">
        <v>79</v>
      </c>
      <c r="AW747" s="13" t="s">
        <v>27</v>
      </c>
      <c r="AX747" s="13" t="s">
        <v>70</v>
      </c>
      <c r="AY747" s="151" t="s">
        <v>148</v>
      </c>
    </row>
    <row r="748" spans="2:65" s="1" customFormat="1" ht="16.5" customHeight="1">
      <c r="B748" s="130"/>
      <c r="C748" s="157" t="s">
        <v>1188</v>
      </c>
      <c r="D748" s="157" t="s">
        <v>80</v>
      </c>
      <c r="E748" s="158" t="s">
        <v>1279</v>
      </c>
      <c r="F748" s="159" t="s">
        <v>1280</v>
      </c>
      <c r="G748" s="160" t="s">
        <v>319</v>
      </c>
      <c r="H748" s="161">
        <v>9</v>
      </c>
      <c r="I748" s="162"/>
      <c r="J748" s="162">
        <f>ROUND(I748*H748,2)</f>
        <v>0</v>
      </c>
      <c r="K748" s="159" t="s">
        <v>320</v>
      </c>
      <c r="L748" s="163"/>
      <c r="M748" s="164" t="s">
        <v>1</v>
      </c>
      <c r="N748" s="165" t="s">
        <v>35</v>
      </c>
      <c r="O748" s="139">
        <v>0</v>
      </c>
      <c r="P748" s="139">
        <f>O748*H748</f>
        <v>0</v>
      </c>
      <c r="Q748" s="139">
        <v>0.00023</v>
      </c>
      <c r="R748" s="139">
        <f>Q748*H748</f>
        <v>0.0020700000000000002</v>
      </c>
      <c r="S748" s="139">
        <v>0</v>
      </c>
      <c r="T748" s="140">
        <f>S748*H748</f>
        <v>0</v>
      </c>
      <c r="AR748" s="141" t="s">
        <v>325</v>
      </c>
      <c r="AT748" s="141" t="s">
        <v>80</v>
      </c>
      <c r="AU748" s="141" t="s">
        <v>79</v>
      </c>
      <c r="AY748" s="15" t="s">
        <v>148</v>
      </c>
      <c r="BE748" s="142">
        <f>IF(N748="základní",J748,0)</f>
        <v>0</v>
      </c>
      <c r="BF748" s="142">
        <f>IF(N748="snížená",J748,0)</f>
        <v>0</v>
      </c>
      <c r="BG748" s="142">
        <f>IF(N748="zákl. přenesená",J748,0)</f>
        <v>0</v>
      </c>
      <c r="BH748" s="142">
        <f>IF(N748="sníž. přenesená",J748,0)</f>
        <v>0</v>
      </c>
      <c r="BI748" s="142">
        <f>IF(N748="nulová",J748,0)</f>
        <v>0</v>
      </c>
      <c r="BJ748" s="15" t="s">
        <v>77</v>
      </c>
      <c r="BK748" s="142">
        <f>ROUND(I748*H748,2)</f>
        <v>0</v>
      </c>
      <c r="BL748" s="15" t="s">
        <v>231</v>
      </c>
      <c r="BM748" s="141" t="s">
        <v>3970</v>
      </c>
    </row>
    <row r="749" spans="2:65" s="1" customFormat="1" ht="16.5" customHeight="1">
      <c r="B749" s="130"/>
      <c r="C749" s="157" t="s">
        <v>1194</v>
      </c>
      <c r="D749" s="157" t="s">
        <v>80</v>
      </c>
      <c r="E749" s="158" t="s">
        <v>1283</v>
      </c>
      <c r="F749" s="159" t="s">
        <v>1284</v>
      </c>
      <c r="G749" s="160" t="s">
        <v>319</v>
      </c>
      <c r="H749" s="161">
        <v>9</v>
      </c>
      <c r="I749" s="162"/>
      <c r="J749" s="162">
        <f>ROUND(I749*H749,2)</f>
        <v>0</v>
      </c>
      <c r="K749" s="159" t="s">
        <v>320</v>
      </c>
      <c r="L749" s="163"/>
      <c r="M749" s="164" t="s">
        <v>1</v>
      </c>
      <c r="N749" s="165" t="s">
        <v>35</v>
      </c>
      <c r="O749" s="139">
        <v>0</v>
      </c>
      <c r="P749" s="139">
        <f>O749*H749</f>
        <v>0</v>
      </c>
      <c r="Q749" s="139">
        <v>0.00013</v>
      </c>
      <c r="R749" s="139">
        <f>Q749*H749</f>
        <v>0.0011699999999999998</v>
      </c>
      <c r="S749" s="139">
        <v>0</v>
      </c>
      <c r="T749" s="140">
        <f>S749*H749</f>
        <v>0</v>
      </c>
      <c r="AR749" s="141" t="s">
        <v>325</v>
      </c>
      <c r="AT749" s="141" t="s">
        <v>80</v>
      </c>
      <c r="AU749" s="141" t="s">
        <v>79</v>
      </c>
      <c r="AY749" s="15" t="s">
        <v>148</v>
      </c>
      <c r="BE749" s="142">
        <f>IF(N749="základní",J749,0)</f>
        <v>0</v>
      </c>
      <c r="BF749" s="142">
        <f>IF(N749="snížená",J749,0)</f>
        <v>0</v>
      </c>
      <c r="BG749" s="142">
        <f>IF(N749="zákl. přenesená",J749,0)</f>
        <v>0</v>
      </c>
      <c r="BH749" s="142">
        <f>IF(N749="sníž. přenesená",J749,0)</f>
        <v>0</v>
      </c>
      <c r="BI749" s="142">
        <f>IF(N749="nulová",J749,0)</f>
        <v>0</v>
      </c>
      <c r="BJ749" s="15" t="s">
        <v>77</v>
      </c>
      <c r="BK749" s="142">
        <f>ROUND(I749*H749,2)</f>
        <v>0</v>
      </c>
      <c r="BL749" s="15" t="s">
        <v>231</v>
      </c>
      <c r="BM749" s="141" t="s">
        <v>3971</v>
      </c>
    </row>
    <row r="750" spans="2:65" s="1" customFormat="1" ht="16.5" customHeight="1">
      <c r="B750" s="130"/>
      <c r="C750" s="157" t="s">
        <v>1198</v>
      </c>
      <c r="D750" s="157" t="s">
        <v>80</v>
      </c>
      <c r="E750" s="158" t="s">
        <v>1287</v>
      </c>
      <c r="F750" s="159" t="s">
        <v>1288</v>
      </c>
      <c r="G750" s="160" t="s">
        <v>319</v>
      </c>
      <c r="H750" s="161">
        <v>9</v>
      </c>
      <c r="I750" s="162"/>
      <c r="J750" s="162">
        <f>ROUND(I750*H750,2)</f>
        <v>0</v>
      </c>
      <c r="K750" s="159" t="s">
        <v>320</v>
      </c>
      <c r="L750" s="163"/>
      <c r="M750" s="164" t="s">
        <v>1</v>
      </c>
      <c r="N750" s="165" t="s">
        <v>35</v>
      </c>
      <c r="O750" s="139">
        <v>0</v>
      </c>
      <c r="P750" s="139">
        <f>O750*H750</f>
        <v>0</v>
      </c>
      <c r="Q750" s="139">
        <v>0.00016</v>
      </c>
      <c r="R750" s="139">
        <f>Q750*H750</f>
        <v>0.00144</v>
      </c>
      <c r="S750" s="139">
        <v>0</v>
      </c>
      <c r="T750" s="140">
        <f>S750*H750</f>
        <v>0</v>
      </c>
      <c r="AR750" s="141" t="s">
        <v>325</v>
      </c>
      <c r="AT750" s="141" t="s">
        <v>80</v>
      </c>
      <c r="AU750" s="141" t="s">
        <v>79</v>
      </c>
      <c r="AY750" s="15" t="s">
        <v>148</v>
      </c>
      <c r="BE750" s="142">
        <f>IF(N750="základní",J750,0)</f>
        <v>0</v>
      </c>
      <c r="BF750" s="142">
        <f>IF(N750="snížená",J750,0)</f>
        <v>0</v>
      </c>
      <c r="BG750" s="142">
        <f>IF(N750="zákl. přenesená",J750,0)</f>
        <v>0</v>
      </c>
      <c r="BH750" s="142">
        <f>IF(N750="sníž. přenesená",J750,0)</f>
        <v>0</v>
      </c>
      <c r="BI750" s="142">
        <f>IF(N750="nulová",J750,0)</f>
        <v>0</v>
      </c>
      <c r="BJ750" s="15" t="s">
        <v>77</v>
      </c>
      <c r="BK750" s="142">
        <f>ROUND(I750*H750,2)</f>
        <v>0</v>
      </c>
      <c r="BL750" s="15" t="s">
        <v>231</v>
      </c>
      <c r="BM750" s="141" t="s">
        <v>3972</v>
      </c>
    </row>
    <row r="751" spans="2:65" s="1" customFormat="1" ht="24" customHeight="1">
      <c r="B751" s="130"/>
      <c r="C751" s="157" t="s">
        <v>1203</v>
      </c>
      <c r="D751" s="157" t="s">
        <v>80</v>
      </c>
      <c r="E751" s="158" t="s">
        <v>1291</v>
      </c>
      <c r="F751" s="159" t="s">
        <v>1292</v>
      </c>
      <c r="G751" s="160" t="s">
        <v>319</v>
      </c>
      <c r="H751" s="161">
        <v>16</v>
      </c>
      <c r="I751" s="162"/>
      <c r="J751" s="162">
        <f>ROUND(I751*H751,2)</f>
        <v>0</v>
      </c>
      <c r="K751" s="159" t="s">
        <v>320</v>
      </c>
      <c r="L751" s="163"/>
      <c r="M751" s="164" t="s">
        <v>1</v>
      </c>
      <c r="N751" s="165" t="s">
        <v>35</v>
      </c>
      <c r="O751" s="139">
        <v>0</v>
      </c>
      <c r="P751" s="139">
        <f>O751*H751</f>
        <v>0</v>
      </c>
      <c r="Q751" s="139">
        <v>0.00026</v>
      </c>
      <c r="R751" s="139">
        <f>Q751*H751</f>
        <v>0.00416</v>
      </c>
      <c r="S751" s="139">
        <v>0</v>
      </c>
      <c r="T751" s="140">
        <f>S751*H751</f>
        <v>0</v>
      </c>
      <c r="AR751" s="141" t="s">
        <v>325</v>
      </c>
      <c r="AT751" s="141" t="s">
        <v>80</v>
      </c>
      <c r="AU751" s="141" t="s">
        <v>79</v>
      </c>
      <c r="AY751" s="15" t="s">
        <v>148</v>
      </c>
      <c r="BE751" s="142">
        <f>IF(N751="základní",J751,0)</f>
        <v>0</v>
      </c>
      <c r="BF751" s="142">
        <f>IF(N751="snížená",J751,0)</f>
        <v>0</v>
      </c>
      <c r="BG751" s="142">
        <f>IF(N751="zákl. přenesená",J751,0)</f>
        <v>0</v>
      </c>
      <c r="BH751" s="142">
        <f>IF(N751="sníž. přenesená",J751,0)</f>
        <v>0</v>
      </c>
      <c r="BI751" s="142">
        <f>IF(N751="nulová",J751,0)</f>
        <v>0</v>
      </c>
      <c r="BJ751" s="15" t="s">
        <v>77</v>
      </c>
      <c r="BK751" s="142">
        <f>ROUND(I751*H751,2)</f>
        <v>0</v>
      </c>
      <c r="BL751" s="15" t="s">
        <v>231</v>
      </c>
      <c r="BM751" s="141" t="s">
        <v>3973</v>
      </c>
    </row>
    <row r="752" spans="2:51" s="13" customFormat="1" ht="12">
      <c r="B752" s="150"/>
      <c r="D752" s="144" t="s">
        <v>157</v>
      </c>
      <c r="E752" s="151" t="s">
        <v>1</v>
      </c>
      <c r="F752" s="152" t="s">
        <v>3974</v>
      </c>
      <c r="H752" s="153">
        <v>16</v>
      </c>
      <c r="L752" s="150"/>
      <c r="M752" s="154"/>
      <c r="N752" s="155"/>
      <c r="O752" s="155"/>
      <c r="P752" s="155"/>
      <c r="Q752" s="155"/>
      <c r="R752" s="155"/>
      <c r="S752" s="155"/>
      <c r="T752" s="156"/>
      <c r="AT752" s="151" t="s">
        <v>157</v>
      </c>
      <c r="AU752" s="151" t="s">
        <v>79</v>
      </c>
      <c r="AV752" s="13" t="s">
        <v>79</v>
      </c>
      <c r="AW752" s="13" t="s">
        <v>27</v>
      </c>
      <c r="AX752" s="13" t="s">
        <v>70</v>
      </c>
      <c r="AY752" s="151" t="s">
        <v>148</v>
      </c>
    </row>
    <row r="753" spans="2:65" s="1" customFormat="1" ht="24" customHeight="1">
      <c r="B753" s="130"/>
      <c r="C753" s="157" t="s">
        <v>1204</v>
      </c>
      <c r="D753" s="157" t="s">
        <v>80</v>
      </c>
      <c r="E753" s="158" t="s">
        <v>1296</v>
      </c>
      <c r="F753" s="159" t="s">
        <v>1297</v>
      </c>
      <c r="G753" s="160" t="s">
        <v>319</v>
      </c>
      <c r="H753" s="161">
        <v>18</v>
      </c>
      <c r="I753" s="162"/>
      <c r="J753" s="162">
        <f>ROUND(I753*H753,2)</f>
        <v>0</v>
      </c>
      <c r="K753" s="159" t="s">
        <v>320</v>
      </c>
      <c r="L753" s="163"/>
      <c r="M753" s="164" t="s">
        <v>1</v>
      </c>
      <c r="N753" s="165" t="s">
        <v>35</v>
      </c>
      <c r="O753" s="139">
        <v>0</v>
      </c>
      <c r="P753" s="139">
        <f>O753*H753</f>
        <v>0</v>
      </c>
      <c r="Q753" s="139">
        <v>0.0007</v>
      </c>
      <c r="R753" s="139">
        <f>Q753*H753</f>
        <v>0.0126</v>
      </c>
      <c r="S753" s="139">
        <v>0</v>
      </c>
      <c r="T753" s="140">
        <f>S753*H753</f>
        <v>0</v>
      </c>
      <c r="AR753" s="141" t="s">
        <v>325</v>
      </c>
      <c r="AT753" s="141" t="s">
        <v>80</v>
      </c>
      <c r="AU753" s="141" t="s">
        <v>79</v>
      </c>
      <c r="AY753" s="15" t="s">
        <v>148</v>
      </c>
      <c r="BE753" s="142">
        <f>IF(N753="základní",J753,0)</f>
        <v>0</v>
      </c>
      <c r="BF753" s="142">
        <f>IF(N753="snížená",J753,0)</f>
        <v>0</v>
      </c>
      <c r="BG753" s="142">
        <f>IF(N753="zákl. přenesená",J753,0)</f>
        <v>0</v>
      </c>
      <c r="BH753" s="142">
        <f>IF(N753="sníž. přenesená",J753,0)</f>
        <v>0</v>
      </c>
      <c r="BI753" s="142">
        <f>IF(N753="nulová",J753,0)</f>
        <v>0</v>
      </c>
      <c r="BJ753" s="15" t="s">
        <v>77</v>
      </c>
      <c r="BK753" s="142">
        <f>ROUND(I753*H753,2)</f>
        <v>0</v>
      </c>
      <c r="BL753" s="15" t="s">
        <v>231</v>
      </c>
      <c r="BM753" s="141" t="s">
        <v>3975</v>
      </c>
    </row>
    <row r="754" spans="2:51" s="13" customFormat="1" ht="12">
      <c r="B754" s="150"/>
      <c r="D754" s="144" t="s">
        <v>157</v>
      </c>
      <c r="E754" s="151" t="s">
        <v>1</v>
      </c>
      <c r="F754" s="152" t="s">
        <v>2570</v>
      </c>
      <c r="H754" s="153">
        <v>18</v>
      </c>
      <c r="L754" s="150"/>
      <c r="M754" s="154"/>
      <c r="N754" s="155"/>
      <c r="O754" s="155"/>
      <c r="P754" s="155"/>
      <c r="Q754" s="155"/>
      <c r="R754" s="155"/>
      <c r="S754" s="155"/>
      <c r="T754" s="156"/>
      <c r="AT754" s="151" t="s">
        <v>157</v>
      </c>
      <c r="AU754" s="151" t="s">
        <v>79</v>
      </c>
      <c r="AV754" s="13" t="s">
        <v>79</v>
      </c>
      <c r="AW754" s="13" t="s">
        <v>27</v>
      </c>
      <c r="AX754" s="13" t="s">
        <v>70</v>
      </c>
      <c r="AY754" s="151" t="s">
        <v>148</v>
      </c>
    </row>
    <row r="755" spans="2:65" s="1" customFormat="1" ht="16.5" customHeight="1">
      <c r="B755" s="130"/>
      <c r="C755" s="157" t="s">
        <v>1211</v>
      </c>
      <c r="D755" s="157" t="s">
        <v>80</v>
      </c>
      <c r="E755" s="158" t="s">
        <v>1301</v>
      </c>
      <c r="F755" s="159" t="s">
        <v>1302</v>
      </c>
      <c r="G755" s="160" t="s">
        <v>319</v>
      </c>
      <c r="H755" s="161">
        <v>9</v>
      </c>
      <c r="I755" s="162"/>
      <c r="J755" s="162">
        <f>ROUND(I755*H755,2)</f>
        <v>0</v>
      </c>
      <c r="K755" s="159" t="s">
        <v>320</v>
      </c>
      <c r="L755" s="163"/>
      <c r="M755" s="164" t="s">
        <v>1</v>
      </c>
      <c r="N755" s="165" t="s">
        <v>35</v>
      </c>
      <c r="O755" s="139">
        <v>0</v>
      </c>
      <c r="P755" s="139">
        <f>O755*H755</f>
        <v>0</v>
      </c>
      <c r="Q755" s="139">
        <v>0.0002</v>
      </c>
      <c r="R755" s="139">
        <f>Q755*H755</f>
        <v>0.0018000000000000002</v>
      </c>
      <c r="S755" s="139">
        <v>0</v>
      </c>
      <c r="T755" s="140">
        <f>S755*H755</f>
        <v>0</v>
      </c>
      <c r="AR755" s="141" t="s">
        <v>325</v>
      </c>
      <c r="AT755" s="141" t="s">
        <v>80</v>
      </c>
      <c r="AU755" s="141" t="s">
        <v>79</v>
      </c>
      <c r="AY755" s="15" t="s">
        <v>148</v>
      </c>
      <c r="BE755" s="142">
        <f>IF(N755="základní",J755,0)</f>
        <v>0</v>
      </c>
      <c r="BF755" s="142">
        <f>IF(N755="snížená",J755,0)</f>
        <v>0</v>
      </c>
      <c r="BG755" s="142">
        <f>IF(N755="zákl. přenesená",J755,0)</f>
        <v>0</v>
      </c>
      <c r="BH755" s="142">
        <f>IF(N755="sníž. přenesená",J755,0)</f>
        <v>0</v>
      </c>
      <c r="BI755" s="142">
        <f>IF(N755="nulová",J755,0)</f>
        <v>0</v>
      </c>
      <c r="BJ755" s="15" t="s">
        <v>77</v>
      </c>
      <c r="BK755" s="142">
        <f>ROUND(I755*H755,2)</f>
        <v>0</v>
      </c>
      <c r="BL755" s="15" t="s">
        <v>231</v>
      </c>
      <c r="BM755" s="141" t="s">
        <v>3976</v>
      </c>
    </row>
    <row r="756" spans="2:65" s="1" customFormat="1" ht="24" customHeight="1">
      <c r="B756" s="130"/>
      <c r="C756" s="131" t="s">
        <v>1218</v>
      </c>
      <c r="D756" s="131" t="s">
        <v>150</v>
      </c>
      <c r="E756" s="132" t="s">
        <v>1305</v>
      </c>
      <c r="F756" s="133" t="s">
        <v>1306</v>
      </c>
      <c r="G756" s="134" t="s">
        <v>319</v>
      </c>
      <c r="H756" s="135">
        <v>9</v>
      </c>
      <c r="I756" s="136"/>
      <c r="J756" s="136">
        <f>ROUND(I756*H756,2)</f>
        <v>0</v>
      </c>
      <c r="K756" s="133" t="s">
        <v>154</v>
      </c>
      <c r="L756" s="27"/>
      <c r="M756" s="137" t="s">
        <v>1</v>
      </c>
      <c r="N756" s="138" t="s">
        <v>35</v>
      </c>
      <c r="O756" s="139">
        <v>0.871</v>
      </c>
      <c r="P756" s="139">
        <f>O756*H756</f>
        <v>7.839</v>
      </c>
      <c r="Q756" s="139">
        <v>0</v>
      </c>
      <c r="R756" s="139">
        <f>Q756*H756</f>
        <v>0</v>
      </c>
      <c r="S756" s="139">
        <v>0</v>
      </c>
      <c r="T756" s="140">
        <f>S756*H756</f>
        <v>0</v>
      </c>
      <c r="AR756" s="141" t="s">
        <v>231</v>
      </c>
      <c r="AT756" s="141" t="s">
        <v>150</v>
      </c>
      <c r="AU756" s="141" t="s">
        <v>79</v>
      </c>
      <c r="AY756" s="15" t="s">
        <v>148</v>
      </c>
      <c r="BE756" s="142">
        <f>IF(N756="základní",J756,0)</f>
        <v>0</v>
      </c>
      <c r="BF756" s="142">
        <f>IF(N756="snížená",J756,0)</f>
        <v>0</v>
      </c>
      <c r="BG756" s="142">
        <f>IF(N756="zákl. přenesená",J756,0)</f>
        <v>0</v>
      </c>
      <c r="BH756" s="142">
        <f>IF(N756="sníž. přenesená",J756,0)</f>
        <v>0</v>
      </c>
      <c r="BI756" s="142">
        <f>IF(N756="nulová",J756,0)</f>
        <v>0</v>
      </c>
      <c r="BJ756" s="15" t="s">
        <v>77</v>
      </c>
      <c r="BK756" s="142">
        <f>ROUND(I756*H756,2)</f>
        <v>0</v>
      </c>
      <c r="BL756" s="15" t="s">
        <v>231</v>
      </c>
      <c r="BM756" s="141" t="s">
        <v>3977</v>
      </c>
    </row>
    <row r="757" spans="2:65" s="1" customFormat="1" ht="16.5" customHeight="1">
      <c r="B757" s="130"/>
      <c r="C757" s="157" t="s">
        <v>1224</v>
      </c>
      <c r="D757" s="157" t="s">
        <v>80</v>
      </c>
      <c r="E757" s="158" t="s">
        <v>1309</v>
      </c>
      <c r="F757" s="159" t="s">
        <v>1310</v>
      </c>
      <c r="G757" s="160" t="s">
        <v>319</v>
      </c>
      <c r="H757" s="161">
        <v>9</v>
      </c>
      <c r="I757" s="162"/>
      <c r="J757" s="162">
        <f>ROUND(I757*H757,2)</f>
        <v>0</v>
      </c>
      <c r="K757" s="159" t="s">
        <v>320</v>
      </c>
      <c r="L757" s="163"/>
      <c r="M757" s="164" t="s">
        <v>1</v>
      </c>
      <c r="N757" s="165" t="s">
        <v>35</v>
      </c>
      <c r="O757" s="139">
        <v>0</v>
      </c>
      <c r="P757" s="139">
        <f>O757*H757</f>
        <v>0</v>
      </c>
      <c r="Q757" s="139">
        <v>0.0042</v>
      </c>
      <c r="R757" s="139">
        <f>Q757*H757</f>
        <v>0.0378</v>
      </c>
      <c r="S757" s="139">
        <v>0</v>
      </c>
      <c r="T757" s="140">
        <f>S757*H757</f>
        <v>0</v>
      </c>
      <c r="AR757" s="141" t="s">
        <v>325</v>
      </c>
      <c r="AT757" s="141" t="s">
        <v>80</v>
      </c>
      <c r="AU757" s="141" t="s">
        <v>79</v>
      </c>
      <c r="AY757" s="15" t="s">
        <v>148</v>
      </c>
      <c r="BE757" s="142">
        <f>IF(N757="základní",J757,0)</f>
        <v>0</v>
      </c>
      <c r="BF757" s="142">
        <f>IF(N757="snížená",J757,0)</f>
        <v>0</v>
      </c>
      <c r="BG757" s="142">
        <f>IF(N757="zákl. přenesená",J757,0)</f>
        <v>0</v>
      </c>
      <c r="BH757" s="142">
        <f>IF(N757="sníž. přenesená",J757,0)</f>
        <v>0</v>
      </c>
      <c r="BI757" s="142">
        <f>IF(N757="nulová",J757,0)</f>
        <v>0</v>
      </c>
      <c r="BJ757" s="15" t="s">
        <v>77</v>
      </c>
      <c r="BK757" s="142">
        <f>ROUND(I757*H757,2)</f>
        <v>0</v>
      </c>
      <c r="BL757" s="15" t="s">
        <v>231</v>
      </c>
      <c r="BM757" s="141" t="s">
        <v>3978</v>
      </c>
    </row>
    <row r="758" spans="2:65" s="1" customFormat="1" ht="16.5" customHeight="1">
      <c r="B758" s="130"/>
      <c r="C758" s="157" t="s">
        <v>1229</v>
      </c>
      <c r="D758" s="157" t="s">
        <v>80</v>
      </c>
      <c r="E758" s="158" t="s">
        <v>1313</v>
      </c>
      <c r="F758" s="159" t="s">
        <v>1314</v>
      </c>
      <c r="G758" s="160" t="s">
        <v>319</v>
      </c>
      <c r="H758" s="161">
        <v>18</v>
      </c>
      <c r="I758" s="162"/>
      <c r="J758" s="162">
        <f>ROUND(I758*H758,2)</f>
        <v>0</v>
      </c>
      <c r="K758" s="159" t="s">
        <v>320</v>
      </c>
      <c r="L758" s="163"/>
      <c r="M758" s="164" t="s">
        <v>1</v>
      </c>
      <c r="N758" s="165" t="s">
        <v>35</v>
      </c>
      <c r="O758" s="139">
        <v>0</v>
      </c>
      <c r="P758" s="139">
        <f>O758*H758</f>
        <v>0</v>
      </c>
      <c r="Q758" s="139">
        <v>0.00032</v>
      </c>
      <c r="R758" s="139">
        <f>Q758*H758</f>
        <v>0.00576</v>
      </c>
      <c r="S758" s="139">
        <v>0</v>
      </c>
      <c r="T758" s="140">
        <f>S758*H758</f>
        <v>0</v>
      </c>
      <c r="AR758" s="141" t="s">
        <v>325</v>
      </c>
      <c r="AT758" s="141" t="s">
        <v>80</v>
      </c>
      <c r="AU758" s="141" t="s">
        <v>79</v>
      </c>
      <c r="AY758" s="15" t="s">
        <v>148</v>
      </c>
      <c r="BE758" s="142">
        <f>IF(N758="základní",J758,0)</f>
        <v>0</v>
      </c>
      <c r="BF758" s="142">
        <f>IF(N758="snížená",J758,0)</f>
        <v>0</v>
      </c>
      <c r="BG758" s="142">
        <f>IF(N758="zákl. přenesená",J758,0)</f>
        <v>0</v>
      </c>
      <c r="BH758" s="142">
        <f>IF(N758="sníž. přenesená",J758,0)</f>
        <v>0</v>
      </c>
      <c r="BI758" s="142">
        <f>IF(N758="nulová",J758,0)</f>
        <v>0</v>
      </c>
      <c r="BJ758" s="15" t="s">
        <v>77</v>
      </c>
      <c r="BK758" s="142">
        <f>ROUND(I758*H758,2)</f>
        <v>0</v>
      </c>
      <c r="BL758" s="15" t="s">
        <v>231</v>
      </c>
      <c r="BM758" s="141" t="s">
        <v>3979</v>
      </c>
    </row>
    <row r="759" spans="2:51" s="13" customFormat="1" ht="12">
      <c r="B759" s="150"/>
      <c r="D759" s="144" t="s">
        <v>157</v>
      </c>
      <c r="E759" s="151" t="s">
        <v>1</v>
      </c>
      <c r="F759" s="152" t="s">
        <v>2570</v>
      </c>
      <c r="H759" s="153">
        <v>18</v>
      </c>
      <c r="L759" s="150"/>
      <c r="M759" s="154"/>
      <c r="N759" s="155"/>
      <c r="O759" s="155"/>
      <c r="P759" s="155"/>
      <c r="Q759" s="155"/>
      <c r="R759" s="155"/>
      <c r="S759" s="155"/>
      <c r="T759" s="156"/>
      <c r="AT759" s="151" t="s">
        <v>157</v>
      </c>
      <c r="AU759" s="151" t="s">
        <v>79</v>
      </c>
      <c r="AV759" s="13" t="s">
        <v>79</v>
      </c>
      <c r="AW759" s="13" t="s">
        <v>27</v>
      </c>
      <c r="AX759" s="13" t="s">
        <v>70</v>
      </c>
      <c r="AY759" s="151" t="s">
        <v>148</v>
      </c>
    </row>
    <row r="760" spans="2:65" s="1" customFormat="1" ht="16.5" customHeight="1">
      <c r="B760" s="130"/>
      <c r="C760" s="131" t="s">
        <v>1234</v>
      </c>
      <c r="D760" s="131" t="s">
        <v>150</v>
      </c>
      <c r="E760" s="132" t="s">
        <v>1317</v>
      </c>
      <c r="F760" s="133" t="s">
        <v>1318</v>
      </c>
      <c r="G760" s="134" t="s">
        <v>319</v>
      </c>
      <c r="H760" s="135">
        <v>9</v>
      </c>
      <c r="I760" s="136"/>
      <c r="J760" s="136">
        <f>ROUND(I760*H760,2)</f>
        <v>0</v>
      </c>
      <c r="K760" s="133" t="s">
        <v>154</v>
      </c>
      <c r="L760" s="27"/>
      <c r="M760" s="137" t="s">
        <v>1</v>
      </c>
      <c r="N760" s="138" t="s">
        <v>35</v>
      </c>
      <c r="O760" s="139">
        <v>0.18</v>
      </c>
      <c r="P760" s="139">
        <f>O760*H760</f>
        <v>1.6199999999999999</v>
      </c>
      <c r="Q760" s="139">
        <v>0</v>
      </c>
      <c r="R760" s="139">
        <f>Q760*H760</f>
        <v>0</v>
      </c>
      <c r="S760" s="139">
        <v>0</v>
      </c>
      <c r="T760" s="140">
        <f>S760*H760</f>
        <v>0</v>
      </c>
      <c r="AR760" s="141" t="s">
        <v>231</v>
      </c>
      <c r="AT760" s="141" t="s">
        <v>150</v>
      </c>
      <c r="AU760" s="141" t="s">
        <v>79</v>
      </c>
      <c r="AY760" s="15" t="s">
        <v>148</v>
      </c>
      <c r="BE760" s="142">
        <f>IF(N760="základní",J760,0)</f>
        <v>0</v>
      </c>
      <c r="BF760" s="142">
        <f>IF(N760="snížená",J760,0)</f>
        <v>0</v>
      </c>
      <c r="BG760" s="142">
        <f>IF(N760="zákl. přenesená",J760,0)</f>
        <v>0</v>
      </c>
      <c r="BH760" s="142">
        <f>IF(N760="sníž. přenesená",J760,0)</f>
        <v>0</v>
      </c>
      <c r="BI760" s="142">
        <f>IF(N760="nulová",J760,0)</f>
        <v>0</v>
      </c>
      <c r="BJ760" s="15" t="s">
        <v>77</v>
      </c>
      <c r="BK760" s="142">
        <f>ROUND(I760*H760,2)</f>
        <v>0</v>
      </c>
      <c r="BL760" s="15" t="s">
        <v>231</v>
      </c>
      <c r="BM760" s="141" t="s">
        <v>3980</v>
      </c>
    </row>
    <row r="761" spans="2:65" s="1" customFormat="1" ht="16.5" customHeight="1">
      <c r="B761" s="130"/>
      <c r="C761" s="157" t="s">
        <v>1324</v>
      </c>
      <c r="D761" s="157" t="s">
        <v>80</v>
      </c>
      <c r="E761" s="158" t="s">
        <v>1321</v>
      </c>
      <c r="F761" s="159" t="s">
        <v>1322</v>
      </c>
      <c r="G761" s="160" t="s">
        <v>319</v>
      </c>
      <c r="H761" s="161">
        <v>9</v>
      </c>
      <c r="I761" s="162"/>
      <c r="J761" s="162">
        <f>ROUND(I761*H761,2)</f>
        <v>0</v>
      </c>
      <c r="K761" s="159" t="s">
        <v>320</v>
      </c>
      <c r="L761" s="163"/>
      <c r="M761" s="164" t="s">
        <v>1</v>
      </c>
      <c r="N761" s="165" t="s">
        <v>35</v>
      </c>
      <c r="O761" s="139">
        <v>0</v>
      </c>
      <c r="P761" s="139">
        <f>O761*H761</f>
        <v>0</v>
      </c>
      <c r="Q761" s="139">
        <v>1E-06</v>
      </c>
      <c r="R761" s="139">
        <f>Q761*H761</f>
        <v>9E-06</v>
      </c>
      <c r="S761" s="139">
        <v>0</v>
      </c>
      <c r="T761" s="140">
        <f>S761*H761</f>
        <v>0</v>
      </c>
      <c r="AR761" s="141" t="s">
        <v>325</v>
      </c>
      <c r="AT761" s="141" t="s">
        <v>80</v>
      </c>
      <c r="AU761" s="141" t="s">
        <v>79</v>
      </c>
      <c r="AY761" s="15" t="s">
        <v>148</v>
      </c>
      <c r="BE761" s="142">
        <f>IF(N761="základní",J761,0)</f>
        <v>0</v>
      </c>
      <c r="BF761" s="142">
        <f>IF(N761="snížená",J761,0)</f>
        <v>0</v>
      </c>
      <c r="BG761" s="142">
        <f>IF(N761="zákl. přenesená",J761,0)</f>
        <v>0</v>
      </c>
      <c r="BH761" s="142">
        <f>IF(N761="sníž. přenesená",J761,0)</f>
        <v>0</v>
      </c>
      <c r="BI761" s="142">
        <f>IF(N761="nulová",J761,0)</f>
        <v>0</v>
      </c>
      <c r="BJ761" s="15" t="s">
        <v>77</v>
      </c>
      <c r="BK761" s="142">
        <f>ROUND(I761*H761,2)</f>
        <v>0</v>
      </c>
      <c r="BL761" s="15" t="s">
        <v>231</v>
      </c>
      <c r="BM761" s="141" t="s">
        <v>3981</v>
      </c>
    </row>
    <row r="762" spans="2:65" s="1" customFormat="1" ht="24" customHeight="1">
      <c r="B762" s="130"/>
      <c r="C762" s="131" t="s">
        <v>1240</v>
      </c>
      <c r="D762" s="131" t="s">
        <v>150</v>
      </c>
      <c r="E762" s="132" t="s">
        <v>1325</v>
      </c>
      <c r="F762" s="133" t="s">
        <v>1326</v>
      </c>
      <c r="G762" s="134" t="s">
        <v>319</v>
      </c>
      <c r="H762" s="135">
        <v>1</v>
      </c>
      <c r="I762" s="136"/>
      <c r="J762" s="136">
        <f>ROUND(I762*H762,2)</f>
        <v>0</v>
      </c>
      <c r="K762" s="133" t="s">
        <v>1</v>
      </c>
      <c r="L762" s="27"/>
      <c r="M762" s="137" t="s">
        <v>1</v>
      </c>
      <c r="N762" s="138" t="s">
        <v>35</v>
      </c>
      <c r="O762" s="139">
        <v>0.14</v>
      </c>
      <c r="P762" s="139">
        <f>O762*H762</f>
        <v>0.14</v>
      </c>
      <c r="Q762" s="139">
        <v>0</v>
      </c>
      <c r="R762" s="139">
        <f>Q762*H762</f>
        <v>0</v>
      </c>
      <c r="S762" s="139">
        <v>0</v>
      </c>
      <c r="T762" s="140">
        <f>S762*H762</f>
        <v>0</v>
      </c>
      <c r="AR762" s="141" t="s">
        <v>231</v>
      </c>
      <c r="AT762" s="141" t="s">
        <v>150</v>
      </c>
      <c r="AU762" s="141" t="s">
        <v>79</v>
      </c>
      <c r="AY762" s="15" t="s">
        <v>148</v>
      </c>
      <c r="BE762" s="142">
        <f>IF(N762="základní",J762,0)</f>
        <v>0</v>
      </c>
      <c r="BF762" s="142">
        <f>IF(N762="snížená",J762,0)</f>
        <v>0</v>
      </c>
      <c r="BG762" s="142">
        <f>IF(N762="zákl. přenesená",J762,0)</f>
        <v>0</v>
      </c>
      <c r="BH762" s="142">
        <f>IF(N762="sníž. přenesená",J762,0)</f>
        <v>0</v>
      </c>
      <c r="BI762" s="142">
        <f>IF(N762="nulová",J762,0)</f>
        <v>0</v>
      </c>
      <c r="BJ762" s="15" t="s">
        <v>77</v>
      </c>
      <c r="BK762" s="142">
        <f>ROUND(I762*H762,2)</f>
        <v>0</v>
      </c>
      <c r="BL762" s="15" t="s">
        <v>231</v>
      </c>
      <c r="BM762" s="141" t="s">
        <v>3982</v>
      </c>
    </row>
    <row r="763" spans="2:65" s="1" customFormat="1" ht="24" customHeight="1">
      <c r="B763" s="130"/>
      <c r="C763" s="131" t="s">
        <v>1245</v>
      </c>
      <c r="D763" s="131" t="s">
        <v>150</v>
      </c>
      <c r="E763" s="132" t="s">
        <v>1329</v>
      </c>
      <c r="F763" s="133" t="s">
        <v>1330</v>
      </c>
      <c r="G763" s="134" t="s">
        <v>203</v>
      </c>
      <c r="H763" s="135">
        <v>0.251</v>
      </c>
      <c r="I763" s="136"/>
      <c r="J763" s="136">
        <f>ROUND(I763*H763,2)</f>
        <v>0</v>
      </c>
      <c r="K763" s="133" t="s">
        <v>154</v>
      </c>
      <c r="L763" s="27"/>
      <c r="M763" s="137" t="s">
        <v>1</v>
      </c>
      <c r="N763" s="138" t="s">
        <v>35</v>
      </c>
      <c r="O763" s="139">
        <v>9.51</v>
      </c>
      <c r="P763" s="139">
        <f>O763*H763</f>
        <v>2.38701</v>
      </c>
      <c r="Q763" s="139">
        <v>0</v>
      </c>
      <c r="R763" s="139">
        <f>Q763*H763</f>
        <v>0</v>
      </c>
      <c r="S763" s="139">
        <v>0</v>
      </c>
      <c r="T763" s="140">
        <f>S763*H763</f>
        <v>0</v>
      </c>
      <c r="AR763" s="141" t="s">
        <v>231</v>
      </c>
      <c r="AT763" s="141" t="s">
        <v>150</v>
      </c>
      <c r="AU763" s="141" t="s">
        <v>79</v>
      </c>
      <c r="AY763" s="15" t="s">
        <v>148</v>
      </c>
      <c r="BE763" s="142">
        <f>IF(N763="základní",J763,0)</f>
        <v>0</v>
      </c>
      <c r="BF763" s="142">
        <f>IF(N763="snížená",J763,0)</f>
        <v>0</v>
      </c>
      <c r="BG763" s="142">
        <f>IF(N763="zákl. přenesená",J763,0)</f>
        <v>0</v>
      </c>
      <c r="BH763" s="142">
        <f>IF(N763="sníž. přenesená",J763,0)</f>
        <v>0</v>
      </c>
      <c r="BI763" s="142">
        <f>IF(N763="nulová",J763,0)</f>
        <v>0</v>
      </c>
      <c r="BJ763" s="15" t="s">
        <v>77</v>
      </c>
      <c r="BK763" s="142">
        <f>ROUND(I763*H763,2)</f>
        <v>0</v>
      </c>
      <c r="BL763" s="15" t="s">
        <v>231</v>
      </c>
      <c r="BM763" s="141" t="s">
        <v>3983</v>
      </c>
    </row>
    <row r="764" spans="2:63" s="11" customFormat="1" ht="22.8" customHeight="1">
      <c r="B764" s="118"/>
      <c r="D764" s="119" t="s">
        <v>69</v>
      </c>
      <c r="E764" s="128" t="s">
        <v>1332</v>
      </c>
      <c r="F764" s="128" t="s">
        <v>1333</v>
      </c>
      <c r="J764" s="129">
        <f>BK764</f>
        <v>0</v>
      </c>
      <c r="L764" s="118"/>
      <c r="M764" s="122"/>
      <c r="N764" s="123"/>
      <c r="O764" s="123"/>
      <c r="P764" s="124">
        <f>SUM(P765:P772)</f>
        <v>14.82</v>
      </c>
      <c r="Q764" s="123"/>
      <c r="R764" s="124">
        <f>SUM(R765:R772)</f>
        <v>0</v>
      </c>
      <c r="S764" s="123"/>
      <c r="T764" s="125">
        <f>SUM(T765:T772)</f>
        <v>0</v>
      </c>
      <c r="AR764" s="119" t="s">
        <v>79</v>
      </c>
      <c r="AT764" s="126" t="s">
        <v>69</v>
      </c>
      <c r="AU764" s="126" t="s">
        <v>77</v>
      </c>
      <c r="AY764" s="119" t="s">
        <v>148</v>
      </c>
      <c r="BK764" s="127">
        <f>SUM(BK765:BK772)</f>
        <v>0</v>
      </c>
    </row>
    <row r="765" spans="2:65" s="1" customFormat="1" ht="24" customHeight="1">
      <c r="B765" s="130"/>
      <c r="C765" s="131" t="s">
        <v>1249</v>
      </c>
      <c r="D765" s="131" t="s">
        <v>150</v>
      </c>
      <c r="E765" s="132" t="s">
        <v>1335</v>
      </c>
      <c r="F765" s="133" t="s">
        <v>1336</v>
      </c>
      <c r="G765" s="134" t="s">
        <v>319</v>
      </c>
      <c r="H765" s="135">
        <v>5</v>
      </c>
      <c r="I765" s="136"/>
      <c r="J765" s="136">
        <f>ROUND(I765*H765,2)</f>
        <v>0</v>
      </c>
      <c r="K765" s="133" t="s">
        <v>1</v>
      </c>
      <c r="L765" s="27"/>
      <c r="M765" s="137" t="s">
        <v>1</v>
      </c>
      <c r="N765" s="138" t="s">
        <v>35</v>
      </c>
      <c r="O765" s="139">
        <v>0.38</v>
      </c>
      <c r="P765" s="139">
        <f>O765*H765</f>
        <v>1.9</v>
      </c>
      <c r="Q765" s="139">
        <v>0</v>
      </c>
      <c r="R765" s="139">
        <f>Q765*H765</f>
        <v>0</v>
      </c>
      <c r="S765" s="139">
        <v>0</v>
      </c>
      <c r="T765" s="140">
        <f>S765*H765</f>
        <v>0</v>
      </c>
      <c r="AR765" s="141" t="s">
        <v>231</v>
      </c>
      <c r="AT765" s="141" t="s">
        <v>150</v>
      </c>
      <c r="AU765" s="141" t="s">
        <v>79</v>
      </c>
      <c r="AY765" s="15" t="s">
        <v>148</v>
      </c>
      <c r="BE765" s="142">
        <f>IF(N765="základní",J765,0)</f>
        <v>0</v>
      </c>
      <c r="BF765" s="142">
        <f>IF(N765="snížená",J765,0)</f>
        <v>0</v>
      </c>
      <c r="BG765" s="142">
        <f>IF(N765="zákl. přenesená",J765,0)</f>
        <v>0</v>
      </c>
      <c r="BH765" s="142">
        <f>IF(N765="sníž. přenesená",J765,0)</f>
        <v>0</v>
      </c>
      <c r="BI765" s="142">
        <f>IF(N765="nulová",J765,0)</f>
        <v>0</v>
      </c>
      <c r="BJ765" s="15" t="s">
        <v>77</v>
      </c>
      <c r="BK765" s="142">
        <f>ROUND(I765*H765,2)</f>
        <v>0</v>
      </c>
      <c r="BL765" s="15" t="s">
        <v>231</v>
      </c>
      <c r="BM765" s="141" t="s">
        <v>3984</v>
      </c>
    </row>
    <row r="766" spans="2:65" s="1" customFormat="1" ht="24" customHeight="1">
      <c r="B766" s="130"/>
      <c r="C766" s="131" t="s">
        <v>1255</v>
      </c>
      <c r="D766" s="131" t="s">
        <v>150</v>
      </c>
      <c r="E766" s="132" t="s">
        <v>1339</v>
      </c>
      <c r="F766" s="133" t="s">
        <v>1340</v>
      </c>
      <c r="G766" s="134" t="s">
        <v>319</v>
      </c>
      <c r="H766" s="135">
        <v>12</v>
      </c>
      <c r="I766" s="136"/>
      <c r="J766" s="136">
        <f>ROUND(I766*H766,2)</f>
        <v>0</v>
      </c>
      <c r="K766" s="133" t="s">
        <v>1</v>
      </c>
      <c r="L766" s="27"/>
      <c r="M766" s="137" t="s">
        <v>1</v>
      </c>
      <c r="N766" s="138" t="s">
        <v>35</v>
      </c>
      <c r="O766" s="139">
        <v>0.38</v>
      </c>
      <c r="P766" s="139">
        <f>O766*H766</f>
        <v>4.5600000000000005</v>
      </c>
      <c r="Q766" s="139">
        <v>0</v>
      </c>
      <c r="R766" s="139">
        <f>Q766*H766</f>
        <v>0</v>
      </c>
      <c r="S766" s="139">
        <v>0</v>
      </c>
      <c r="T766" s="140">
        <f>S766*H766</f>
        <v>0</v>
      </c>
      <c r="AR766" s="141" t="s">
        <v>231</v>
      </c>
      <c r="AT766" s="141" t="s">
        <v>150</v>
      </c>
      <c r="AU766" s="141" t="s">
        <v>79</v>
      </c>
      <c r="AY766" s="15" t="s">
        <v>148</v>
      </c>
      <c r="BE766" s="142">
        <f>IF(N766="základní",J766,0)</f>
        <v>0</v>
      </c>
      <c r="BF766" s="142">
        <f>IF(N766="snížená",J766,0)</f>
        <v>0</v>
      </c>
      <c r="BG766" s="142">
        <f>IF(N766="zákl. přenesená",J766,0)</f>
        <v>0</v>
      </c>
      <c r="BH766" s="142">
        <f>IF(N766="sníž. přenesená",J766,0)</f>
        <v>0</v>
      </c>
      <c r="BI766" s="142">
        <f>IF(N766="nulová",J766,0)</f>
        <v>0</v>
      </c>
      <c r="BJ766" s="15" t="s">
        <v>77</v>
      </c>
      <c r="BK766" s="142">
        <f>ROUND(I766*H766,2)</f>
        <v>0</v>
      </c>
      <c r="BL766" s="15" t="s">
        <v>231</v>
      </c>
      <c r="BM766" s="141" t="s">
        <v>3985</v>
      </c>
    </row>
    <row r="767" spans="2:51" s="13" customFormat="1" ht="12">
      <c r="B767" s="150"/>
      <c r="D767" s="144" t="s">
        <v>157</v>
      </c>
      <c r="E767" s="151" t="s">
        <v>1</v>
      </c>
      <c r="F767" s="152" t="s">
        <v>3986</v>
      </c>
      <c r="H767" s="153">
        <v>12</v>
      </c>
      <c r="L767" s="150"/>
      <c r="M767" s="154"/>
      <c r="N767" s="155"/>
      <c r="O767" s="155"/>
      <c r="P767" s="155"/>
      <c r="Q767" s="155"/>
      <c r="R767" s="155"/>
      <c r="S767" s="155"/>
      <c r="T767" s="156"/>
      <c r="AT767" s="151" t="s">
        <v>157</v>
      </c>
      <c r="AU767" s="151" t="s">
        <v>79</v>
      </c>
      <c r="AV767" s="13" t="s">
        <v>79</v>
      </c>
      <c r="AW767" s="13" t="s">
        <v>27</v>
      </c>
      <c r="AX767" s="13" t="s">
        <v>70</v>
      </c>
      <c r="AY767" s="151" t="s">
        <v>148</v>
      </c>
    </row>
    <row r="768" spans="2:65" s="1" customFormat="1" ht="36" customHeight="1">
      <c r="B768" s="130"/>
      <c r="C768" s="131" t="s">
        <v>1262</v>
      </c>
      <c r="D768" s="131" t="s">
        <v>150</v>
      </c>
      <c r="E768" s="132" t="s">
        <v>1344</v>
      </c>
      <c r="F768" s="133" t="s">
        <v>1345</v>
      </c>
      <c r="G768" s="134" t="s">
        <v>319</v>
      </c>
      <c r="H768" s="135">
        <v>22</v>
      </c>
      <c r="I768" s="136"/>
      <c r="J768" s="136">
        <f>ROUND(I768*H768,2)</f>
        <v>0</v>
      </c>
      <c r="K768" s="133" t="s">
        <v>1</v>
      </c>
      <c r="L768" s="27"/>
      <c r="M768" s="137" t="s">
        <v>1</v>
      </c>
      <c r="N768" s="138" t="s">
        <v>35</v>
      </c>
      <c r="O768" s="139">
        <v>0.38</v>
      </c>
      <c r="P768" s="139">
        <f>O768*H768</f>
        <v>8.36</v>
      </c>
      <c r="Q768" s="139">
        <v>0</v>
      </c>
      <c r="R768" s="139">
        <f>Q768*H768</f>
        <v>0</v>
      </c>
      <c r="S768" s="139">
        <v>0</v>
      </c>
      <c r="T768" s="140">
        <f>S768*H768</f>
        <v>0</v>
      </c>
      <c r="AR768" s="141" t="s">
        <v>231</v>
      </c>
      <c r="AT768" s="141" t="s">
        <v>150</v>
      </c>
      <c r="AU768" s="141" t="s">
        <v>79</v>
      </c>
      <c r="AY768" s="15" t="s">
        <v>148</v>
      </c>
      <c r="BE768" s="142">
        <f>IF(N768="základní",J768,0)</f>
        <v>0</v>
      </c>
      <c r="BF768" s="142">
        <f>IF(N768="snížená",J768,0)</f>
        <v>0</v>
      </c>
      <c r="BG768" s="142">
        <f>IF(N768="zákl. přenesená",J768,0)</f>
        <v>0</v>
      </c>
      <c r="BH768" s="142">
        <f>IF(N768="sníž. přenesená",J768,0)</f>
        <v>0</v>
      </c>
      <c r="BI768" s="142">
        <f>IF(N768="nulová",J768,0)</f>
        <v>0</v>
      </c>
      <c r="BJ768" s="15" t="s">
        <v>77</v>
      </c>
      <c r="BK768" s="142">
        <f>ROUND(I768*H768,2)</f>
        <v>0</v>
      </c>
      <c r="BL768" s="15" t="s">
        <v>231</v>
      </c>
      <c r="BM768" s="141" t="s">
        <v>3987</v>
      </c>
    </row>
    <row r="769" spans="2:51" s="12" customFormat="1" ht="12">
      <c r="B769" s="143"/>
      <c r="D769" s="144" t="s">
        <v>157</v>
      </c>
      <c r="E769" s="145" t="s">
        <v>1</v>
      </c>
      <c r="F769" s="146" t="s">
        <v>1347</v>
      </c>
      <c r="H769" s="145" t="s">
        <v>1</v>
      </c>
      <c r="L769" s="143"/>
      <c r="M769" s="147"/>
      <c r="N769" s="148"/>
      <c r="O769" s="148"/>
      <c r="P769" s="148"/>
      <c r="Q769" s="148"/>
      <c r="R769" s="148"/>
      <c r="S769" s="148"/>
      <c r="T769" s="149"/>
      <c r="AT769" s="145" t="s">
        <v>157</v>
      </c>
      <c r="AU769" s="145" t="s">
        <v>79</v>
      </c>
      <c r="AV769" s="12" t="s">
        <v>77</v>
      </c>
      <c r="AW769" s="12" t="s">
        <v>27</v>
      </c>
      <c r="AX769" s="12" t="s">
        <v>70</v>
      </c>
      <c r="AY769" s="145" t="s">
        <v>148</v>
      </c>
    </row>
    <row r="770" spans="2:51" s="13" customFormat="1" ht="12">
      <c r="B770" s="150"/>
      <c r="D770" s="144" t="s">
        <v>157</v>
      </c>
      <c r="E770" s="151" t="s">
        <v>1</v>
      </c>
      <c r="F770" s="152" t="s">
        <v>3988</v>
      </c>
      <c r="H770" s="153">
        <v>2</v>
      </c>
      <c r="L770" s="150"/>
      <c r="M770" s="154"/>
      <c r="N770" s="155"/>
      <c r="O770" s="155"/>
      <c r="P770" s="155"/>
      <c r="Q770" s="155"/>
      <c r="R770" s="155"/>
      <c r="S770" s="155"/>
      <c r="T770" s="156"/>
      <c r="AT770" s="151" t="s">
        <v>157</v>
      </c>
      <c r="AU770" s="151" t="s">
        <v>79</v>
      </c>
      <c r="AV770" s="13" t="s">
        <v>79</v>
      </c>
      <c r="AW770" s="13" t="s">
        <v>27</v>
      </c>
      <c r="AX770" s="13" t="s">
        <v>70</v>
      </c>
      <c r="AY770" s="151" t="s">
        <v>148</v>
      </c>
    </row>
    <row r="771" spans="2:51" s="13" customFormat="1" ht="12">
      <c r="B771" s="150"/>
      <c r="D771" s="144" t="s">
        <v>157</v>
      </c>
      <c r="E771" s="151" t="s">
        <v>1</v>
      </c>
      <c r="F771" s="152" t="s">
        <v>3989</v>
      </c>
      <c r="H771" s="153">
        <v>10</v>
      </c>
      <c r="L771" s="150"/>
      <c r="M771" s="154"/>
      <c r="N771" s="155"/>
      <c r="O771" s="155"/>
      <c r="P771" s="155"/>
      <c r="Q771" s="155"/>
      <c r="R771" s="155"/>
      <c r="S771" s="155"/>
      <c r="T771" s="156"/>
      <c r="AT771" s="151" t="s">
        <v>157</v>
      </c>
      <c r="AU771" s="151" t="s">
        <v>79</v>
      </c>
      <c r="AV771" s="13" t="s">
        <v>79</v>
      </c>
      <c r="AW771" s="13" t="s">
        <v>27</v>
      </c>
      <c r="AX771" s="13" t="s">
        <v>70</v>
      </c>
      <c r="AY771" s="151" t="s">
        <v>148</v>
      </c>
    </row>
    <row r="772" spans="2:51" s="13" customFormat="1" ht="12">
      <c r="B772" s="150"/>
      <c r="D772" s="144" t="s">
        <v>157</v>
      </c>
      <c r="E772" s="151" t="s">
        <v>1</v>
      </c>
      <c r="F772" s="152" t="s">
        <v>3990</v>
      </c>
      <c r="H772" s="153">
        <v>10</v>
      </c>
      <c r="L772" s="150"/>
      <c r="M772" s="154"/>
      <c r="N772" s="155"/>
      <c r="O772" s="155"/>
      <c r="P772" s="155"/>
      <c r="Q772" s="155"/>
      <c r="R772" s="155"/>
      <c r="S772" s="155"/>
      <c r="T772" s="156"/>
      <c r="AT772" s="151" t="s">
        <v>157</v>
      </c>
      <c r="AU772" s="151" t="s">
        <v>79</v>
      </c>
      <c r="AV772" s="13" t="s">
        <v>79</v>
      </c>
      <c r="AW772" s="13" t="s">
        <v>27</v>
      </c>
      <c r="AX772" s="13" t="s">
        <v>70</v>
      </c>
      <c r="AY772" s="151" t="s">
        <v>148</v>
      </c>
    </row>
    <row r="773" spans="2:63" s="11" customFormat="1" ht="22.8" customHeight="1">
      <c r="B773" s="118"/>
      <c r="D773" s="119" t="s">
        <v>69</v>
      </c>
      <c r="E773" s="128" t="s">
        <v>1350</v>
      </c>
      <c r="F773" s="128" t="s">
        <v>1351</v>
      </c>
      <c r="J773" s="129">
        <f>BK773</f>
        <v>0</v>
      </c>
      <c r="L773" s="118"/>
      <c r="M773" s="122"/>
      <c r="N773" s="123"/>
      <c r="O773" s="123"/>
      <c r="P773" s="124">
        <f>SUM(P774:P839)</f>
        <v>269.979847</v>
      </c>
      <c r="Q773" s="123"/>
      <c r="R773" s="124">
        <f>SUM(R774:R839)</f>
        <v>5.543014279999999</v>
      </c>
      <c r="S773" s="123"/>
      <c r="T773" s="125">
        <f>SUM(T774:T839)</f>
        <v>1.072274</v>
      </c>
      <c r="AR773" s="119" t="s">
        <v>79</v>
      </c>
      <c r="AT773" s="126" t="s">
        <v>69</v>
      </c>
      <c r="AU773" s="126" t="s">
        <v>77</v>
      </c>
      <c r="AY773" s="119" t="s">
        <v>148</v>
      </c>
      <c r="BK773" s="127">
        <f>SUM(BK774:BK839)</f>
        <v>0</v>
      </c>
    </row>
    <row r="774" spans="2:65" s="1" customFormat="1" ht="16.5" customHeight="1">
      <c r="B774" s="130"/>
      <c r="C774" s="131" t="s">
        <v>1268</v>
      </c>
      <c r="D774" s="131" t="s">
        <v>150</v>
      </c>
      <c r="E774" s="132" t="s">
        <v>1353</v>
      </c>
      <c r="F774" s="133" t="s">
        <v>1354</v>
      </c>
      <c r="G774" s="134" t="s">
        <v>319</v>
      </c>
      <c r="H774" s="135">
        <v>67</v>
      </c>
      <c r="I774" s="136"/>
      <c r="J774" s="136">
        <f>ROUND(I774*H774,2)</f>
        <v>0</v>
      </c>
      <c r="K774" s="133" t="s">
        <v>320</v>
      </c>
      <c r="L774" s="27"/>
      <c r="M774" s="137" t="s">
        <v>1</v>
      </c>
      <c r="N774" s="138" t="s">
        <v>35</v>
      </c>
      <c r="O774" s="139">
        <v>0.084</v>
      </c>
      <c r="P774" s="139">
        <f>O774*H774</f>
        <v>5.628</v>
      </c>
      <c r="Q774" s="139">
        <v>0</v>
      </c>
      <c r="R774" s="139">
        <f>Q774*H774</f>
        <v>0</v>
      </c>
      <c r="S774" s="139">
        <v>0</v>
      </c>
      <c r="T774" s="140">
        <f>S774*H774</f>
        <v>0</v>
      </c>
      <c r="AR774" s="141" t="s">
        <v>155</v>
      </c>
      <c r="AT774" s="141" t="s">
        <v>150</v>
      </c>
      <c r="AU774" s="141" t="s">
        <v>79</v>
      </c>
      <c r="AY774" s="15" t="s">
        <v>148</v>
      </c>
      <c r="BE774" s="142">
        <f>IF(N774="základní",J774,0)</f>
        <v>0</v>
      </c>
      <c r="BF774" s="142">
        <f>IF(N774="snížená",J774,0)</f>
        <v>0</v>
      </c>
      <c r="BG774" s="142">
        <f>IF(N774="zákl. přenesená",J774,0)</f>
        <v>0</v>
      </c>
      <c r="BH774" s="142">
        <f>IF(N774="sníž. přenesená",J774,0)</f>
        <v>0</v>
      </c>
      <c r="BI774" s="142">
        <f>IF(N774="nulová",J774,0)</f>
        <v>0</v>
      </c>
      <c r="BJ774" s="15" t="s">
        <v>77</v>
      </c>
      <c r="BK774" s="142">
        <f>ROUND(I774*H774,2)</f>
        <v>0</v>
      </c>
      <c r="BL774" s="15" t="s">
        <v>155</v>
      </c>
      <c r="BM774" s="141" t="s">
        <v>3991</v>
      </c>
    </row>
    <row r="775" spans="2:51" s="13" customFormat="1" ht="20.4">
      <c r="B775" s="150"/>
      <c r="D775" s="144" t="s">
        <v>157</v>
      </c>
      <c r="E775" s="151" t="s">
        <v>1</v>
      </c>
      <c r="F775" s="152" t="s">
        <v>3858</v>
      </c>
      <c r="H775" s="153">
        <v>67</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 customFormat="1" ht="16.5" customHeight="1">
      <c r="B776" s="130"/>
      <c r="C776" s="157" t="s">
        <v>1273</v>
      </c>
      <c r="D776" s="157" t="s">
        <v>80</v>
      </c>
      <c r="E776" s="158" t="s">
        <v>1357</v>
      </c>
      <c r="F776" s="159" t="s">
        <v>1358</v>
      </c>
      <c r="G776" s="160" t="s">
        <v>319</v>
      </c>
      <c r="H776" s="161">
        <v>23</v>
      </c>
      <c r="I776" s="162"/>
      <c r="J776" s="162">
        <f>ROUND(I776*H776,2)</f>
        <v>0</v>
      </c>
      <c r="K776" s="159" t="s">
        <v>320</v>
      </c>
      <c r="L776" s="163"/>
      <c r="M776" s="164" t="s">
        <v>1</v>
      </c>
      <c r="N776" s="165" t="s">
        <v>35</v>
      </c>
      <c r="O776" s="139">
        <v>0</v>
      </c>
      <c r="P776" s="139">
        <f>O776*H776</f>
        <v>0</v>
      </c>
      <c r="Q776" s="139">
        <v>0.00078</v>
      </c>
      <c r="R776" s="139">
        <f>Q776*H776</f>
        <v>0.01794</v>
      </c>
      <c r="S776" s="139">
        <v>0</v>
      </c>
      <c r="T776" s="140">
        <f>S776*H776</f>
        <v>0</v>
      </c>
      <c r="AR776" s="141" t="s">
        <v>192</v>
      </c>
      <c r="AT776" s="141" t="s">
        <v>80</v>
      </c>
      <c r="AU776" s="141" t="s">
        <v>79</v>
      </c>
      <c r="AY776" s="15" t="s">
        <v>148</v>
      </c>
      <c r="BE776" s="142">
        <f>IF(N776="základní",J776,0)</f>
        <v>0</v>
      </c>
      <c r="BF776" s="142">
        <f>IF(N776="snížená",J776,0)</f>
        <v>0</v>
      </c>
      <c r="BG776" s="142">
        <f>IF(N776="zákl. přenesená",J776,0)</f>
        <v>0</v>
      </c>
      <c r="BH776" s="142">
        <f>IF(N776="sníž. přenesená",J776,0)</f>
        <v>0</v>
      </c>
      <c r="BI776" s="142">
        <f>IF(N776="nulová",J776,0)</f>
        <v>0</v>
      </c>
      <c r="BJ776" s="15" t="s">
        <v>77</v>
      </c>
      <c r="BK776" s="142">
        <f>ROUND(I776*H776,2)</f>
        <v>0</v>
      </c>
      <c r="BL776" s="15" t="s">
        <v>155</v>
      </c>
      <c r="BM776" s="141" t="s">
        <v>3992</v>
      </c>
    </row>
    <row r="777" spans="2:51" s="13" customFormat="1" ht="30.6">
      <c r="B777" s="150"/>
      <c r="D777" s="144" t="s">
        <v>157</v>
      </c>
      <c r="E777" s="151" t="s">
        <v>1</v>
      </c>
      <c r="F777" s="152" t="s">
        <v>3993</v>
      </c>
      <c r="H777" s="153">
        <v>23</v>
      </c>
      <c r="L777" s="150"/>
      <c r="M777" s="154"/>
      <c r="N777" s="155"/>
      <c r="O777" s="155"/>
      <c r="P777" s="155"/>
      <c r="Q777" s="155"/>
      <c r="R777" s="155"/>
      <c r="S777" s="155"/>
      <c r="T777" s="156"/>
      <c r="AT777" s="151" t="s">
        <v>157</v>
      </c>
      <c r="AU777" s="151" t="s">
        <v>79</v>
      </c>
      <c r="AV777" s="13" t="s">
        <v>79</v>
      </c>
      <c r="AW777" s="13" t="s">
        <v>27</v>
      </c>
      <c r="AX777" s="13" t="s">
        <v>70</v>
      </c>
      <c r="AY777" s="151" t="s">
        <v>148</v>
      </c>
    </row>
    <row r="778" spans="2:65" s="1" customFormat="1" ht="24" customHeight="1">
      <c r="B778" s="130"/>
      <c r="C778" s="157" t="s">
        <v>1278</v>
      </c>
      <c r="D778" s="157" t="s">
        <v>80</v>
      </c>
      <c r="E778" s="158" t="s">
        <v>1362</v>
      </c>
      <c r="F778" s="159" t="s">
        <v>1363</v>
      </c>
      <c r="G778" s="160" t="s">
        <v>1364</v>
      </c>
      <c r="H778" s="161">
        <v>0.067</v>
      </c>
      <c r="I778" s="162"/>
      <c r="J778" s="162">
        <f>ROUND(I778*H778,2)</f>
        <v>0</v>
      </c>
      <c r="K778" s="159" t="s">
        <v>320</v>
      </c>
      <c r="L778" s="163"/>
      <c r="M778" s="164" t="s">
        <v>1</v>
      </c>
      <c r="N778" s="165" t="s">
        <v>35</v>
      </c>
      <c r="O778" s="139">
        <v>0</v>
      </c>
      <c r="P778" s="139">
        <f>O778*H778</f>
        <v>0</v>
      </c>
      <c r="Q778" s="139">
        <v>0.0173</v>
      </c>
      <c r="R778" s="139">
        <f>Q778*H778</f>
        <v>0.0011591</v>
      </c>
      <c r="S778" s="139">
        <v>0</v>
      </c>
      <c r="T778" s="140">
        <f>S778*H778</f>
        <v>0</v>
      </c>
      <c r="AR778" s="141" t="s">
        <v>192</v>
      </c>
      <c r="AT778" s="141" t="s">
        <v>80</v>
      </c>
      <c r="AU778" s="141" t="s">
        <v>79</v>
      </c>
      <c r="AY778" s="15" t="s">
        <v>148</v>
      </c>
      <c r="BE778" s="142">
        <f>IF(N778="základní",J778,0)</f>
        <v>0</v>
      </c>
      <c r="BF778" s="142">
        <f>IF(N778="snížená",J778,0)</f>
        <v>0</v>
      </c>
      <c r="BG778" s="142">
        <f>IF(N778="zákl. přenesená",J778,0)</f>
        <v>0</v>
      </c>
      <c r="BH778" s="142">
        <f>IF(N778="sníž. přenesená",J778,0)</f>
        <v>0</v>
      </c>
      <c r="BI778" s="142">
        <f>IF(N778="nulová",J778,0)</f>
        <v>0</v>
      </c>
      <c r="BJ778" s="15" t="s">
        <v>77</v>
      </c>
      <c r="BK778" s="142">
        <f>ROUND(I778*H778,2)</f>
        <v>0</v>
      </c>
      <c r="BL778" s="15" t="s">
        <v>155</v>
      </c>
      <c r="BM778" s="141" t="s">
        <v>3994</v>
      </c>
    </row>
    <row r="779" spans="2:51" s="13" customFormat="1" ht="20.4">
      <c r="B779" s="150"/>
      <c r="D779" s="144" t="s">
        <v>157</v>
      </c>
      <c r="E779" s="151" t="s">
        <v>1</v>
      </c>
      <c r="F779" s="152" t="s">
        <v>3858</v>
      </c>
      <c r="H779" s="153">
        <v>67</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51" s="13" customFormat="1" ht="12">
      <c r="B780" s="150"/>
      <c r="D780" s="144" t="s">
        <v>157</v>
      </c>
      <c r="F780" s="152" t="s">
        <v>3995</v>
      </c>
      <c r="H780" s="153">
        <v>0.067</v>
      </c>
      <c r="L780" s="150"/>
      <c r="M780" s="154"/>
      <c r="N780" s="155"/>
      <c r="O780" s="155"/>
      <c r="P780" s="155"/>
      <c r="Q780" s="155"/>
      <c r="R780" s="155"/>
      <c r="S780" s="155"/>
      <c r="T780" s="156"/>
      <c r="AT780" s="151" t="s">
        <v>157</v>
      </c>
      <c r="AU780" s="151" t="s">
        <v>79</v>
      </c>
      <c r="AV780" s="13" t="s">
        <v>79</v>
      </c>
      <c r="AW780" s="13" t="s">
        <v>3</v>
      </c>
      <c r="AX780" s="13" t="s">
        <v>77</v>
      </c>
      <c r="AY780" s="151" t="s">
        <v>148</v>
      </c>
    </row>
    <row r="781" spans="2:65" s="1" customFormat="1" ht="16.5" customHeight="1">
      <c r="B781" s="130"/>
      <c r="C781" s="157" t="s">
        <v>1282</v>
      </c>
      <c r="D781" s="157" t="s">
        <v>80</v>
      </c>
      <c r="E781" s="158" t="s">
        <v>1368</v>
      </c>
      <c r="F781" s="159" t="s">
        <v>1369</v>
      </c>
      <c r="G781" s="160" t="s">
        <v>1364</v>
      </c>
      <c r="H781" s="161">
        <v>0.067</v>
      </c>
      <c r="I781" s="162"/>
      <c r="J781" s="162">
        <f>ROUND(I781*H781,2)</f>
        <v>0</v>
      </c>
      <c r="K781" s="159" t="s">
        <v>320</v>
      </c>
      <c r="L781" s="163"/>
      <c r="M781" s="164" t="s">
        <v>1</v>
      </c>
      <c r="N781" s="165" t="s">
        <v>35</v>
      </c>
      <c r="O781" s="139">
        <v>0</v>
      </c>
      <c r="P781" s="139">
        <f>O781*H781</f>
        <v>0</v>
      </c>
      <c r="Q781" s="139">
        <v>0.00627</v>
      </c>
      <c r="R781" s="139">
        <f>Q781*H781</f>
        <v>0.00042009</v>
      </c>
      <c r="S781" s="139">
        <v>0</v>
      </c>
      <c r="T781" s="140">
        <f>S781*H781</f>
        <v>0</v>
      </c>
      <c r="AR781" s="141" t="s">
        <v>192</v>
      </c>
      <c r="AT781" s="141" t="s">
        <v>80</v>
      </c>
      <c r="AU781" s="141" t="s">
        <v>79</v>
      </c>
      <c r="AY781" s="15" t="s">
        <v>148</v>
      </c>
      <c r="BE781" s="142">
        <f>IF(N781="základní",J781,0)</f>
        <v>0</v>
      </c>
      <c r="BF781" s="142">
        <f>IF(N781="snížená",J781,0)</f>
        <v>0</v>
      </c>
      <c r="BG781" s="142">
        <f>IF(N781="zákl. přenesená",J781,0)</f>
        <v>0</v>
      </c>
      <c r="BH781" s="142">
        <f>IF(N781="sníž. přenesená",J781,0)</f>
        <v>0</v>
      </c>
      <c r="BI781" s="142">
        <f>IF(N781="nulová",J781,0)</f>
        <v>0</v>
      </c>
      <c r="BJ781" s="15" t="s">
        <v>77</v>
      </c>
      <c r="BK781" s="142">
        <f>ROUND(I781*H781,2)</f>
        <v>0</v>
      </c>
      <c r="BL781" s="15" t="s">
        <v>155</v>
      </c>
      <c r="BM781" s="141" t="s">
        <v>3996</v>
      </c>
    </row>
    <row r="782" spans="2:51" s="13" customFormat="1" ht="20.4">
      <c r="B782" s="150"/>
      <c r="D782" s="144" t="s">
        <v>157</v>
      </c>
      <c r="E782" s="151" t="s">
        <v>1</v>
      </c>
      <c r="F782" s="152" t="s">
        <v>3858</v>
      </c>
      <c r="H782" s="153">
        <v>67</v>
      </c>
      <c r="L782" s="150"/>
      <c r="M782" s="154"/>
      <c r="N782" s="155"/>
      <c r="O782" s="155"/>
      <c r="P782" s="155"/>
      <c r="Q782" s="155"/>
      <c r="R782" s="155"/>
      <c r="S782" s="155"/>
      <c r="T782" s="156"/>
      <c r="AT782" s="151" t="s">
        <v>157</v>
      </c>
      <c r="AU782" s="151" t="s">
        <v>79</v>
      </c>
      <c r="AV782" s="13" t="s">
        <v>79</v>
      </c>
      <c r="AW782" s="13" t="s">
        <v>27</v>
      </c>
      <c r="AX782" s="13" t="s">
        <v>70</v>
      </c>
      <c r="AY782" s="151" t="s">
        <v>148</v>
      </c>
    </row>
    <row r="783" spans="2:51" s="13" customFormat="1" ht="12">
      <c r="B783" s="150"/>
      <c r="D783" s="144" t="s">
        <v>157</v>
      </c>
      <c r="F783" s="152" t="s">
        <v>3995</v>
      </c>
      <c r="H783" s="153">
        <v>0.067</v>
      </c>
      <c r="L783" s="150"/>
      <c r="M783" s="154"/>
      <c r="N783" s="155"/>
      <c r="O783" s="155"/>
      <c r="P783" s="155"/>
      <c r="Q783" s="155"/>
      <c r="R783" s="155"/>
      <c r="S783" s="155"/>
      <c r="T783" s="156"/>
      <c r="AT783" s="151" t="s">
        <v>157</v>
      </c>
      <c r="AU783" s="151" t="s">
        <v>79</v>
      </c>
      <c r="AV783" s="13" t="s">
        <v>79</v>
      </c>
      <c r="AW783" s="13" t="s">
        <v>3</v>
      </c>
      <c r="AX783" s="13" t="s">
        <v>77</v>
      </c>
      <c r="AY783" s="151" t="s">
        <v>148</v>
      </c>
    </row>
    <row r="784" spans="2:65" s="1" customFormat="1" ht="24" customHeight="1">
      <c r="B784" s="130"/>
      <c r="C784" s="131" t="s">
        <v>1286</v>
      </c>
      <c r="D784" s="131" t="s">
        <v>150</v>
      </c>
      <c r="E784" s="132" t="s">
        <v>1372</v>
      </c>
      <c r="F784" s="133" t="s">
        <v>1373</v>
      </c>
      <c r="G784" s="134" t="s">
        <v>458</v>
      </c>
      <c r="H784" s="135">
        <v>12</v>
      </c>
      <c r="I784" s="136"/>
      <c r="J784" s="136">
        <f>ROUND(I784*H784,2)</f>
        <v>0</v>
      </c>
      <c r="K784" s="133" t="s">
        <v>320</v>
      </c>
      <c r="L784" s="27"/>
      <c r="M784" s="137" t="s">
        <v>1</v>
      </c>
      <c r="N784" s="138" t="s">
        <v>35</v>
      </c>
      <c r="O784" s="139">
        <v>0.14</v>
      </c>
      <c r="P784" s="139">
        <f>O784*H784</f>
        <v>1.6800000000000002</v>
      </c>
      <c r="Q784" s="139">
        <v>0</v>
      </c>
      <c r="R784" s="139">
        <f>Q784*H784</f>
        <v>0</v>
      </c>
      <c r="S784" s="139">
        <v>0.014</v>
      </c>
      <c r="T784" s="140">
        <f>S784*H784</f>
        <v>0.168</v>
      </c>
      <c r="AR784" s="141" t="s">
        <v>231</v>
      </c>
      <c r="AT784" s="141" t="s">
        <v>150</v>
      </c>
      <c r="AU784" s="141" t="s">
        <v>79</v>
      </c>
      <c r="AY784" s="15" t="s">
        <v>148</v>
      </c>
      <c r="BE784" s="142">
        <f>IF(N784="základní",J784,0)</f>
        <v>0</v>
      </c>
      <c r="BF784" s="142">
        <f>IF(N784="snížená",J784,0)</f>
        <v>0</v>
      </c>
      <c r="BG784" s="142">
        <f>IF(N784="zákl. přenesená",J784,0)</f>
        <v>0</v>
      </c>
      <c r="BH784" s="142">
        <f>IF(N784="sníž. přenesená",J784,0)</f>
        <v>0</v>
      </c>
      <c r="BI784" s="142">
        <f>IF(N784="nulová",J784,0)</f>
        <v>0</v>
      </c>
      <c r="BJ784" s="15" t="s">
        <v>77</v>
      </c>
      <c r="BK784" s="142">
        <f>ROUND(I784*H784,2)</f>
        <v>0</v>
      </c>
      <c r="BL784" s="15" t="s">
        <v>231</v>
      </c>
      <c r="BM784" s="141" t="s">
        <v>3997</v>
      </c>
    </row>
    <row r="785" spans="2:51" s="13" customFormat="1" ht="12">
      <c r="B785" s="150"/>
      <c r="D785" s="144" t="s">
        <v>157</v>
      </c>
      <c r="E785" s="151" t="s">
        <v>1</v>
      </c>
      <c r="F785" s="152" t="s">
        <v>2592</v>
      </c>
      <c r="H785" s="153">
        <v>12</v>
      </c>
      <c r="L785" s="150"/>
      <c r="M785" s="154"/>
      <c r="N785" s="155"/>
      <c r="O785" s="155"/>
      <c r="P785" s="155"/>
      <c r="Q785" s="155"/>
      <c r="R785" s="155"/>
      <c r="S785" s="155"/>
      <c r="T785" s="156"/>
      <c r="AT785" s="151" t="s">
        <v>157</v>
      </c>
      <c r="AU785" s="151" t="s">
        <v>79</v>
      </c>
      <c r="AV785" s="13" t="s">
        <v>79</v>
      </c>
      <c r="AW785" s="13" t="s">
        <v>27</v>
      </c>
      <c r="AX785" s="13" t="s">
        <v>70</v>
      </c>
      <c r="AY785" s="151" t="s">
        <v>148</v>
      </c>
    </row>
    <row r="786" spans="2:65" s="1" customFormat="1" ht="24" customHeight="1">
      <c r="B786" s="130"/>
      <c r="C786" s="305" t="s">
        <v>1290</v>
      </c>
      <c r="D786" s="305" t="s">
        <v>150</v>
      </c>
      <c r="E786" s="306" t="s">
        <v>1377</v>
      </c>
      <c r="F786" s="307" t="s">
        <v>1378</v>
      </c>
      <c r="G786" s="308" t="s">
        <v>458</v>
      </c>
      <c r="H786" s="309">
        <v>263.5</v>
      </c>
      <c r="I786" s="310"/>
      <c r="J786" s="310">
        <f>ROUND(I786*H786,2)</f>
        <v>0</v>
      </c>
      <c r="K786" s="133" t="s">
        <v>312</v>
      </c>
      <c r="L786" s="27"/>
      <c r="M786" s="137" t="s">
        <v>1</v>
      </c>
      <c r="N786" s="138" t="s">
        <v>35</v>
      </c>
      <c r="O786" s="139">
        <v>0.474</v>
      </c>
      <c r="P786" s="139">
        <f>O786*H786</f>
        <v>124.899</v>
      </c>
      <c r="Q786" s="139">
        <v>0.00732</v>
      </c>
      <c r="R786" s="139">
        <f>Q786*H786</f>
        <v>1.92882</v>
      </c>
      <c r="S786" s="139">
        <v>0</v>
      </c>
      <c r="T786" s="140">
        <f>S786*H786</f>
        <v>0</v>
      </c>
      <c r="AR786" s="141" t="s">
        <v>231</v>
      </c>
      <c r="AT786" s="141" t="s">
        <v>150</v>
      </c>
      <c r="AU786" s="141" t="s">
        <v>79</v>
      </c>
      <c r="AY786" s="15" t="s">
        <v>148</v>
      </c>
      <c r="BE786" s="142">
        <f>IF(N786="základní",J786,0)</f>
        <v>0</v>
      </c>
      <c r="BF786" s="142">
        <f>IF(N786="snížená",J786,0)</f>
        <v>0</v>
      </c>
      <c r="BG786" s="142">
        <f>IF(N786="zákl. přenesená",J786,0)</f>
        <v>0</v>
      </c>
      <c r="BH786" s="142">
        <f>IF(N786="sníž. přenesená",J786,0)</f>
        <v>0</v>
      </c>
      <c r="BI786" s="142">
        <f>IF(N786="nulová",J786,0)</f>
        <v>0</v>
      </c>
      <c r="BJ786" s="15" t="s">
        <v>77</v>
      </c>
      <c r="BK786" s="142">
        <f>ROUND(I786*H786,2)</f>
        <v>0</v>
      </c>
      <c r="BL786" s="15" t="s">
        <v>231</v>
      </c>
      <c r="BM786" s="141" t="s">
        <v>3998</v>
      </c>
    </row>
    <row r="787" spans="2:51" s="13" customFormat="1" ht="20.4">
      <c r="B787" s="150"/>
      <c r="D787" s="144" t="s">
        <v>157</v>
      </c>
      <c r="E787" s="151" t="s">
        <v>1</v>
      </c>
      <c r="F787" s="152" t="s">
        <v>3999</v>
      </c>
      <c r="H787" s="153">
        <v>263.5</v>
      </c>
      <c r="L787" s="150"/>
      <c r="M787" s="154"/>
      <c r="N787" s="155"/>
      <c r="O787" s="155"/>
      <c r="P787" s="155"/>
      <c r="Q787" s="155"/>
      <c r="R787" s="155"/>
      <c r="S787" s="155"/>
      <c r="T787" s="156"/>
      <c r="AT787" s="151" t="s">
        <v>157</v>
      </c>
      <c r="AU787" s="151" t="s">
        <v>79</v>
      </c>
      <c r="AV787" s="13" t="s">
        <v>79</v>
      </c>
      <c r="AW787" s="13" t="s">
        <v>27</v>
      </c>
      <c r="AX787" s="13" t="s">
        <v>70</v>
      </c>
      <c r="AY787" s="151" t="s">
        <v>148</v>
      </c>
    </row>
    <row r="788" spans="2:65" s="1" customFormat="1" ht="24" customHeight="1">
      <c r="B788" s="130"/>
      <c r="C788" s="131" t="s">
        <v>1295</v>
      </c>
      <c r="D788" s="131" t="s">
        <v>150</v>
      </c>
      <c r="E788" s="132" t="s">
        <v>1382</v>
      </c>
      <c r="F788" s="133" t="s">
        <v>1383</v>
      </c>
      <c r="G788" s="134" t="s">
        <v>458</v>
      </c>
      <c r="H788" s="135">
        <v>12</v>
      </c>
      <c r="I788" s="136"/>
      <c r="J788" s="136">
        <f>ROUND(I788*H788,2)</f>
        <v>0</v>
      </c>
      <c r="K788" s="133" t="s">
        <v>320</v>
      </c>
      <c r="L788" s="27"/>
      <c r="M788" s="137" t="s">
        <v>1</v>
      </c>
      <c r="N788" s="138" t="s">
        <v>35</v>
      </c>
      <c r="O788" s="139">
        <v>0.598</v>
      </c>
      <c r="P788" s="139">
        <f>O788*H788</f>
        <v>7.176</v>
      </c>
      <c r="Q788" s="139">
        <v>0.01363</v>
      </c>
      <c r="R788" s="139">
        <f>Q788*H788</f>
        <v>0.16355999999999998</v>
      </c>
      <c r="S788" s="139">
        <v>0</v>
      </c>
      <c r="T788" s="140">
        <f>S788*H788</f>
        <v>0</v>
      </c>
      <c r="AR788" s="141" t="s">
        <v>231</v>
      </c>
      <c r="AT788" s="141" t="s">
        <v>150</v>
      </c>
      <c r="AU788" s="141" t="s">
        <v>79</v>
      </c>
      <c r="AY788" s="15" t="s">
        <v>148</v>
      </c>
      <c r="BE788" s="142">
        <f>IF(N788="základní",J788,0)</f>
        <v>0</v>
      </c>
      <c r="BF788" s="142">
        <f>IF(N788="snížená",J788,0)</f>
        <v>0</v>
      </c>
      <c r="BG788" s="142">
        <f>IF(N788="zákl. přenesená",J788,0)</f>
        <v>0</v>
      </c>
      <c r="BH788" s="142">
        <f>IF(N788="sníž. přenesená",J788,0)</f>
        <v>0</v>
      </c>
      <c r="BI788" s="142">
        <f>IF(N788="nulová",J788,0)</f>
        <v>0</v>
      </c>
      <c r="BJ788" s="15" t="s">
        <v>77</v>
      </c>
      <c r="BK788" s="142">
        <f>ROUND(I788*H788,2)</f>
        <v>0</v>
      </c>
      <c r="BL788" s="15" t="s">
        <v>231</v>
      </c>
      <c r="BM788" s="141" t="s">
        <v>4000</v>
      </c>
    </row>
    <row r="789" spans="2:51" s="13" customFormat="1" ht="12">
      <c r="B789" s="150"/>
      <c r="D789" s="144" t="s">
        <v>157</v>
      </c>
      <c r="E789" s="151" t="s">
        <v>1</v>
      </c>
      <c r="F789" s="152" t="s">
        <v>2596</v>
      </c>
      <c r="H789" s="153">
        <v>12</v>
      </c>
      <c r="L789" s="150"/>
      <c r="M789" s="154"/>
      <c r="N789" s="155"/>
      <c r="O789" s="155"/>
      <c r="P789" s="155"/>
      <c r="Q789" s="155"/>
      <c r="R789" s="155"/>
      <c r="S789" s="155"/>
      <c r="T789" s="156"/>
      <c r="AT789" s="151" t="s">
        <v>157</v>
      </c>
      <c r="AU789" s="151" t="s">
        <v>79</v>
      </c>
      <c r="AV789" s="13" t="s">
        <v>79</v>
      </c>
      <c r="AW789" s="13" t="s">
        <v>27</v>
      </c>
      <c r="AX789" s="13" t="s">
        <v>70</v>
      </c>
      <c r="AY789" s="151" t="s">
        <v>148</v>
      </c>
    </row>
    <row r="790" spans="2:65" s="1" customFormat="1" ht="24" customHeight="1">
      <c r="B790" s="130"/>
      <c r="C790" s="131" t="s">
        <v>1300</v>
      </c>
      <c r="D790" s="131" t="s">
        <v>150</v>
      </c>
      <c r="E790" s="132" t="s">
        <v>1387</v>
      </c>
      <c r="F790" s="133" t="s">
        <v>1388</v>
      </c>
      <c r="G790" s="134" t="s">
        <v>153</v>
      </c>
      <c r="H790" s="135">
        <v>5.76</v>
      </c>
      <c r="I790" s="136"/>
      <c r="J790" s="136">
        <f>ROUND(I790*H790,2)</f>
        <v>0</v>
      </c>
      <c r="K790" s="133" t="s">
        <v>320</v>
      </c>
      <c r="L790" s="27"/>
      <c r="M790" s="137" t="s">
        <v>1</v>
      </c>
      <c r="N790" s="138" t="s">
        <v>35</v>
      </c>
      <c r="O790" s="139">
        <v>0.264</v>
      </c>
      <c r="P790" s="139">
        <f>O790*H790</f>
        <v>1.52064</v>
      </c>
      <c r="Q790" s="139">
        <v>0.00996</v>
      </c>
      <c r="R790" s="139">
        <f>Q790*H790</f>
        <v>0.0573696</v>
      </c>
      <c r="S790" s="139">
        <v>0</v>
      </c>
      <c r="T790" s="140">
        <f>S790*H790</f>
        <v>0</v>
      </c>
      <c r="AR790" s="141" t="s">
        <v>231</v>
      </c>
      <c r="AT790" s="141" t="s">
        <v>150</v>
      </c>
      <c r="AU790" s="141" t="s">
        <v>79</v>
      </c>
      <c r="AY790" s="15" t="s">
        <v>148</v>
      </c>
      <c r="BE790" s="142">
        <f>IF(N790="základní",J790,0)</f>
        <v>0</v>
      </c>
      <c r="BF790" s="142">
        <f>IF(N790="snížená",J790,0)</f>
        <v>0</v>
      </c>
      <c r="BG790" s="142">
        <f>IF(N790="zákl. přenesená",J790,0)</f>
        <v>0</v>
      </c>
      <c r="BH790" s="142">
        <f>IF(N790="sníž. přenesená",J790,0)</f>
        <v>0</v>
      </c>
      <c r="BI790" s="142">
        <f>IF(N790="nulová",J790,0)</f>
        <v>0</v>
      </c>
      <c r="BJ790" s="15" t="s">
        <v>77</v>
      </c>
      <c r="BK790" s="142">
        <f>ROUND(I790*H790,2)</f>
        <v>0</v>
      </c>
      <c r="BL790" s="15" t="s">
        <v>231</v>
      </c>
      <c r="BM790" s="141" t="s">
        <v>4001</v>
      </c>
    </row>
    <row r="791" spans="2:51" s="13" customFormat="1" ht="12">
      <c r="B791" s="150"/>
      <c r="D791" s="144" t="s">
        <v>157</v>
      </c>
      <c r="E791" s="151" t="s">
        <v>1</v>
      </c>
      <c r="F791" s="152" t="s">
        <v>4002</v>
      </c>
      <c r="H791" s="153">
        <v>5.76</v>
      </c>
      <c r="L791" s="150"/>
      <c r="M791" s="154"/>
      <c r="N791" s="155"/>
      <c r="O791" s="155"/>
      <c r="P791" s="155"/>
      <c r="Q791" s="155"/>
      <c r="R791" s="155"/>
      <c r="S791" s="155"/>
      <c r="T791" s="156"/>
      <c r="AT791" s="151" t="s">
        <v>157</v>
      </c>
      <c r="AU791" s="151" t="s">
        <v>79</v>
      </c>
      <c r="AV791" s="13" t="s">
        <v>79</v>
      </c>
      <c r="AW791" s="13" t="s">
        <v>27</v>
      </c>
      <c r="AX791" s="13" t="s">
        <v>70</v>
      </c>
      <c r="AY791" s="151" t="s">
        <v>148</v>
      </c>
    </row>
    <row r="792" spans="2:65" s="1" customFormat="1" ht="24" customHeight="1">
      <c r="B792" s="130"/>
      <c r="C792" s="131" t="s">
        <v>1304</v>
      </c>
      <c r="D792" s="131" t="s">
        <v>150</v>
      </c>
      <c r="E792" s="132" t="s">
        <v>1392</v>
      </c>
      <c r="F792" s="133" t="s">
        <v>1393</v>
      </c>
      <c r="G792" s="134" t="s">
        <v>153</v>
      </c>
      <c r="H792" s="135">
        <v>163.31</v>
      </c>
      <c r="I792" s="136"/>
      <c r="J792" s="136">
        <f>ROUND(I792*H792,2)</f>
        <v>0</v>
      </c>
      <c r="K792" s="133" t="s">
        <v>320</v>
      </c>
      <c r="L792" s="27"/>
      <c r="M792" s="137" t="s">
        <v>1</v>
      </c>
      <c r="N792" s="138" t="s">
        <v>35</v>
      </c>
      <c r="O792" s="139">
        <v>0.135</v>
      </c>
      <c r="P792" s="139">
        <f>O792*H792</f>
        <v>22.046850000000003</v>
      </c>
      <c r="Q792" s="139">
        <v>0</v>
      </c>
      <c r="R792" s="139">
        <f>Q792*H792</f>
        <v>0</v>
      </c>
      <c r="S792" s="139">
        <v>0</v>
      </c>
      <c r="T792" s="140">
        <f>S792*H792</f>
        <v>0</v>
      </c>
      <c r="AR792" s="141" t="s">
        <v>231</v>
      </c>
      <c r="AT792" s="141" t="s">
        <v>150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231</v>
      </c>
      <c r="BM792" s="141" t="s">
        <v>4003</v>
      </c>
    </row>
    <row r="793" spans="2:51" s="12" customFormat="1" ht="12">
      <c r="B793" s="143"/>
      <c r="D793" s="144" t="s">
        <v>157</v>
      </c>
      <c r="E793" s="145" t="s">
        <v>1</v>
      </c>
      <c r="F793" s="146" t="s">
        <v>1208</v>
      </c>
      <c r="H793" s="145" t="s">
        <v>1</v>
      </c>
      <c r="L793" s="143"/>
      <c r="M793" s="147"/>
      <c r="N793" s="148"/>
      <c r="O793" s="148"/>
      <c r="P793" s="148"/>
      <c r="Q793" s="148"/>
      <c r="R793" s="148"/>
      <c r="S793" s="148"/>
      <c r="T793" s="149"/>
      <c r="AT793" s="145" t="s">
        <v>157</v>
      </c>
      <c r="AU793" s="145" t="s">
        <v>79</v>
      </c>
      <c r="AV793" s="12" t="s">
        <v>77</v>
      </c>
      <c r="AW793" s="12" t="s">
        <v>27</v>
      </c>
      <c r="AX793" s="12" t="s">
        <v>70</v>
      </c>
      <c r="AY793" s="145" t="s">
        <v>148</v>
      </c>
    </row>
    <row r="794" spans="2:51" s="13" customFormat="1" ht="12">
      <c r="B794" s="150"/>
      <c r="D794" s="144" t="s">
        <v>157</v>
      </c>
      <c r="E794" s="151" t="s">
        <v>1</v>
      </c>
      <c r="F794" s="152" t="s">
        <v>1228</v>
      </c>
      <c r="H794" s="153">
        <v>15.75</v>
      </c>
      <c r="L794" s="150"/>
      <c r="M794" s="154"/>
      <c r="N794" s="155"/>
      <c r="O794" s="155"/>
      <c r="P794" s="155"/>
      <c r="Q794" s="155"/>
      <c r="R794" s="155"/>
      <c r="S794" s="155"/>
      <c r="T794" s="156"/>
      <c r="AT794" s="151" t="s">
        <v>157</v>
      </c>
      <c r="AU794" s="151" t="s">
        <v>79</v>
      </c>
      <c r="AV794" s="13" t="s">
        <v>79</v>
      </c>
      <c r="AW794" s="13" t="s">
        <v>27</v>
      </c>
      <c r="AX794" s="13" t="s">
        <v>70</v>
      </c>
      <c r="AY794" s="151" t="s">
        <v>148</v>
      </c>
    </row>
    <row r="795" spans="2:51" s="13" customFormat="1" ht="20.4">
      <c r="B795" s="150"/>
      <c r="D795" s="144" t="s">
        <v>157</v>
      </c>
      <c r="E795" s="151" t="s">
        <v>1</v>
      </c>
      <c r="F795" s="152" t="s">
        <v>4004</v>
      </c>
      <c r="H795" s="153">
        <v>147.56</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16.5" customHeight="1">
      <c r="B796" s="130"/>
      <c r="C796" s="157" t="s">
        <v>1308</v>
      </c>
      <c r="D796" s="157" t="s">
        <v>80</v>
      </c>
      <c r="E796" s="158" t="s">
        <v>1397</v>
      </c>
      <c r="F796" s="159" t="s">
        <v>1398</v>
      </c>
      <c r="G796" s="160" t="s">
        <v>162</v>
      </c>
      <c r="H796" s="161">
        <v>2.587</v>
      </c>
      <c r="I796" s="162"/>
      <c r="J796" s="162">
        <f>ROUND(I796*H796,2)</f>
        <v>0</v>
      </c>
      <c r="K796" s="159" t="s">
        <v>320</v>
      </c>
      <c r="L796" s="163"/>
      <c r="M796" s="164" t="s">
        <v>1</v>
      </c>
      <c r="N796" s="165" t="s">
        <v>35</v>
      </c>
      <c r="O796" s="139">
        <v>0</v>
      </c>
      <c r="P796" s="139">
        <f>O796*H796</f>
        <v>0</v>
      </c>
      <c r="Q796" s="139">
        <v>0.55</v>
      </c>
      <c r="R796" s="139">
        <f>Q796*H796</f>
        <v>1.4228500000000002</v>
      </c>
      <c r="S796" s="139">
        <v>0</v>
      </c>
      <c r="T796" s="140">
        <f>S796*H796</f>
        <v>0</v>
      </c>
      <c r="AR796" s="141" t="s">
        <v>325</v>
      </c>
      <c r="AT796" s="141" t="s">
        <v>80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231</v>
      </c>
      <c r="BM796" s="141" t="s">
        <v>4005</v>
      </c>
    </row>
    <row r="797" spans="2:51" s="12" customFormat="1" ht="12">
      <c r="B797" s="143"/>
      <c r="D797" s="144" t="s">
        <v>157</v>
      </c>
      <c r="E797" s="145" t="s">
        <v>1</v>
      </c>
      <c r="F797" s="146" t="s">
        <v>1208</v>
      </c>
      <c r="H797" s="145" t="s">
        <v>1</v>
      </c>
      <c r="L797" s="143"/>
      <c r="M797" s="147"/>
      <c r="N797" s="148"/>
      <c r="O797" s="148"/>
      <c r="P797" s="148"/>
      <c r="Q797" s="148"/>
      <c r="R797" s="148"/>
      <c r="S797" s="148"/>
      <c r="T797" s="149"/>
      <c r="AT797" s="145" t="s">
        <v>157</v>
      </c>
      <c r="AU797" s="145" t="s">
        <v>79</v>
      </c>
      <c r="AV797" s="12" t="s">
        <v>77</v>
      </c>
      <c r="AW797" s="12" t="s">
        <v>27</v>
      </c>
      <c r="AX797" s="12" t="s">
        <v>70</v>
      </c>
      <c r="AY797" s="145" t="s">
        <v>148</v>
      </c>
    </row>
    <row r="798" spans="2:51" s="13" customFormat="1" ht="12">
      <c r="B798" s="150"/>
      <c r="D798" s="144" t="s">
        <v>157</v>
      </c>
      <c r="E798" s="151" t="s">
        <v>1</v>
      </c>
      <c r="F798" s="152" t="s">
        <v>1400</v>
      </c>
      <c r="H798" s="153">
        <v>0.227</v>
      </c>
      <c r="L798" s="150"/>
      <c r="M798" s="154"/>
      <c r="N798" s="155"/>
      <c r="O798" s="155"/>
      <c r="P798" s="155"/>
      <c r="Q798" s="155"/>
      <c r="R798" s="155"/>
      <c r="S798" s="155"/>
      <c r="T798" s="156"/>
      <c r="AT798" s="151" t="s">
        <v>157</v>
      </c>
      <c r="AU798" s="151" t="s">
        <v>79</v>
      </c>
      <c r="AV798" s="13" t="s">
        <v>79</v>
      </c>
      <c r="AW798" s="13" t="s">
        <v>27</v>
      </c>
      <c r="AX798" s="13" t="s">
        <v>70</v>
      </c>
      <c r="AY798" s="151" t="s">
        <v>148</v>
      </c>
    </row>
    <row r="799" spans="2:51" s="13" customFormat="1" ht="20.4">
      <c r="B799" s="150"/>
      <c r="D799" s="144" t="s">
        <v>157</v>
      </c>
      <c r="E799" s="151" t="s">
        <v>1</v>
      </c>
      <c r="F799" s="152" t="s">
        <v>4006</v>
      </c>
      <c r="H799" s="153">
        <v>2.125</v>
      </c>
      <c r="L799" s="150"/>
      <c r="M799" s="154"/>
      <c r="N799" s="155"/>
      <c r="O799" s="155"/>
      <c r="P799" s="155"/>
      <c r="Q799" s="155"/>
      <c r="R799" s="155"/>
      <c r="S799" s="155"/>
      <c r="T799" s="156"/>
      <c r="AT799" s="151" t="s">
        <v>157</v>
      </c>
      <c r="AU799" s="151" t="s">
        <v>79</v>
      </c>
      <c r="AV799" s="13" t="s">
        <v>79</v>
      </c>
      <c r="AW799" s="13" t="s">
        <v>27</v>
      </c>
      <c r="AX799" s="13" t="s">
        <v>70</v>
      </c>
      <c r="AY799" s="151" t="s">
        <v>148</v>
      </c>
    </row>
    <row r="800" spans="2:51" s="13" customFormat="1" ht="12">
      <c r="B800" s="150"/>
      <c r="D800" s="144" t="s">
        <v>157</v>
      </c>
      <c r="F800" s="152" t="s">
        <v>4007</v>
      </c>
      <c r="H800" s="153">
        <v>2.587</v>
      </c>
      <c r="L800" s="150"/>
      <c r="M800" s="154"/>
      <c r="N800" s="155"/>
      <c r="O800" s="155"/>
      <c r="P800" s="155"/>
      <c r="Q800" s="155"/>
      <c r="R800" s="155"/>
      <c r="S800" s="155"/>
      <c r="T800" s="156"/>
      <c r="AT800" s="151" t="s">
        <v>157</v>
      </c>
      <c r="AU800" s="151" t="s">
        <v>79</v>
      </c>
      <c r="AV800" s="13" t="s">
        <v>79</v>
      </c>
      <c r="AW800" s="13" t="s">
        <v>3</v>
      </c>
      <c r="AX800" s="13" t="s">
        <v>77</v>
      </c>
      <c r="AY800" s="151" t="s">
        <v>148</v>
      </c>
    </row>
    <row r="801" spans="2:65" s="1" customFormat="1" ht="24" customHeight="1">
      <c r="B801" s="130"/>
      <c r="C801" s="131" t="s">
        <v>1312</v>
      </c>
      <c r="D801" s="131" t="s">
        <v>150</v>
      </c>
      <c r="E801" s="132" t="s">
        <v>1404</v>
      </c>
      <c r="F801" s="133" t="s">
        <v>1405</v>
      </c>
      <c r="G801" s="134" t="s">
        <v>153</v>
      </c>
      <c r="H801" s="135">
        <v>163.31</v>
      </c>
      <c r="I801" s="136"/>
      <c r="J801" s="136">
        <f>ROUND(I801*H801,2)</f>
        <v>0</v>
      </c>
      <c r="K801" s="133" t="s">
        <v>320</v>
      </c>
      <c r="L801" s="27"/>
      <c r="M801" s="137" t="s">
        <v>1</v>
      </c>
      <c r="N801" s="138" t="s">
        <v>35</v>
      </c>
      <c r="O801" s="139">
        <v>0.05</v>
      </c>
      <c r="P801" s="139">
        <f>O801*H801</f>
        <v>8.1655</v>
      </c>
      <c r="Q801" s="139">
        <v>0</v>
      </c>
      <c r="R801" s="139">
        <f>Q801*H801</f>
        <v>0</v>
      </c>
      <c r="S801" s="139">
        <v>0.005</v>
      </c>
      <c r="T801" s="140">
        <f>S801*H801</f>
        <v>0.81655</v>
      </c>
      <c r="AR801" s="141" t="s">
        <v>231</v>
      </c>
      <c r="AT801" s="141" t="s">
        <v>150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231</v>
      </c>
      <c r="BM801" s="141" t="s">
        <v>4008</v>
      </c>
    </row>
    <row r="802" spans="2:51" s="12" customFormat="1" ht="12">
      <c r="B802" s="143"/>
      <c r="D802" s="144" t="s">
        <v>157</v>
      </c>
      <c r="E802" s="145" t="s">
        <v>1</v>
      </c>
      <c r="F802" s="146" t="s">
        <v>1208</v>
      </c>
      <c r="H802" s="145" t="s">
        <v>1</v>
      </c>
      <c r="L802" s="143"/>
      <c r="M802" s="147"/>
      <c r="N802" s="148"/>
      <c r="O802" s="148"/>
      <c r="P802" s="148"/>
      <c r="Q802" s="148"/>
      <c r="R802" s="148"/>
      <c r="S802" s="148"/>
      <c r="T802" s="149"/>
      <c r="AT802" s="145" t="s">
        <v>157</v>
      </c>
      <c r="AU802" s="145" t="s">
        <v>79</v>
      </c>
      <c r="AV802" s="12" t="s">
        <v>77</v>
      </c>
      <c r="AW802" s="12" t="s">
        <v>27</v>
      </c>
      <c r="AX802" s="12" t="s">
        <v>70</v>
      </c>
      <c r="AY802" s="145" t="s">
        <v>148</v>
      </c>
    </row>
    <row r="803" spans="2:51" s="13" customFormat="1" ht="12">
      <c r="B803" s="150"/>
      <c r="D803" s="144" t="s">
        <v>157</v>
      </c>
      <c r="E803" s="151" t="s">
        <v>1</v>
      </c>
      <c r="F803" s="152" t="s">
        <v>1228</v>
      </c>
      <c r="H803" s="153">
        <v>15.75</v>
      </c>
      <c r="L803" s="150"/>
      <c r="M803" s="154"/>
      <c r="N803" s="155"/>
      <c r="O803" s="155"/>
      <c r="P803" s="155"/>
      <c r="Q803" s="155"/>
      <c r="R803" s="155"/>
      <c r="S803" s="155"/>
      <c r="T803" s="156"/>
      <c r="AT803" s="151" t="s">
        <v>157</v>
      </c>
      <c r="AU803" s="151" t="s">
        <v>79</v>
      </c>
      <c r="AV803" s="13" t="s">
        <v>79</v>
      </c>
      <c r="AW803" s="13" t="s">
        <v>27</v>
      </c>
      <c r="AX803" s="13" t="s">
        <v>70</v>
      </c>
      <c r="AY803" s="151" t="s">
        <v>148</v>
      </c>
    </row>
    <row r="804" spans="2:51" s="13" customFormat="1" ht="20.4">
      <c r="B804" s="150"/>
      <c r="D804" s="144" t="s">
        <v>157</v>
      </c>
      <c r="E804" s="151" t="s">
        <v>1</v>
      </c>
      <c r="F804" s="152" t="s">
        <v>4004</v>
      </c>
      <c r="H804" s="153">
        <v>147.56</v>
      </c>
      <c r="L804" s="150"/>
      <c r="M804" s="154"/>
      <c r="N804" s="155"/>
      <c r="O804" s="155"/>
      <c r="P804" s="155"/>
      <c r="Q804" s="155"/>
      <c r="R804" s="155"/>
      <c r="S804" s="155"/>
      <c r="T804" s="156"/>
      <c r="AT804" s="151" t="s">
        <v>157</v>
      </c>
      <c r="AU804" s="151" t="s">
        <v>79</v>
      </c>
      <c r="AV804" s="13" t="s">
        <v>79</v>
      </c>
      <c r="AW804" s="13" t="s">
        <v>27</v>
      </c>
      <c r="AX804" s="13" t="s">
        <v>70</v>
      </c>
      <c r="AY804" s="151" t="s">
        <v>148</v>
      </c>
    </row>
    <row r="805" spans="2:65" s="1" customFormat="1" ht="24" customHeight="1">
      <c r="B805" s="130"/>
      <c r="C805" s="131" t="s">
        <v>1316</v>
      </c>
      <c r="D805" s="131" t="s">
        <v>150</v>
      </c>
      <c r="E805" s="132" t="s">
        <v>1408</v>
      </c>
      <c r="F805" s="133" t="s">
        <v>1409</v>
      </c>
      <c r="G805" s="134" t="s">
        <v>162</v>
      </c>
      <c r="H805" s="135">
        <v>2.673</v>
      </c>
      <c r="I805" s="136"/>
      <c r="J805" s="136">
        <f>ROUND(I805*H805,2)</f>
        <v>0</v>
      </c>
      <c r="K805" s="133" t="s">
        <v>320</v>
      </c>
      <c r="L805" s="27"/>
      <c r="M805" s="137" t="s">
        <v>1</v>
      </c>
      <c r="N805" s="138" t="s">
        <v>35</v>
      </c>
      <c r="O805" s="139">
        <v>0</v>
      </c>
      <c r="P805" s="139">
        <f>O805*H805</f>
        <v>0</v>
      </c>
      <c r="Q805" s="139">
        <v>0.02337</v>
      </c>
      <c r="R805" s="139">
        <f>Q805*H805</f>
        <v>0.06246801</v>
      </c>
      <c r="S805" s="139">
        <v>0</v>
      </c>
      <c r="T805" s="140">
        <f>S805*H805</f>
        <v>0</v>
      </c>
      <c r="AR805" s="141" t="s">
        <v>231</v>
      </c>
      <c r="AT805" s="141" t="s">
        <v>150</v>
      </c>
      <c r="AU805" s="141" t="s">
        <v>79</v>
      </c>
      <c r="AY805" s="15" t="s">
        <v>148</v>
      </c>
      <c r="BE805" s="142">
        <f>IF(N805="základní",J805,0)</f>
        <v>0</v>
      </c>
      <c r="BF805" s="142">
        <f>IF(N805="snížená",J805,0)</f>
        <v>0</v>
      </c>
      <c r="BG805" s="142">
        <f>IF(N805="zákl. přenesená",J805,0)</f>
        <v>0</v>
      </c>
      <c r="BH805" s="142">
        <f>IF(N805="sníž. přenesená",J805,0)</f>
        <v>0</v>
      </c>
      <c r="BI805" s="142">
        <f>IF(N805="nulová",J805,0)</f>
        <v>0</v>
      </c>
      <c r="BJ805" s="15" t="s">
        <v>77</v>
      </c>
      <c r="BK805" s="142">
        <f>ROUND(I805*H805,2)</f>
        <v>0</v>
      </c>
      <c r="BL805" s="15" t="s">
        <v>231</v>
      </c>
      <c r="BM805" s="141" t="s">
        <v>4009</v>
      </c>
    </row>
    <row r="806" spans="2:51" s="13" customFormat="1" ht="12">
      <c r="B806" s="150"/>
      <c r="D806" s="144" t="s">
        <v>157</v>
      </c>
      <c r="E806" s="151" t="s">
        <v>1</v>
      </c>
      <c r="F806" s="152" t="s">
        <v>4010</v>
      </c>
      <c r="H806" s="153">
        <v>2.587</v>
      </c>
      <c r="L806" s="150"/>
      <c r="M806" s="154"/>
      <c r="N806" s="155"/>
      <c r="O806" s="155"/>
      <c r="P806" s="155"/>
      <c r="Q806" s="155"/>
      <c r="R806" s="155"/>
      <c r="S806" s="155"/>
      <c r="T806" s="156"/>
      <c r="AT806" s="151" t="s">
        <v>157</v>
      </c>
      <c r="AU806" s="151" t="s">
        <v>79</v>
      </c>
      <c r="AV806" s="13" t="s">
        <v>79</v>
      </c>
      <c r="AW806" s="13" t="s">
        <v>27</v>
      </c>
      <c r="AX806" s="13" t="s">
        <v>70</v>
      </c>
      <c r="AY806" s="151" t="s">
        <v>148</v>
      </c>
    </row>
    <row r="807" spans="2:51" s="13" customFormat="1" ht="12">
      <c r="B807" s="150"/>
      <c r="D807" s="144" t="s">
        <v>157</v>
      </c>
      <c r="E807" s="151" t="s">
        <v>1</v>
      </c>
      <c r="F807" s="152" t="s">
        <v>4011</v>
      </c>
      <c r="H807" s="153">
        <v>0.086</v>
      </c>
      <c r="L807" s="150"/>
      <c r="M807" s="154"/>
      <c r="N807" s="155"/>
      <c r="O807" s="155"/>
      <c r="P807" s="155"/>
      <c r="Q807" s="155"/>
      <c r="R807" s="155"/>
      <c r="S807" s="155"/>
      <c r="T807" s="156"/>
      <c r="AT807" s="151" t="s">
        <v>157</v>
      </c>
      <c r="AU807" s="151" t="s">
        <v>79</v>
      </c>
      <c r="AV807" s="13" t="s">
        <v>79</v>
      </c>
      <c r="AW807" s="13" t="s">
        <v>27</v>
      </c>
      <c r="AX807" s="13" t="s">
        <v>70</v>
      </c>
      <c r="AY807" s="151" t="s">
        <v>148</v>
      </c>
    </row>
    <row r="808" spans="2:65" s="1" customFormat="1" ht="36" customHeight="1">
      <c r="B808" s="130"/>
      <c r="C808" s="131" t="s">
        <v>1328</v>
      </c>
      <c r="D808" s="131" t="s">
        <v>150</v>
      </c>
      <c r="E808" s="132" t="s">
        <v>1414</v>
      </c>
      <c r="F808" s="133" t="s">
        <v>1415</v>
      </c>
      <c r="G808" s="134" t="s">
        <v>153</v>
      </c>
      <c r="H808" s="135">
        <v>6.387</v>
      </c>
      <c r="I808" s="136"/>
      <c r="J808" s="136">
        <f>ROUND(I808*H808,2)</f>
        <v>0</v>
      </c>
      <c r="K808" s="133" t="s">
        <v>1</v>
      </c>
      <c r="L808" s="27"/>
      <c r="M808" s="137" t="s">
        <v>1</v>
      </c>
      <c r="N808" s="138" t="s">
        <v>35</v>
      </c>
      <c r="O808" s="139">
        <v>0.322</v>
      </c>
      <c r="P808" s="139">
        <f>O808*H808</f>
        <v>2.0566139999999997</v>
      </c>
      <c r="Q808" s="139">
        <v>0.00942</v>
      </c>
      <c r="R808" s="139">
        <f>Q808*H808</f>
        <v>0.060165539999999997</v>
      </c>
      <c r="S808" s="139">
        <v>0</v>
      </c>
      <c r="T808" s="140">
        <f>S808*H808</f>
        <v>0</v>
      </c>
      <c r="AR808" s="141" t="s">
        <v>231</v>
      </c>
      <c r="AT808" s="141" t="s">
        <v>150</v>
      </c>
      <c r="AU808" s="141" t="s">
        <v>79</v>
      </c>
      <c r="AY808" s="15" t="s">
        <v>148</v>
      </c>
      <c r="BE808" s="142">
        <f>IF(N808="základní",J808,0)</f>
        <v>0</v>
      </c>
      <c r="BF808" s="142">
        <f>IF(N808="snížená",J808,0)</f>
        <v>0</v>
      </c>
      <c r="BG808" s="142">
        <f>IF(N808="zákl. přenesená",J808,0)</f>
        <v>0</v>
      </c>
      <c r="BH808" s="142">
        <f>IF(N808="sníž. přenesená",J808,0)</f>
        <v>0</v>
      </c>
      <c r="BI808" s="142">
        <f>IF(N808="nulová",J808,0)</f>
        <v>0</v>
      </c>
      <c r="BJ808" s="15" t="s">
        <v>77</v>
      </c>
      <c r="BK808" s="142">
        <f>ROUND(I808*H808,2)</f>
        <v>0</v>
      </c>
      <c r="BL808" s="15" t="s">
        <v>231</v>
      </c>
      <c r="BM808" s="141" t="s">
        <v>4012</v>
      </c>
    </row>
    <row r="809" spans="2:51" s="13" customFormat="1" ht="12">
      <c r="B809" s="150"/>
      <c r="D809" s="144" t="s">
        <v>157</v>
      </c>
      <c r="E809" s="151" t="s">
        <v>1</v>
      </c>
      <c r="F809" s="152" t="s">
        <v>3902</v>
      </c>
      <c r="H809" s="153">
        <v>6.387</v>
      </c>
      <c r="L809" s="150"/>
      <c r="M809" s="154"/>
      <c r="N809" s="155"/>
      <c r="O809" s="155"/>
      <c r="P809" s="155"/>
      <c r="Q809" s="155"/>
      <c r="R809" s="155"/>
      <c r="S809" s="155"/>
      <c r="T809" s="156"/>
      <c r="AT809" s="151" t="s">
        <v>157</v>
      </c>
      <c r="AU809" s="151" t="s">
        <v>79</v>
      </c>
      <c r="AV809" s="13" t="s">
        <v>79</v>
      </c>
      <c r="AW809" s="13" t="s">
        <v>27</v>
      </c>
      <c r="AX809" s="13" t="s">
        <v>70</v>
      </c>
      <c r="AY809" s="151" t="s">
        <v>148</v>
      </c>
    </row>
    <row r="810" spans="2:65" s="1" customFormat="1" ht="24" customHeight="1">
      <c r="B810" s="130"/>
      <c r="C810" s="131" t="s">
        <v>1320</v>
      </c>
      <c r="D810" s="131" t="s">
        <v>150</v>
      </c>
      <c r="E810" s="132" t="s">
        <v>1419</v>
      </c>
      <c r="F810" s="133" t="s">
        <v>1420</v>
      </c>
      <c r="G810" s="134" t="s">
        <v>153</v>
      </c>
      <c r="H810" s="135">
        <v>6.387</v>
      </c>
      <c r="I810" s="136"/>
      <c r="J810" s="136">
        <f>ROUND(I810*H810,2)</f>
        <v>0</v>
      </c>
      <c r="K810" s="133" t="s">
        <v>320</v>
      </c>
      <c r="L810" s="27"/>
      <c r="M810" s="137" t="s">
        <v>1</v>
      </c>
      <c r="N810" s="138" t="s">
        <v>35</v>
      </c>
      <c r="O810" s="139">
        <v>0.322</v>
      </c>
      <c r="P810" s="139">
        <f>O810*H810</f>
        <v>2.0566139999999997</v>
      </c>
      <c r="Q810" s="139">
        <v>0.00942</v>
      </c>
      <c r="R810" s="139">
        <f>Q810*H810</f>
        <v>0.060165539999999997</v>
      </c>
      <c r="S810" s="139">
        <v>0</v>
      </c>
      <c r="T810" s="140">
        <f>S810*H810</f>
        <v>0</v>
      </c>
      <c r="AR810" s="141" t="s">
        <v>231</v>
      </c>
      <c r="AT810" s="141" t="s">
        <v>150</v>
      </c>
      <c r="AU810" s="141" t="s">
        <v>79</v>
      </c>
      <c r="AY810" s="15" t="s">
        <v>148</v>
      </c>
      <c r="BE810" s="142">
        <f>IF(N810="základní",J810,0)</f>
        <v>0</v>
      </c>
      <c r="BF810" s="142">
        <f>IF(N810="snížená",J810,0)</f>
        <v>0</v>
      </c>
      <c r="BG810" s="142">
        <f>IF(N810="zákl. přenesená",J810,0)</f>
        <v>0</v>
      </c>
      <c r="BH810" s="142">
        <f>IF(N810="sníž. přenesená",J810,0)</f>
        <v>0</v>
      </c>
      <c r="BI810" s="142">
        <f>IF(N810="nulová",J810,0)</f>
        <v>0</v>
      </c>
      <c r="BJ810" s="15" t="s">
        <v>77</v>
      </c>
      <c r="BK810" s="142">
        <f>ROUND(I810*H810,2)</f>
        <v>0</v>
      </c>
      <c r="BL810" s="15" t="s">
        <v>231</v>
      </c>
      <c r="BM810" s="141" t="s">
        <v>4013</v>
      </c>
    </row>
    <row r="811" spans="2:51" s="13" customFormat="1" ht="12">
      <c r="B811" s="150"/>
      <c r="D811" s="144" t="s">
        <v>157</v>
      </c>
      <c r="E811" s="151" t="s">
        <v>1</v>
      </c>
      <c r="F811" s="152" t="s">
        <v>3902</v>
      </c>
      <c r="H811" s="153">
        <v>6.387</v>
      </c>
      <c r="L811" s="150"/>
      <c r="M811" s="154"/>
      <c r="N811" s="155"/>
      <c r="O811" s="155"/>
      <c r="P811" s="155"/>
      <c r="Q811" s="155"/>
      <c r="R811" s="155"/>
      <c r="S811" s="155"/>
      <c r="T811" s="156"/>
      <c r="AT811" s="151" t="s">
        <v>157</v>
      </c>
      <c r="AU811" s="151" t="s">
        <v>79</v>
      </c>
      <c r="AV811" s="13" t="s">
        <v>79</v>
      </c>
      <c r="AW811" s="13" t="s">
        <v>27</v>
      </c>
      <c r="AX811" s="13" t="s">
        <v>70</v>
      </c>
      <c r="AY811" s="151" t="s">
        <v>148</v>
      </c>
    </row>
    <row r="812" spans="2:65" s="1" customFormat="1" ht="24" customHeight="1">
      <c r="B812" s="130"/>
      <c r="C812" s="131" t="s">
        <v>1334</v>
      </c>
      <c r="D812" s="131" t="s">
        <v>150</v>
      </c>
      <c r="E812" s="132" t="s">
        <v>1423</v>
      </c>
      <c r="F812" s="133" t="s">
        <v>1424</v>
      </c>
      <c r="G812" s="134" t="s">
        <v>153</v>
      </c>
      <c r="H812" s="135">
        <v>38.58</v>
      </c>
      <c r="I812" s="136"/>
      <c r="J812" s="136">
        <f>ROUND(I812*H812,2)</f>
        <v>0</v>
      </c>
      <c r="K812" s="133" t="s">
        <v>1</v>
      </c>
      <c r="L812" s="27"/>
      <c r="M812" s="137" t="s">
        <v>1</v>
      </c>
      <c r="N812" s="138" t="s">
        <v>35</v>
      </c>
      <c r="O812" s="139">
        <v>0.322</v>
      </c>
      <c r="P812" s="139">
        <f>O812*H812</f>
        <v>12.42276</v>
      </c>
      <c r="Q812" s="139">
        <v>0.00942</v>
      </c>
      <c r="R812" s="139">
        <f>Q812*H812</f>
        <v>0.36342359999999996</v>
      </c>
      <c r="S812" s="139">
        <v>0</v>
      </c>
      <c r="T812" s="140">
        <f>S812*H812</f>
        <v>0</v>
      </c>
      <c r="AR812" s="141" t="s">
        <v>231</v>
      </c>
      <c r="AT812" s="141" t="s">
        <v>150</v>
      </c>
      <c r="AU812" s="141" t="s">
        <v>79</v>
      </c>
      <c r="AY812" s="15" t="s">
        <v>148</v>
      </c>
      <c r="BE812" s="142">
        <f>IF(N812="základní",J812,0)</f>
        <v>0</v>
      </c>
      <c r="BF812" s="142">
        <f>IF(N812="snížená",J812,0)</f>
        <v>0</v>
      </c>
      <c r="BG812" s="142">
        <f>IF(N812="zákl. přenesená",J812,0)</f>
        <v>0</v>
      </c>
      <c r="BH812" s="142">
        <f>IF(N812="sníž. přenesená",J812,0)</f>
        <v>0</v>
      </c>
      <c r="BI812" s="142">
        <f>IF(N812="nulová",J812,0)</f>
        <v>0</v>
      </c>
      <c r="BJ812" s="15" t="s">
        <v>77</v>
      </c>
      <c r="BK812" s="142">
        <f>ROUND(I812*H812,2)</f>
        <v>0</v>
      </c>
      <c r="BL812" s="15" t="s">
        <v>231</v>
      </c>
      <c r="BM812" s="141" t="s">
        <v>4014</v>
      </c>
    </row>
    <row r="813" spans="2:51" s="13" customFormat="1" ht="20.4">
      <c r="B813" s="150"/>
      <c r="D813" s="144" t="s">
        <v>157</v>
      </c>
      <c r="E813" s="151" t="s">
        <v>1</v>
      </c>
      <c r="F813" s="152" t="s">
        <v>4015</v>
      </c>
      <c r="H813" s="153">
        <v>31.62</v>
      </c>
      <c r="L813" s="150"/>
      <c r="M813" s="154"/>
      <c r="N813" s="155"/>
      <c r="O813" s="155"/>
      <c r="P813" s="155"/>
      <c r="Q813" s="155"/>
      <c r="R813" s="155"/>
      <c r="S813" s="155"/>
      <c r="T813" s="156"/>
      <c r="AT813" s="151" t="s">
        <v>157</v>
      </c>
      <c r="AU813" s="151" t="s">
        <v>79</v>
      </c>
      <c r="AV813" s="13" t="s">
        <v>79</v>
      </c>
      <c r="AW813" s="13" t="s">
        <v>27</v>
      </c>
      <c r="AX813" s="13" t="s">
        <v>70</v>
      </c>
      <c r="AY813" s="151" t="s">
        <v>148</v>
      </c>
    </row>
    <row r="814" spans="2:51" s="13" customFormat="1" ht="12">
      <c r="B814" s="150"/>
      <c r="D814" s="144" t="s">
        <v>157</v>
      </c>
      <c r="E814" s="151" t="s">
        <v>1</v>
      </c>
      <c r="F814" s="152" t="s">
        <v>4002</v>
      </c>
      <c r="H814" s="153">
        <v>5.76</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51" s="13" customFormat="1" ht="12">
      <c r="B815" s="150"/>
      <c r="D815" s="144" t="s">
        <v>157</v>
      </c>
      <c r="E815" s="151" t="s">
        <v>1</v>
      </c>
      <c r="F815" s="152" t="s">
        <v>4016</v>
      </c>
      <c r="H815" s="153">
        <v>1.2</v>
      </c>
      <c r="L815" s="150"/>
      <c r="M815" s="154"/>
      <c r="N815" s="155"/>
      <c r="O815" s="155"/>
      <c r="P815" s="155"/>
      <c r="Q815" s="155"/>
      <c r="R815" s="155"/>
      <c r="S815" s="155"/>
      <c r="T815" s="156"/>
      <c r="AT815" s="151" t="s">
        <v>157</v>
      </c>
      <c r="AU815" s="151" t="s">
        <v>79</v>
      </c>
      <c r="AV815" s="13" t="s">
        <v>79</v>
      </c>
      <c r="AW815" s="13" t="s">
        <v>27</v>
      </c>
      <c r="AX815" s="13" t="s">
        <v>70</v>
      </c>
      <c r="AY815" s="151" t="s">
        <v>148</v>
      </c>
    </row>
    <row r="816" spans="2:65" s="1" customFormat="1" ht="24" customHeight="1">
      <c r="B816" s="130"/>
      <c r="C816" s="131" t="s">
        <v>1338</v>
      </c>
      <c r="D816" s="131" t="s">
        <v>150</v>
      </c>
      <c r="E816" s="132" t="s">
        <v>1429</v>
      </c>
      <c r="F816" s="133" t="s">
        <v>1430</v>
      </c>
      <c r="G816" s="134" t="s">
        <v>319</v>
      </c>
      <c r="H816" s="135">
        <v>97</v>
      </c>
      <c r="I816" s="136"/>
      <c r="J816" s="136">
        <f>ROUND(I816*H816,2)</f>
        <v>0</v>
      </c>
      <c r="K816" s="133" t="s">
        <v>1</v>
      </c>
      <c r="L816" s="27"/>
      <c r="M816" s="137" t="s">
        <v>1</v>
      </c>
      <c r="N816" s="138" t="s">
        <v>35</v>
      </c>
      <c r="O816" s="139">
        <v>0.322</v>
      </c>
      <c r="P816" s="139">
        <f>O816*H816</f>
        <v>31.234</v>
      </c>
      <c r="Q816" s="139">
        <v>0.00942</v>
      </c>
      <c r="R816" s="139">
        <f>Q816*H816</f>
        <v>0.91374</v>
      </c>
      <c r="S816" s="139">
        <v>0</v>
      </c>
      <c r="T816" s="140">
        <f>S816*H816</f>
        <v>0</v>
      </c>
      <c r="AR816" s="141" t="s">
        <v>231</v>
      </c>
      <c r="AT816" s="141" t="s">
        <v>150</v>
      </c>
      <c r="AU816" s="141" t="s">
        <v>79</v>
      </c>
      <c r="AY816" s="15" t="s">
        <v>148</v>
      </c>
      <c r="BE816" s="142">
        <f>IF(N816="základní",J816,0)</f>
        <v>0</v>
      </c>
      <c r="BF816" s="142">
        <f>IF(N816="snížená",J816,0)</f>
        <v>0</v>
      </c>
      <c r="BG816" s="142">
        <f>IF(N816="zákl. přenesená",J816,0)</f>
        <v>0</v>
      </c>
      <c r="BH816" s="142">
        <f>IF(N816="sníž. přenesená",J816,0)</f>
        <v>0</v>
      </c>
      <c r="BI816" s="142">
        <f>IF(N816="nulová",J816,0)</f>
        <v>0</v>
      </c>
      <c r="BJ816" s="15" t="s">
        <v>77</v>
      </c>
      <c r="BK816" s="142">
        <f>ROUND(I816*H816,2)</f>
        <v>0</v>
      </c>
      <c r="BL816" s="15" t="s">
        <v>231</v>
      </c>
      <c r="BM816" s="141" t="s">
        <v>4017</v>
      </c>
    </row>
    <row r="817" spans="2:51" s="13" customFormat="1" ht="12">
      <c r="B817" s="150"/>
      <c r="D817" s="144" t="s">
        <v>157</v>
      </c>
      <c r="E817" s="151" t="s">
        <v>1</v>
      </c>
      <c r="F817" s="152" t="s">
        <v>4018</v>
      </c>
      <c r="H817" s="153">
        <v>97</v>
      </c>
      <c r="L817" s="150"/>
      <c r="M817" s="154"/>
      <c r="N817" s="155"/>
      <c r="O817" s="155"/>
      <c r="P817" s="155"/>
      <c r="Q817" s="155"/>
      <c r="R817" s="155"/>
      <c r="S817" s="155"/>
      <c r="T817" s="156"/>
      <c r="AT817" s="151" t="s">
        <v>157</v>
      </c>
      <c r="AU817" s="151" t="s">
        <v>79</v>
      </c>
      <c r="AV817" s="13" t="s">
        <v>79</v>
      </c>
      <c r="AW817" s="13" t="s">
        <v>27</v>
      </c>
      <c r="AX817" s="13" t="s">
        <v>70</v>
      </c>
      <c r="AY817" s="151" t="s">
        <v>148</v>
      </c>
    </row>
    <row r="818" spans="2:65" s="1" customFormat="1" ht="24" customHeight="1">
      <c r="B818" s="130"/>
      <c r="C818" s="131" t="s">
        <v>1343</v>
      </c>
      <c r="D818" s="131" t="s">
        <v>150</v>
      </c>
      <c r="E818" s="132" t="s">
        <v>1434</v>
      </c>
      <c r="F818" s="133" t="s">
        <v>1435</v>
      </c>
      <c r="G818" s="134" t="s">
        <v>319</v>
      </c>
      <c r="H818" s="135">
        <v>3</v>
      </c>
      <c r="I818" s="136"/>
      <c r="J818" s="136">
        <f>ROUND(I818*H818,2)</f>
        <v>0</v>
      </c>
      <c r="K818" s="133" t="s">
        <v>1</v>
      </c>
      <c r="L818" s="27"/>
      <c r="M818" s="137" t="s">
        <v>1</v>
      </c>
      <c r="N818" s="138" t="s">
        <v>35</v>
      </c>
      <c r="O818" s="139">
        <v>0.322</v>
      </c>
      <c r="P818" s="139">
        <f>O818*H818</f>
        <v>0.966</v>
      </c>
      <c r="Q818" s="139">
        <v>0.00942</v>
      </c>
      <c r="R818" s="139">
        <f>Q818*H818</f>
        <v>0.02826</v>
      </c>
      <c r="S818" s="139">
        <v>0</v>
      </c>
      <c r="T818" s="140">
        <f>S818*H818</f>
        <v>0</v>
      </c>
      <c r="AR818" s="141" t="s">
        <v>231</v>
      </c>
      <c r="AT818" s="141" t="s">
        <v>150</v>
      </c>
      <c r="AU818" s="141" t="s">
        <v>79</v>
      </c>
      <c r="AY818" s="15" t="s">
        <v>148</v>
      </c>
      <c r="BE818" s="142">
        <f>IF(N818="základní",J818,0)</f>
        <v>0</v>
      </c>
      <c r="BF818" s="142">
        <f>IF(N818="snížená",J818,0)</f>
        <v>0</v>
      </c>
      <c r="BG818" s="142">
        <f>IF(N818="zákl. přenesená",J818,0)</f>
        <v>0</v>
      </c>
      <c r="BH818" s="142">
        <f>IF(N818="sníž. přenesená",J818,0)</f>
        <v>0</v>
      </c>
      <c r="BI818" s="142">
        <f>IF(N818="nulová",J818,0)</f>
        <v>0</v>
      </c>
      <c r="BJ818" s="15" t="s">
        <v>77</v>
      </c>
      <c r="BK818" s="142">
        <f>ROUND(I818*H818,2)</f>
        <v>0</v>
      </c>
      <c r="BL818" s="15" t="s">
        <v>231</v>
      </c>
      <c r="BM818" s="141" t="s">
        <v>4019</v>
      </c>
    </row>
    <row r="819" spans="2:51" s="13" customFormat="1" ht="12">
      <c r="B819" s="150"/>
      <c r="D819" s="144" t="s">
        <v>157</v>
      </c>
      <c r="E819" s="151" t="s">
        <v>1</v>
      </c>
      <c r="F819" s="152" t="s">
        <v>4020</v>
      </c>
      <c r="H819" s="153">
        <v>3</v>
      </c>
      <c r="L819" s="150"/>
      <c r="M819" s="154"/>
      <c r="N819" s="155"/>
      <c r="O819" s="155"/>
      <c r="P819" s="155"/>
      <c r="Q819" s="155"/>
      <c r="R819" s="155"/>
      <c r="S819" s="155"/>
      <c r="T819" s="156"/>
      <c r="AT819" s="151" t="s">
        <v>157</v>
      </c>
      <c r="AU819" s="151" t="s">
        <v>79</v>
      </c>
      <c r="AV819" s="13" t="s">
        <v>79</v>
      </c>
      <c r="AW819" s="13" t="s">
        <v>27</v>
      </c>
      <c r="AX819" s="13" t="s">
        <v>70</v>
      </c>
      <c r="AY819" s="151" t="s">
        <v>148</v>
      </c>
    </row>
    <row r="820" spans="2:65" s="1" customFormat="1" ht="16.5" customHeight="1">
      <c r="B820" s="130"/>
      <c r="C820" s="131" t="s">
        <v>1352</v>
      </c>
      <c r="D820" s="131" t="s">
        <v>150</v>
      </c>
      <c r="E820" s="132" t="s">
        <v>1439</v>
      </c>
      <c r="F820" s="133" t="s">
        <v>1440</v>
      </c>
      <c r="G820" s="134" t="s">
        <v>458</v>
      </c>
      <c r="H820" s="135">
        <v>270.7</v>
      </c>
      <c r="I820" s="136"/>
      <c r="J820" s="136">
        <f>ROUND(I820*H820,2)</f>
        <v>0</v>
      </c>
      <c r="K820" s="133" t="s">
        <v>320</v>
      </c>
      <c r="L820" s="27"/>
      <c r="M820" s="137" t="s">
        <v>1</v>
      </c>
      <c r="N820" s="138" t="s">
        <v>35</v>
      </c>
      <c r="O820" s="139">
        <v>0.147</v>
      </c>
      <c r="P820" s="139">
        <f>O820*H820</f>
        <v>39.792899999999996</v>
      </c>
      <c r="Q820" s="139">
        <v>2E-05</v>
      </c>
      <c r="R820" s="139">
        <f>Q820*H820</f>
        <v>0.005414</v>
      </c>
      <c r="S820" s="139">
        <v>0</v>
      </c>
      <c r="T820" s="140">
        <f>S820*H820</f>
        <v>0</v>
      </c>
      <c r="AR820" s="141" t="s">
        <v>231</v>
      </c>
      <c r="AT820" s="141" t="s">
        <v>150</v>
      </c>
      <c r="AU820" s="141" t="s">
        <v>79</v>
      </c>
      <c r="AY820" s="15" t="s">
        <v>148</v>
      </c>
      <c r="BE820" s="142">
        <f>IF(N820="základní",J820,0)</f>
        <v>0</v>
      </c>
      <c r="BF820" s="142">
        <f>IF(N820="snížená",J820,0)</f>
        <v>0</v>
      </c>
      <c r="BG820" s="142">
        <f>IF(N820="zákl. přenesená",J820,0)</f>
        <v>0</v>
      </c>
      <c r="BH820" s="142">
        <f>IF(N820="sníž. přenesená",J820,0)</f>
        <v>0</v>
      </c>
      <c r="BI820" s="142">
        <f>IF(N820="nulová",J820,0)</f>
        <v>0</v>
      </c>
      <c r="BJ820" s="15" t="s">
        <v>77</v>
      </c>
      <c r="BK820" s="142">
        <f>ROUND(I820*H820,2)</f>
        <v>0</v>
      </c>
      <c r="BL820" s="15" t="s">
        <v>231</v>
      </c>
      <c r="BM820" s="141" t="s">
        <v>4021</v>
      </c>
    </row>
    <row r="821" spans="2:51" s="13" customFormat="1" ht="20.4">
      <c r="B821" s="150"/>
      <c r="D821" s="144" t="s">
        <v>157</v>
      </c>
      <c r="E821" s="151" t="s">
        <v>1</v>
      </c>
      <c r="F821" s="152" t="s">
        <v>4022</v>
      </c>
      <c r="H821" s="153">
        <v>210.8</v>
      </c>
      <c r="L821" s="150"/>
      <c r="M821" s="154"/>
      <c r="N821" s="155"/>
      <c r="O821" s="155"/>
      <c r="P821" s="155"/>
      <c r="Q821" s="155"/>
      <c r="R821" s="155"/>
      <c r="S821" s="155"/>
      <c r="T821" s="156"/>
      <c r="AT821" s="151" t="s">
        <v>157</v>
      </c>
      <c r="AU821" s="151" t="s">
        <v>79</v>
      </c>
      <c r="AV821" s="13" t="s">
        <v>79</v>
      </c>
      <c r="AW821" s="13" t="s">
        <v>27</v>
      </c>
      <c r="AX821" s="13" t="s">
        <v>70</v>
      </c>
      <c r="AY821" s="151" t="s">
        <v>148</v>
      </c>
    </row>
    <row r="822" spans="2:51" s="13" customFormat="1" ht="12">
      <c r="B822" s="150"/>
      <c r="D822" s="144" t="s">
        <v>157</v>
      </c>
      <c r="E822" s="151" t="s">
        <v>1</v>
      </c>
      <c r="F822" s="152" t="s">
        <v>1443</v>
      </c>
      <c r="H822" s="153">
        <v>38.3</v>
      </c>
      <c r="L822" s="150"/>
      <c r="M822" s="154"/>
      <c r="N822" s="155"/>
      <c r="O822" s="155"/>
      <c r="P822" s="155"/>
      <c r="Q822" s="155"/>
      <c r="R822" s="155"/>
      <c r="S822" s="155"/>
      <c r="T822" s="156"/>
      <c r="AT822" s="151" t="s">
        <v>157</v>
      </c>
      <c r="AU822" s="151" t="s">
        <v>79</v>
      </c>
      <c r="AV822" s="13" t="s">
        <v>79</v>
      </c>
      <c r="AW822" s="13" t="s">
        <v>27</v>
      </c>
      <c r="AX822" s="13" t="s">
        <v>70</v>
      </c>
      <c r="AY822" s="151" t="s">
        <v>148</v>
      </c>
    </row>
    <row r="823" spans="2:51" s="13" customFormat="1" ht="12">
      <c r="B823" s="150"/>
      <c r="D823" s="144" t="s">
        <v>157</v>
      </c>
      <c r="E823" s="151" t="s">
        <v>1</v>
      </c>
      <c r="F823" s="152" t="s">
        <v>4023</v>
      </c>
      <c r="H823" s="153">
        <v>21.6</v>
      </c>
      <c r="L823" s="150"/>
      <c r="M823" s="154"/>
      <c r="N823" s="155"/>
      <c r="O823" s="155"/>
      <c r="P823" s="155"/>
      <c r="Q823" s="155"/>
      <c r="R823" s="155"/>
      <c r="S823" s="155"/>
      <c r="T823" s="156"/>
      <c r="AT823" s="151" t="s">
        <v>157</v>
      </c>
      <c r="AU823" s="151" t="s">
        <v>79</v>
      </c>
      <c r="AV823" s="13" t="s">
        <v>79</v>
      </c>
      <c r="AW823" s="13" t="s">
        <v>27</v>
      </c>
      <c r="AX823" s="13" t="s">
        <v>70</v>
      </c>
      <c r="AY823" s="151" t="s">
        <v>148</v>
      </c>
    </row>
    <row r="824" spans="2:65" s="1" customFormat="1" ht="24" customHeight="1">
      <c r="B824" s="130"/>
      <c r="C824" s="157" t="s">
        <v>1356</v>
      </c>
      <c r="D824" s="157" t="s">
        <v>80</v>
      </c>
      <c r="E824" s="158" t="s">
        <v>1446</v>
      </c>
      <c r="F824" s="159" t="s">
        <v>1447</v>
      </c>
      <c r="G824" s="160" t="s">
        <v>458</v>
      </c>
      <c r="H824" s="161">
        <v>139.7</v>
      </c>
      <c r="I824" s="162"/>
      <c r="J824" s="162">
        <f>ROUND(I824*H824,2)</f>
        <v>0</v>
      </c>
      <c r="K824" s="159" t="s">
        <v>320</v>
      </c>
      <c r="L824" s="163"/>
      <c r="M824" s="164" t="s">
        <v>1</v>
      </c>
      <c r="N824" s="165" t="s">
        <v>35</v>
      </c>
      <c r="O824" s="139">
        <v>0</v>
      </c>
      <c r="P824" s="139">
        <f>O824*H824</f>
        <v>0</v>
      </c>
      <c r="Q824" s="139">
        <v>0.00106</v>
      </c>
      <c r="R824" s="139">
        <f>Q824*H824</f>
        <v>0.148082</v>
      </c>
      <c r="S824" s="139">
        <v>0</v>
      </c>
      <c r="T824" s="140">
        <f>S824*H824</f>
        <v>0</v>
      </c>
      <c r="AR824" s="141" t="s">
        <v>325</v>
      </c>
      <c r="AT824" s="141" t="s">
        <v>80</v>
      </c>
      <c r="AU824" s="141" t="s">
        <v>79</v>
      </c>
      <c r="AY824" s="15" t="s">
        <v>148</v>
      </c>
      <c r="BE824" s="142">
        <f>IF(N824="základní",J824,0)</f>
        <v>0</v>
      </c>
      <c r="BF824" s="142">
        <f>IF(N824="snížená",J824,0)</f>
        <v>0</v>
      </c>
      <c r="BG824" s="142">
        <f>IF(N824="zákl. přenesená",J824,0)</f>
        <v>0</v>
      </c>
      <c r="BH824" s="142">
        <f>IF(N824="sníž. přenesená",J824,0)</f>
        <v>0</v>
      </c>
      <c r="BI824" s="142">
        <f>IF(N824="nulová",J824,0)</f>
        <v>0</v>
      </c>
      <c r="BJ824" s="15" t="s">
        <v>77</v>
      </c>
      <c r="BK824" s="142">
        <f>ROUND(I824*H824,2)</f>
        <v>0</v>
      </c>
      <c r="BL824" s="15" t="s">
        <v>231</v>
      </c>
      <c r="BM824" s="141" t="s">
        <v>4024</v>
      </c>
    </row>
    <row r="825" spans="2:51" s="13" customFormat="1" ht="20.4">
      <c r="B825" s="150"/>
      <c r="D825" s="144" t="s">
        <v>157</v>
      </c>
      <c r="E825" s="151" t="s">
        <v>1</v>
      </c>
      <c r="F825" s="152" t="s">
        <v>4025</v>
      </c>
      <c r="H825" s="153">
        <v>105.4</v>
      </c>
      <c r="L825" s="150"/>
      <c r="M825" s="154"/>
      <c r="N825" s="155"/>
      <c r="O825" s="155"/>
      <c r="P825" s="155"/>
      <c r="Q825" s="155"/>
      <c r="R825" s="155"/>
      <c r="S825" s="155"/>
      <c r="T825" s="156"/>
      <c r="AT825" s="151" t="s">
        <v>157</v>
      </c>
      <c r="AU825" s="151" t="s">
        <v>79</v>
      </c>
      <c r="AV825" s="13" t="s">
        <v>79</v>
      </c>
      <c r="AW825" s="13" t="s">
        <v>27</v>
      </c>
      <c r="AX825" s="13" t="s">
        <v>70</v>
      </c>
      <c r="AY825" s="151" t="s">
        <v>148</v>
      </c>
    </row>
    <row r="826" spans="2:51" s="13" customFormat="1" ht="12">
      <c r="B826" s="150"/>
      <c r="D826" s="144" t="s">
        <v>157</v>
      </c>
      <c r="E826" s="151" t="s">
        <v>1</v>
      </c>
      <c r="F826" s="152" t="s">
        <v>4023</v>
      </c>
      <c r="H826" s="153">
        <v>21.6</v>
      </c>
      <c r="L826" s="150"/>
      <c r="M826" s="154"/>
      <c r="N826" s="155"/>
      <c r="O826" s="155"/>
      <c r="P826" s="155"/>
      <c r="Q826" s="155"/>
      <c r="R826" s="155"/>
      <c r="S826" s="155"/>
      <c r="T826" s="156"/>
      <c r="AT826" s="151" t="s">
        <v>157</v>
      </c>
      <c r="AU826" s="151" t="s">
        <v>79</v>
      </c>
      <c r="AV826" s="13" t="s">
        <v>79</v>
      </c>
      <c r="AW826" s="13" t="s">
        <v>27</v>
      </c>
      <c r="AX826" s="13" t="s">
        <v>70</v>
      </c>
      <c r="AY826" s="151" t="s">
        <v>148</v>
      </c>
    </row>
    <row r="827" spans="2:51" s="13" customFormat="1" ht="12">
      <c r="B827" s="150"/>
      <c r="D827" s="144" t="s">
        <v>157</v>
      </c>
      <c r="F827" s="152" t="s">
        <v>4026</v>
      </c>
      <c r="H827" s="153">
        <v>139.7</v>
      </c>
      <c r="L827" s="150"/>
      <c r="M827" s="154"/>
      <c r="N827" s="155"/>
      <c r="O827" s="155"/>
      <c r="P827" s="155"/>
      <c r="Q827" s="155"/>
      <c r="R827" s="155"/>
      <c r="S827" s="155"/>
      <c r="T827" s="156"/>
      <c r="AT827" s="151" t="s">
        <v>157</v>
      </c>
      <c r="AU827" s="151" t="s">
        <v>79</v>
      </c>
      <c r="AV827" s="13" t="s">
        <v>79</v>
      </c>
      <c r="AW827" s="13" t="s">
        <v>3</v>
      </c>
      <c r="AX827" s="13" t="s">
        <v>77</v>
      </c>
      <c r="AY827" s="151" t="s">
        <v>148</v>
      </c>
    </row>
    <row r="828" spans="2:65" s="1" customFormat="1" ht="24" customHeight="1">
      <c r="B828" s="130"/>
      <c r="C828" s="157" t="s">
        <v>1361</v>
      </c>
      <c r="D828" s="157" t="s">
        <v>80</v>
      </c>
      <c r="E828" s="158" t="s">
        <v>1452</v>
      </c>
      <c r="F828" s="159" t="s">
        <v>1453</v>
      </c>
      <c r="G828" s="160" t="s">
        <v>458</v>
      </c>
      <c r="H828" s="161">
        <v>115.94</v>
      </c>
      <c r="I828" s="162"/>
      <c r="J828" s="162">
        <f>ROUND(I828*H828,2)</f>
        <v>0</v>
      </c>
      <c r="K828" s="159" t="s">
        <v>320</v>
      </c>
      <c r="L828" s="163"/>
      <c r="M828" s="164" t="s">
        <v>1</v>
      </c>
      <c r="N828" s="165" t="s">
        <v>35</v>
      </c>
      <c r="O828" s="139">
        <v>0</v>
      </c>
      <c r="P828" s="139">
        <f>O828*H828</f>
        <v>0</v>
      </c>
      <c r="Q828" s="139">
        <v>0.00211</v>
      </c>
      <c r="R828" s="139">
        <f>Q828*H828</f>
        <v>0.24463339999999997</v>
      </c>
      <c r="S828" s="139">
        <v>0</v>
      </c>
      <c r="T828" s="140">
        <f>S828*H828</f>
        <v>0</v>
      </c>
      <c r="AR828" s="141" t="s">
        <v>325</v>
      </c>
      <c r="AT828" s="141" t="s">
        <v>80</v>
      </c>
      <c r="AU828" s="141" t="s">
        <v>79</v>
      </c>
      <c r="AY828" s="15" t="s">
        <v>148</v>
      </c>
      <c r="BE828" s="142">
        <f>IF(N828="základní",J828,0)</f>
        <v>0</v>
      </c>
      <c r="BF828" s="142">
        <f>IF(N828="snížená",J828,0)</f>
        <v>0</v>
      </c>
      <c r="BG828" s="142">
        <f>IF(N828="zákl. přenesená",J828,0)</f>
        <v>0</v>
      </c>
      <c r="BH828" s="142">
        <f>IF(N828="sníž. přenesená",J828,0)</f>
        <v>0</v>
      </c>
      <c r="BI828" s="142">
        <f>IF(N828="nulová",J828,0)</f>
        <v>0</v>
      </c>
      <c r="BJ828" s="15" t="s">
        <v>77</v>
      </c>
      <c r="BK828" s="142">
        <f>ROUND(I828*H828,2)</f>
        <v>0</v>
      </c>
      <c r="BL828" s="15" t="s">
        <v>231</v>
      </c>
      <c r="BM828" s="141" t="s">
        <v>4027</v>
      </c>
    </row>
    <row r="829" spans="2:51" s="13" customFormat="1" ht="20.4">
      <c r="B829" s="150"/>
      <c r="D829" s="144" t="s">
        <v>157</v>
      </c>
      <c r="E829" s="151" t="s">
        <v>1</v>
      </c>
      <c r="F829" s="152" t="s">
        <v>4025</v>
      </c>
      <c r="H829" s="153">
        <v>105.4</v>
      </c>
      <c r="L829" s="150"/>
      <c r="M829" s="154"/>
      <c r="N829" s="155"/>
      <c r="O829" s="155"/>
      <c r="P829" s="155"/>
      <c r="Q829" s="155"/>
      <c r="R829" s="155"/>
      <c r="S829" s="155"/>
      <c r="T829" s="156"/>
      <c r="AT829" s="151" t="s">
        <v>157</v>
      </c>
      <c r="AU829" s="151" t="s">
        <v>79</v>
      </c>
      <c r="AV829" s="13" t="s">
        <v>79</v>
      </c>
      <c r="AW829" s="13" t="s">
        <v>27</v>
      </c>
      <c r="AX829" s="13" t="s">
        <v>70</v>
      </c>
      <c r="AY829" s="151" t="s">
        <v>148</v>
      </c>
    </row>
    <row r="830" spans="2:51" s="13" customFormat="1" ht="12">
      <c r="B830" s="150"/>
      <c r="D830" s="144" t="s">
        <v>157</v>
      </c>
      <c r="F830" s="152" t="s">
        <v>4028</v>
      </c>
      <c r="H830" s="153">
        <v>115.94</v>
      </c>
      <c r="L830" s="150"/>
      <c r="M830" s="154"/>
      <c r="N830" s="155"/>
      <c r="O830" s="155"/>
      <c r="P830" s="155"/>
      <c r="Q830" s="155"/>
      <c r="R830" s="155"/>
      <c r="S830" s="155"/>
      <c r="T830" s="156"/>
      <c r="AT830" s="151" t="s">
        <v>157</v>
      </c>
      <c r="AU830" s="151" t="s">
        <v>79</v>
      </c>
      <c r="AV830" s="13" t="s">
        <v>79</v>
      </c>
      <c r="AW830" s="13" t="s">
        <v>3</v>
      </c>
      <c r="AX830" s="13" t="s">
        <v>77</v>
      </c>
      <c r="AY830" s="151" t="s">
        <v>148</v>
      </c>
    </row>
    <row r="831" spans="2:65" s="1" customFormat="1" ht="16.5" customHeight="1">
      <c r="B831" s="130"/>
      <c r="C831" s="157" t="s">
        <v>1367</v>
      </c>
      <c r="D831" s="157" t="s">
        <v>80</v>
      </c>
      <c r="E831" s="158" t="s">
        <v>1397</v>
      </c>
      <c r="F831" s="159" t="s">
        <v>1398</v>
      </c>
      <c r="G831" s="160" t="s">
        <v>162</v>
      </c>
      <c r="H831" s="161">
        <v>0.101</v>
      </c>
      <c r="I831" s="162"/>
      <c r="J831" s="162">
        <f>ROUND(I831*H831,2)</f>
        <v>0</v>
      </c>
      <c r="K831" s="159" t="s">
        <v>320</v>
      </c>
      <c r="L831" s="163"/>
      <c r="M831" s="164" t="s">
        <v>1</v>
      </c>
      <c r="N831" s="165" t="s">
        <v>35</v>
      </c>
      <c r="O831" s="139">
        <v>0</v>
      </c>
      <c r="P831" s="139">
        <f>O831*H831</f>
        <v>0</v>
      </c>
      <c r="Q831" s="139">
        <v>0.55</v>
      </c>
      <c r="R831" s="139">
        <f>Q831*H831</f>
        <v>0.05555000000000001</v>
      </c>
      <c r="S831" s="139">
        <v>0</v>
      </c>
      <c r="T831" s="140">
        <f>S831*H831</f>
        <v>0</v>
      </c>
      <c r="AR831" s="141" t="s">
        <v>325</v>
      </c>
      <c r="AT831" s="141" t="s">
        <v>80</v>
      </c>
      <c r="AU831" s="141" t="s">
        <v>79</v>
      </c>
      <c r="AY831" s="15" t="s">
        <v>148</v>
      </c>
      <c r="BE831" s="142">
        <f>IF(N831="základní",J831,0)</f>
        <v>0</v>
      </c>
      <c r="BF831" s="142">
        <f>IF(N831="snížená",J831,0)</f>
        <v>0</v>
      </c>
      <c r="BG831" s="142">
        <f>IF(N831="zákl. přenesená",J831,0)</f>
        <v>0</v>
      </c>
      <c r="BH831" s="142">
        <f>IF(N831="sníž. přenesená",J831,0)</f>
        <v>0</v>
      </c>
      <c r="BI831" s="142">
        <f>IF(N831="nulová",J831,0)</f>
        <v>0</v>
      </c>
      <c r="BJ831" s="15" t="s">
        <v>77</v>
      </c>
      <c r="BK831" s="142">
        <f>ROUND(I831*H831,2)</f>
        <v>0</v>
      </c>
      <c r="BL831" s="15" t="s">
        <v>231</v>
      </c>
      <c r="BM831" s="141" t="s">
        <v>4029</v>
      </c>
    </row>
    <row r="832" spans="2:51" s="13" customFormat="1" ht="12">
      <c r="B832" s="150"/>
      <c r="D832" s="144" t="s">
        <v>157</v>
      </c>
      <c r="E832" s="151" t="s">
        <v>1</v>
      </c>
      <c r="F832" s="152" t="s">
        <v>1458</v>
      </c>
      <c r="H832" s="153">
        <v>0.092</v>
      </c>
      <c r="L832" s="150"/>
      <c r="M832" s="154"/>
      <c r="N832" s="155"/>
      <c r="O832" s="155"/>
      <c r="P832" s="155"/>
      <c r="Q832" s="155"/>
      <c r="R832" s="155"/>
      <c r="S832" s="155"/>
      <c r="T832" s="156"/>
      <c r="AT832" s="151" t="s">
        <v>157</v>
      </c>
      <c r="AU832" s="151" t="s">
        <v>79</v>
      </c>
      <c r="AV832" s="13" t="s">
        <v>79</v>
      </c>
      <c r="AW832" s="13" t="s">
        <v>27</v>
      </c>
      <c r="AX832" s="13" t="s">
        <v>70</v>
      </c>
      <c r="AY832" s="151" t="s">
        <v>148</v>
      </c>
    </row>
    <row r="833" spans="2:51" s="13" customFormat="1" ht="12">
      <c r="B833" s="150"/>
      <c r="D833" s="144" t="s">
        <v>157</v>
      </c>
      <c r="F833" s="152" t="s">
        <v>1459</v>
      </c>
      <c r="H833" s="153">
        <v>0.101</v>
      </c>
      <c r="L833" s="150"/>
      <c r="M833" s="154"/>
      <c r="N833" s="155"/>
      <c r="O833" s="155"/>
      <c r="P833" s="155"/>
      <c r="Q833" s="155"/>
      <c r="R833" s="155"/>
      <c r="S833" s="155"/>
      <c r="T833" s="156"/>
      <c r="AT833" s="151" t="s">
        <v>157</v>
      </c>
      <c r="AU833" s="151" t="s">
        <v>79</v>
      </c>
      <c r="AV833" s="13" t="s">
        <v>79</v>
      </c>
      <c r="AW833" s="13" t="s">
        <v>3</v>
      </c>
      <c r="AX833" s="13" t="s">
        <v>77</v>
      </c>
      <c r="AY833" s="151" t="s">
        <v>148</v>
      </c>
    </row>
    <row r="834" spans="2:65" s="1" customFormat="1" ht="24" customHeight="1">
      <c r="B834" s="130"/>
      <c r="C834" s="131" t="s">
        <v>1371</v>
      </c>
      <c r="D834" s="131" t="s">
        <v>150</v>
      </c>
      <c r="E834" s="132" t="s">
        <v>1461</v>
      </c>
      <c r="F834" s="133" t="s">
        <v>1462</v>
      </c>
      <c r="G834" s="134" t="s">
        <v>153</v>
      </c>
      <c r="H834" s="135">
        <v>44.967</v>
      </c>
      <c r="I834" s="136"/>
      <c r="J834" s="136">
        <f>ROUND(I834*H834,2)</f>
        <v>0</v>
      </c>
      <c r="K834" s="133" t="s">
        <v>320</v>
      </c>
      <c r="L834" s="27"/>
      <c r="M834" s="137" t="s">
        <v>1</v>
      </c>
      <c r="N834" s="138" t="s">
        <v>35</v>
      </c>
      <c r="O834" s="139">
        <v>0</v>
      </c>
      <c r="P834" s="139">
        <f>O834*H834</f>
        <v>0</v>
      </c>
      <c r="Q834" s="139">
        <v>0.0002</v>
      </c>
      <c r="R834" s="139">
        <f>Q834*H834</f>
        <v>0.0089934</v>
      </c>
      <c r="S834" s="139">
        <v>0</v>
      </c>
      <c r="T834" s="140">
        <f>S834*H834</f>
        <v>0</v>
      </c>
      <c r="AR834" s="141" t="s">
        <v>231</v>
      </c>
      <c r="AT834" s="141" t="s">
        <v>150</v>
      </c>
      <c r="AU834" s="141" t="s">
        <v>79</v>
      </c>
      <c r="AY834" s="15" t="s">
        <v>148</v>
      </c>
      <c r="BE834" s="142">
        <f>IF(N834="základní",J834,0)</f>
        <v>0</v>
      </c>
      <c r="BF834" s="142">
        <f>IF(N834="snížená",J834,0)</f>
        <v>0</v>
      </c>
      <c r="BG834" s="142">
        <f>IF(N834="zákl. přenesená",J834,0)</f>
        <v>0</v>
      </c>
      <c r="BH834" s="142">
        <f>IF(N834="sníž. přenesená",J834,0)</f>
        <v>0</v>
      </c>
      <c r="BI834" s="142">
        <f>IF(N834="nulová",J834,0)</f>
        <v>0</v>
      </c>
      <c r="BJ834" s="15" t="s">
        <v>77</v>
      </c>
      <c r="BK834" s="142">
        <f>ROUND(I834*H834,2)</f>
        <v>0</v>
      </c>
      <c r="BL834" s="15" t="s">
        <v>231</v>
      </c>
      <c r="BM834" s="141" t="s">
        <v>4030</v>
      </c>
    </row>
    <row r="835" spans="2:51" s="13" customFormat="1" ht="12">
      <c r="B835" s="150"/>
      <c r="D835" s="144" t="s">
        <v>157</v>
      </c>
      <c r="E835" s="151" t="s">
        <v>1</v>
      </c>
      <c r="F835" s="152" t="s">
        <v>4031</v>
      </c>
      <c r="H835" s="153">
        <v>6.387</v>
      </c>
      <c r="L835" s="150"/>
      <c r="M835" s="154"/>
      <c r="N835" s="155"/>
      <c r="O835" s="155"/>
      <c r="P835" s="155"/>
      <c r="Q835" s="155"/>
      <c r="R835" s="155"/>
      <c r="S835" s="155"/>
      <c r="T835" s="156"/>
      <c r="AT835" s="151" t="s">
        <v>157</v>
      </c>
      <c r="AU835" s="151" t="s">
        <v>79</v>
      </c>
      <c r="AV835" s="13" t="s">
        <v>79</v>
      </c>
      <c r="AW835" s="13" t="s">
        <v>27</v>
      </c>
      <c r="AX835" s="13" t="s">
        <v>70</v>
      </c>
      <c r="AY835" s="151" t="s">
        <v>148</v>
      </c>
    </row>
    <row r="836" spans="2:51" s="13" customFormat="1" ht="12">
      <c r="B836" s="150"/>
      <c r="D836" s="144" t="s">
        <v>157</v>
      </c>
      <c r="E836" s="151" t="s">
        <v>1</v>
      </c>
      <c r="F836" s="152" t="s">
        <v>4032</v>
      </c>
      <c r="H836" s="153">
        <v>38.58</v>
      </c>
      <c r="L836" s="150"/>
      <c r="M836" s="154"/>
      <c r="N836" s="155"/>
      <c r="O836" s="155"/>
      <c r="P836" s="155"/>
      <c r="Q836" s="155"/>
      <c r="R836" s="155"/>
      <c r="S836" s="155"/>
      <c r="T836" s="156"/>
      <c r="AT836" s="151" t="s">
        <v>157</v>
      </c>
      <c r="AU836" s="151" t="s">
        <v>79</v>
      </c>
      <c r="AV836" s="13" t="s">
        <v>79</v>
      </c>
      <c r="AW836" s="13" t="s">
        <v>27</v>
      </c>
      <c r="AX836" s="13" t="s">
        <v>70</v>
      </c>
      <c r="AY836" s="151" t="s">
        <v>148</v>
      </c>
    </row>
    <row r="837" spans="2:65" s="1" customFormat="1" ht="24" customHeight="1">
      <c r="B837" s="130"/>
      <c r="C837" s="131" t="s">
        <v>1376</v>
      </c>
      <c r="D837" s="131" t="s">
        <v>150</v>
      </c>
      <c r="E837" s="132" t="s">
        <v>1467</v>
      </c>
      <c r="F837" s="133" t="s">
        <v>1468</v>
      </c>
      <c r="G837" s="134" t="s">
        <v>153</v>
      </c>
      <c r="H837" s="135">
        <v>6.266</v>
      </c>
      <c r="I837" s="136"/>
      <c r="J837" s="136">
        <f>ROUND(I837*H837,2)</f>
        <v>0</v>
      </c>
      <c r="K837" s="133" t="s">
        <v>320</v>
      </c>
      <c r="L837" s="27"/>
      <c r="M837" s="137" t="s">
        <v>1</v>
      </c>
      <c r="N837" s="138" t="s">
        <v>35</v>
      </c>
      <c r="O837" s="139">
        <v>0.106</v>
      </c>
      <c r="P837" s="139">
        <f>O837*H837</f>
        <v>0.664196</v>
      </c>
      <c r="Q837" s="139">
        <v>0</v>
      </c>
      <c r="R837" s="139">
        <f>Q837*H837</f>
        <v>0</v>
      </c>
      <c r="S837" s="139">
        <v>0.014</v>
      </c>
      <c r="T837" s="140">
        <f>S837*H837</f>
        <v>0.087724</v>
      </c>
      <c r="AR837" s="141" t="s">
        <v>231</v>
      </c>
      <c r="AT837" s="141" t="s">
        <v>150</v>
      </c>
      <c r="AU837" s="141" t="s">
        <v>79</v>
      </c>
      <c r="AY837" s="15" t="s">
        <v>148</v>
      </c>
      <c r="BE837" s="142">
        <f>IF(N837="základní",J837,0)</f>
        <v>0</v>
      </c>
      <c r="BF837" s="142">
        <f>IF(N837="snížená",J837,0)</f>
        <v>0</v>
      </c>
      <c r="BG837" s="142">
        <f>IF(N837="zákl. přenesená",J837,0)</f>
        <v>0</v>
      </c>
      <c r="BH837" s="142">
        <f>IF(N837="sníž. přenesená",J837,0)</f>
        <v>0</v>
      </c>
      <c r="BI837" s="142">
        <f>IF(N837="nulová",J837,0)</f>
        <v>0</v>
      </c>
      <c r="BJ837" s="15" t="s">
        <v>77</v>
      </c>
      <c r="BK837" s="142">
        <f>ROUND(I837*H837,2)</f>
        <v>0</v>
      </c>
      <c r="BL837" s="15" t="s">
        <v>231</v>
      </c>
      <c r="BM837" s="141" t="s">
        <v>4033</v>
      </c>
    </row>
    <row r="838" spans="2:51" s="13" customFormat="1" ht="12">
      <c r="B838" s="150"/>
      <c r="D838" s="144" t="s">
        <v>157</v>
      </c>
      <c r="E838" s="151" t="s">
        <v>1</v>
      </c>
      <c r="F838" s="152" t="s">
        <v>4034</v>
      </c>
      <c r="H838" s="153">
        <v>6.266</v>
      </c>
      <c r="L838" s="150"/>
      <c r="M838" s="154"/>
      <c r="N838" s="155"/>
      <c r="O838" s="155"/>
      <c r="P838" s="155"/>
      <c r="Q838" s="155"/>
      <c r="R838" s="155"/>
      <c r="S838" s="155"/>
      <c r="T838" s="156"/>
      <c r="AT838" s="151" t="s">
        <v>157</v>
      </c>
      <c r="AU838" s="151" t="s">
        <v>79</v>
      </c>
      <c r="AV838" s="13" t="s">
        <v>79</v>
      </c>
      <c r="AW838" s="13" t="s">
        <v>27</v>
      </c>
      <c r="AX838" s="13" t="s">
        <v>70</v>
      </c>
      <c r="AY838" s="151" t="s">
        <v>148</v>
      </c>
    </row>
    <row r="839" spans="2:65" s="1" customFormat="1" ht="24" customHeight="1">
      <c r="B839" s="130"/>
      <c r="C839" s="131" t="s">
        <v>1381</v>
      </c>
      <c r="D839" s="131" t="s">
        <v>150</v>
      </c>
      <c r="E839" s="132" t="s">
        <v>1471</v>
      </c>
      <c r="F839" s="133" t="s">
        <v>1472</v>
      </c>
      <c r="G839" s="134" t="s">
        <v>203</v>
      </c>
      <c r="H839" s="135">
        <v>5.523</v>
      </c>
      <c r="I839" s="136"/>
      <c r="J839" s="136">
        <f>ROUND(I839*H839,2)</f>
        <v>0</v>
      </c>
      <c r="K839" s="133" t="s">
        <v>320</v>
      </c>
      <c r="L839" s="27"/>
      <c r="M839" s="137" t="s">
        <v>1</v>
      </c>
      <c r="N839" s="138" t="s">
        <v>35</v>
      </c>
      <c r="O839" s="139">
        <v>1.751</v>
      </c>
      <c r="P839" s="139">
        <f>O839*H839</f>
        <v>9.670772999999999</v>
      </c>
      <c r="Q839" s="139">
        <v>0</v>
      </c>
      <c r="R839" s="139">
        <f>Q839*H839</f>
        <v>0</v>
      </c>
      <c r="S839" s="139">
        <v>0</v>
      </c>
      <c r="T839" s="140">
        <f>S839*H839</f>
        <v>0</v>
      </c>
      <c r="AR839" s="141" t="s">
        <v>231</v>
      </c>
      <c r="AT839" s="141" t="s">
        <v>150</v>
      </c>
      <c r="AU839" s="141" t="s">
        <v>79</v>
      </c>
      <c r="AY839" s="15" t="s">
        <v>148</v>
      </c>
      <c r="BE839" s="142">
        <f>IF(N839="základní",J839,0)</f>
        <v>0</v>
      </c>
      <c r="BF839" s="142">
        <f>IF(N839="snížená",J839,0)</f>
        <v>0</v>
      </c>
      <c r="BG839" s="142">
        <f>IF(N839="zákl. přenesená",J839,0)</f>
        <v>0</v>
      </c>
      <c r="BH839" s="142">
        <f>IF(N839="sníž. přenesená",J839,0)</f>
        <v>0</v>
      </c>
      <c r="BI839" s="142">
        <f>IF(N839="nulová",J839,0)</f>
        <v>0</v>
      </c>
      <c r="BJ839" s="15" t="s">
        <v>77</v>
      </c>
      <c r="BK839" s="142">
        <f>ROUND(I839*H839,2)</f>
        <v>0</v>
      </c>
      <c r="BL839" s="15" t="s">
        <v>231</v>
      </c>
      <c r="BM839" s="141" t="s">
        <v>4035</v>
      </c>
    </row>
    <row r="840" spans="2:63" s="11" customFormat="1" ht="22.8" customHeight="1">
      <c r="B840" s="118"/>
      <c r="D840" s="119" t="s">
        <v>69</v>
      </c>
      <c r="E840" s="128" t="s">
        <v>1474</v>
      </c>
      <c r="F840" s="128" t="s">
        <v>1475</v>
      </c>
      <c r="J840" s="129">
        <f>BK840</f>
        <v>0</v>
      </c>
      <c r="L840" s="118"/>
      <c r="M840" s="122"/>
      <c r="N840" s="123"/>
      <c r="O840" s="123"/>
      <c r="P840" s="124">
        <f>SUM(P841:P873)</f>
        <v>106.953521</v>
      </c>
      <c r="Q840" s="123"/>
      <c r="R840" s="124">
        <f>SUM(R841:R873)</f>
        <v>1.370221</v>
      </c>
      <c r="S840" s="123"/>
      <c r="T840" s="125">
        <f>SUM(T841:T873)</f>
        <v>0</v>
      </c>
      <c r="AR840" s="119" t="s">
        <v>79</v>
      </c>
      <c r="AT840" s="126" t="s">
        <v>69</v>
      </c>
      <c r="AU840" s="126" t="s">
        <v>77</v>
      </c>
      <c r="AY840" s="119" t="s">
        <v>148</v>
      </c>
      <c r="BK840" s="127">
        <f>SUM(BK841:BK873)</f>
        <v>0</v>
      </c>
    </row>
    <row r="841" spans="2:65" s="1" customFormat="1" ht="16.5" customHeight="1">
      <c r="B841" s="130"/>
      <c r="C841" s="131" t="s">
        <v>1386</v>
      </c>
      <c r="D841" s="131" t="s">
        <v>150</v>
      </c>
      <c r="E841" s="132" t="s">
        <v>1477</v>
      </c>
      <c r="F841" s="133" t="s">
        <v>1478</v>
      </c>
      <c r="G841" s="134" t="s">
        <v>153</v>
      </c>
      <c r="H841" s="135">
        <v>57.3</v>
      </c>
      <c r="I841" s="136"/>
      <c r="J841" s="136">
        <f>ROUND(I841*H841,2)</f>
        <v>0</v>
      </c>
      <c r="K841" s="133" t="s">
        <v>320</v>
      </c>
      <c r="L841" s="27"/>
      <c r="M841" s="137" t="s">
        <v>1</v>
      </c>
      <c r="N841" s="138" t="s">
        <v>35</v>
      </c>
      <c r="O841" s="139">
        <v>0.244</v>
      </c>
      <c r="P841" s="139">
        <f>O841*H841</f>
        <v>13.9812</v>
      </c>
      <c r="Q841" s="139">
        <v>0.00088</v>
      </c>
      <c r="R841" s="139">
        <f>Q841*H841</f>
        <v>0.050424</v>
      </c>
      <c r="S841" s="139">
        <v>0</v>
      </c>
      <c r="T841" s="140">
        <f>S841*H841</f>
        <v>0</v>
      </c>
      <c r="AR841" s="141" t="s">
        <v>231</v>
      </c>
      <c r="AT841" s="141" t="s">
        <v>150</v>
      </c>
      <c r="AU841" s="141" t="s">
        <v>79</v>
      </c>
      <c r="AY841" s="15" t="s">
        <v>148</v>
      </c>
      <c r="BE841" s="142">
        <f>IF(N841="základní",J841,0)</f>
        <v>0</v>
      </c>
      <c r="BF841" s="142">
        <f>IF(N841="snížená",J841,0)</f>
        <v>0</v>
      </c>
      <c r="BG841" s="142">
        <f>IF(N841="zákl. přenesená",J841,0)</f>
        <v>0</v>
      </c>
      <c r="BH841" s="142">
        <f>IF(N841="sníž. přenesená",J841,0)</f>
        <v>0</v>
      </c>
      <c r="BI841" s="142">
        <f>IF(N841="nulová",J841,0)</f>
        <v>0</v>
      </c>
      <c r="BJ841" s="15" t="s">
        <v>77</v>
      </c>
      <c r="BK841" s="142">
        <f>ROUND(I841*H841,2)</f>
        <v>0</v>
      </c>
      <c r="BL841" s="15" t="s">
        <v>231</v>
      </c>
      <c r="BM841" s="141" t="s">
        <v>4036</v>
      </c>
    </row>
    <row r="842" spans="2:51" s="12" customFormat="1" ht="12">
      <c r="B842" s="143"/>
      <c r="D842" s="144" t="s">
        <v>157</v>
      </c>
      <c r="E842" s="145" t="s">
        <v>1</v>
      </c>
      <c r="F842" s="146" t="s">
        <v>331</v>
      </c>
      <c r="H842" s="145" t="s">
        <v>1</v>
      </c>
      <c r="L842" s="143"/>
      <c r="M842" s="147"/>
      <c r="N842" s="148"/>
      <c r="O842" s="148"/>
      <c r="P842" s="148"/>
      <c r="Q842" s="148"/>
      <c r="R842" s="148"/>
      <c r="S842" s="148"/>
      <c r="T842" s="149"/>
      <c r="AT842" s="145" t="s">
        <v>157</v>
      </c>
      <c r="AU842" s="145" t="s">
        <v>79</v>
      </c>
      <c r="AV842" s="12" t="s">
        <v>77</v>
      </c>
      <c r="AW842" s="12" t="s">
        <v>27</v>
      </c>
      <c r="AX842" s="12" t="s">
        <v>70</v>
      </c>
      <c r="AY842" s="145" t="s">
        <v>148</v>
      </c>
    </row>
    <row r="843" spans="2:51" s="13" customFormat="1" ht="12">
      <c r="B843" s="150"/>
      <c r="D843" s="144" t="s">
        <v>157</v>
      </c>
      <c r="E843" s="151" t="s">
        <v>1</v>
      </c>
      <c r="F843" s="152" t="s">
        <v>4037</v>
      </c>
      <c r="H843" s="153">
        <v>16.44</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51" s="13" customFormat="1" ht="12">
      <c r="B844" s="150"/>
      <c r="D844" s="144" t="s">
        <v>157</v>
      </c>
      <c r="E844" s="151" t="s">
        <v>1</v>
      </c>
      <c r="F844" s="152" t="s">
        <v>4038</v>
      </c>
      <c r="H844" s="153">
        <v>22.71</v>
      </c>
      <c r="L844" s="150"/>
      <c r="M844" s="154"/>
      <c r="N844" s="155"/>
      <c r="O844" s="155"/>
      <c r="P844" s="155"/>
      <c r="Q844" s="155"/>
      <c r="R844" s="155"/>
      <c r="S844" s="155"/>
      <c r="T844" s="156"/>
      <c r="AT844" s="151" t="s">
        <v>157</v>
      </c>
      <c r="AU844" s="151" t="s">
        <v>79</v>
      </c>
      <c r="AV844" s="13" t="s">
        <v>79</v>
      </c>
      <c r="AW844" s="13" t="s">
        <v>27</v>
      </c>
      <c r="AX844" s="13" t="s">
        <v>70</v>
      </c>
      <c r="AY844" s="151" t="s">
        <v>148</v>
      </c>
    </row>
    <row r="845" spans="2:51" s="13" customFormat="1" ht="12">
      <c r="B845" s="150"/>
      <c r="D845" s="144" t="s">
        <v>157</v>
      </c>
      <c r="E845" s="151" t="s">
        <v>1</v>
      </c>
      <c r="F845" s="152" t="s">
        <v>4039</v>
      </c>
      <c r="H845" s="153">
        <v>18.15</v>
      </c>
      <c r="L845" s="150"/>
      <c r="M845" s="154"/>
      <c r="N845" s="155"/>
      <c r="O845" s="155"/>
      <c r="P845" s="155"/>
      <c r="Q845" s="155"/>
      <c r="R845" s="155"/>
      <c r="S845" s="155"/>
      <c r="T845" s="156"/>
      <c r="AT845" s="151" t="s">
        <v>157</v>
      </c>
      <c r="AU845" s="151" t="s">
        <v>79</v>
      </c>
      <c r="AV845" s="13" t="s">
        <v>79</v>
      </c>
      <c r="AW845" s="13" t="s">
        <v>27</v>
      </c>
      <c r="AX845" s="13" t="s">
        <v>70</v>
      </c>
      <c r="AY845" s="151" t="s">
        <v>148</v>
      </c>
    </row>
    <row r="846" spans="2:65" s="1" customFormat="1" ht="16.5" customHeight="1">
      <c r="B846" s="130"/>
      <c r="C846" s="157" t="s">
        <v>1391</v>
      </c>
      <c r="D846" s="157" t="s">
        <v>80</v>
      </c>
      <c r="E846" s="158" t="s">
        <v>1486</v>
      </c>
      <c r="F846" s="159" t="s">
        <v>1487</v>
      </c>
      <c r="G846" s="160" t="s">
        <v>153</v>
      </c>
      <c r="H846" s="161">
        <v>63.03</v>
      </c>
      <c r="I846" s="162"/>
      <c r="J846" s="162">
        <f>ROUND(I846*H846,2)</f>
        <v>0</v>
      </c>
      <c r="K846" s="159" t="s">
        <v>320</v>
      </c>
      <c r="L846" s="163"/>
      <c r="M846" s="164" t="s">
        <v>1</v>
      </c>
      <c r="N846" s="165" t="s">
        <v>35</v>
      </c>
      <c r="O846" s="139">
        <v>0</v>
      </c>
      <c r="P846" s="139">
        <f>O846*H846</f>
        <v>0</v>
      </c>
      <c r="Q846" s="139">
        <v>0.0135</v>
      </c>
      <c r="R846" s="139">
        <f>Q846*H846</f>
        <v>0.850905</v>
      </c>
      <c r="S846" s="139">
        <v>0</v>
      </c>
      <c r="T846" s="140">
        <f>S846*H846</f>
        <v>0</v>
      </c>
      <c r="AR846" s="141" t="s">
        <v>325</v>
      </c>
      <c r="AT846" s="141" t="s">
        <v>80</v>
      </c>
      <c r="AU846" s="141" t="s">
        <v>79</v>
      </c>
      <c r="AY846" s="15" t="s">
        <v>148</v>
      </c>
      <c r="BE846" s="142">
        <f>IF(N846="základní",J846,0)</f>
        <v>0</v>
      </c>
      <c r="BF846" s="142">
        <f>IF(N846="snížená",J846,0)</f>
        <v>0</v>
      </c>
      <c r="BG846" s="142">
        <f>IF(N846="zákl. přenesená",J846,0)</f>
        <v>0</v>
      </c>
      <c r="BH846" s="142">
        <f>IF(N846="sníž. přenesená",J846,0)</f>
        <v>0</v>
      </c>
      <c r="BI846" s="142">
        <f>IF(N846="nulová",J846,0)</f>
        <v>0</v>
      </c>
      <c r="BJ846" s="15" t="s">
        <v>77</v>
      </c>
      <c r="BK846" s="142">
        <f>ROUND(I846*H846,2)</f>
        <v>0</v>
      </c>
      <c r="BL846" s="15" t="s">
        <v>231</v>
      </c>
      <c r="BM846" s="141" t="s">
        <v>4040</v>
      </c>
    </row>
    <row r="847" spans="2:51" s="13" customFormat="1" ht="12">
      <c r="B847" s="150"/>
      <c r="D847" s="144" t="s">
        <v>157</v>
      </c>
      <c r="F847" s="152" t="s">
        <v>4041</v>
      </c>
      <c r="H847" s="153">
        <v>63.03</v>
      </c>
      <c r="L847" s="150"/>
      <c r="M847" s="154"/>
      <c r="N847" s="155"/>
      <c r="O847" s="155"/>
      <c r="P847" s="155"/>
      <c r="Q847" s="155"/>
      <c r="R847" s="155"/>
      <c r="S847" s="155"/>
      <c r="T847" s="156"/>
      <c r="AT847" s="151" t="s">
        <v>157</v>
      </c>
      <c r="AU847" s="151" t="s">
        <v>79</v>
      </c>
      <c r="AV847" s="13" t="s">
        <v>79</v>
      </c>
      <c r="AW847" s="13" t="s">
        <v>3</v>
      </c>
      <c r="AX847" s="13" t="s">
        <v>77</v>
      </c>
      <c r="AY847" s="151" t="s">
        <v>148</v>
      </c>
    </row>
    <row r="848" spans="2:65" s="1" customFormat="1" ht="16.5" customHeight="1">
      <c r="B848" s="130"/>
      <c r="C848" s="131" t="s">
        <v>1396</v>
      </c>
      <c r="D848" s="131" t="s">
        <v>150</v>
      </c>
      <c r="E848" s="132" t="s">
        <v>1491</v>
      </c>
      <c r="F848" s="133" t="s">
        <v>1492</v>
      </c>
      <c r="G848" s="134" t="s">
        <v>153</v>
      </c>
      <c r="H848" s="135">
        <v>10.1</v>
      </c>
      <c r="I848" s="136"/>
      <c r="J848" s="136">
        <f>ROUND(I848*H848,2)</f>
        <v>0</v>
      </c>
      <c r="K848" s="133" t="s">
        <v>320</v>
      </c>
      <c r="L848" s="27"/>
      <c r="M848" s="137" t="s">
        <v>1</v>
      </c>
      <c r="N848" s="138" t="s">
        <v>35</v>
      </c>
      <c r="O848" s="139">
        <v>0.203</v>
      </c>
      <c r="P848" s="139">
        <f>O848*H848</f>
        <v>2.0503</v>
      </c>
      <c r="Q848" s="139">
        <v>0.00041</v>
      </c>
      <c r="R848" s="139">
        <f>Q848*H848</f>
        <v>0.004141</v>
      </c>
      <c r="S848" s="139">
        <v>0</v>
      </c>
      <c r="T848" s="140">
        <f>S848*H848</f>
        <v>0</v>
      </c>
      <c r="AR848" s="141" t="s">
        <v>231</v>
      </c>
      <c r="AT848" s="141" t="s">
        <v>150</v>
      </c>
      <c r="AU848" s="141" t="s">
        <v>79</v>
      </c>
      <c r="AY848" s="15" t="s">
        <v>148</v>
      </c>
      <c r="BE848" s="142">
        <f>IF(N848="základní",J848,0)</f>
        <v>0</v>
      </c>
      <c r="BF848" s="142">
        <f>IF(N848="snížená",J848,0)</f>
        <v>0</v>
      </c>
      <c r="BG848" s="142">
        <f>IF(N848="zákl. přenesená",J848,0)</f>
        <v>0</v>
      </c>
      <c r="BH848" s="142">
        <f>IF(N848="sníž. přenesená",J848,0)</f>
        <v>0</v>
      </c>
      <c r="BI848" s="142">
        <f>IF(N848="nulová",J848,0)</f>
        <v>0</v>
      </c>
      <c r="BJ848" s="15" t="s">
        <v>77</v>
      </c>
      <c r="BK848" s="142">
        <f>ROUND(I848*H848,2)</f>
        <v>0</v>
      </c>
      <c r="BL848" s="15" t="s">
        <v>231</v>
      </c>
      <c r="BM848" s="141" t="s">
        <v>4042</v>
      </c>
    </row>
    <row r="849" spans="2:51" s="12" customFormat="1" ht="12">
      <c r="B849" s="143"/>
      <c r="D849" s="144" t="s">
        <v>157</v>
      </c>
      <c r="E849" s="145" t="s">
        <v>1</v>
      </c>
      <c r="F849" s="146" t="s">
        <v>331</v>
      </c>
      <c r="H849" s="145" t="s">
        <v>1</v>
      </c>
      <c r="L849" s="143"/>
      <c r="M849" s="147"/>
      <c r="N849" s="148"/>
      <c r="O849" s="148"/>
      <c r="P849" s="148"/>
      <c r="Q849" s="148"/>
      <c r="R849" s="148"/>
      <c r="S849" s="148"/>
      <c r="T849" s="149"/>
      <c r="AT849" s="145" t="s">
        <v>157</v>
      </c>
      <c r="AU849" s="145" t="s">
        <v>79</v>
      </c>
      <c r="AV849" s="12" t="s">
        <v>77</v>
      </c>
      <c r="AW849" s="12" t="s">
        <v>27</v>
      </c>
      <c r="AX849" s="12" t="s">
        <v>70</v>
      </c>
      <c r="AY849" s="145" t="s">
        <v>148</v>
      </c>
    </row>
    <row r="850" spans="2:51" s="13" customFormat="1" ht="12">
      <c r="B850" s="150"/>
      <c r="D850" s="144" t="s">
        <v>157</v>
      </c>
      <c r="E850" s="151" t="s">
        <v>1</v>
      </c>
      <c r="F850" s="152" t="s">
        <v>1494</v>
      </c>
      <c r="H850" s="153">
        <v>2.9</v>
      </c>
      <c r="L850" s="150"/>
      <c r="M850" s="154"/>
      <c r="N850" s="155"/>
      <c r="O850" s="155"/>
      <c r="P850" s="155"/>
      <c r="Q850" s="155"/>
      <c r="R850" s="155"/>
      <c r="S850" s="155"/>
      <c r="T850" s="156"/>
      <c r="AT850" s="151" t="s">
        <v>157</v>
      </c>
      <c r="AU850" s="151" t="s">
        <v>79</v>
      </c>
      <c r="AV850" s="13" t="s">
        <v>79</v>
      </c>
      <c r="AW850" s="13" t="s">
        <v>27</v>
      </c>
      <c r="AX850" s="13" t="s">
        <v>70</v>
      </c>
      <c r="AY850" s="151" t="s">
        <v>148</v>
      </c>
    </row>
    <row r="851" spans="2:51" s="13" customFormat="1" ht="12">
      <c r="B851" s="150"/>
      <c r="D851" s="144" t="s">
        <v>157</v>
      </c>
      <c r="E851" s="151" t="s">
        <v>1</v>
      </c>
      <c r="F851" s="152" t="s">
        <v>4043</v>
      </c>
      <c r="H851" s="153">
        <v>4.3</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51" s="13" customFormat="1" ht="12">
      <c r="B852" s="150"/>
      <c r="D852" s="144" t="s">
        <v>157</v>
      </c>
      <c r="E852" s="151" t="s">
        <v>1</v>
      </c>
      <c r="F852" s="152" t="s">
        <v>4044</v>
      </c>
      <c r="H852" s="153">
        <v>2.9</v>
      </c>
      <c r="L852" s="150"/>
      <c r="M852" s="154"/>
      <c r="N852" s="155"/>
      <c r="O852" s="155"/>
      <c r="P852" s="155"/>
      <c r="Q852" s="155"/>
      <c r="R852" s="155"/>
      <c r="S852" s="155"/>
      <c r="T852" s="156"/>
      <c r="AT852" s="151" t="s">
        <v>157</v>
      </c>
      <c r="AU852" s="151" t="s">
        <v>79</v>
      </c>
      <c r="AV852" s="13" t="s">
        <v>79</v>
      </c>
      <c r="AW852" s="13" t="s">
        <v>27</v>
      </c>
      <c r="AX852" s="13" t="s">
        <v>70</v>
      </c>
      <c r="AY852" s="151" t="s">
        <v>148</v>
      </c>
    </row>
    <row r="853" spans="2:65" s="1" customFormat="1" ht="16.5" customHeight="1">
      <c r="B853" s="130"/>
      <c r="C853" s="157" t="s">
        <v>1403</v>
      </c>
      <c r="D853" s="157" t="s">
        <v>80</v>
      </c>
      <c r="E853" s="158" t="s">
        <v>1486</v>
      </c>
      <c r="F853" s="159" t="s">
        <v>1487</v>
      </c>
      <c r="G853" s="160" t="s">
        <v>153</v>
      </c>
      <c r="H853" s="161">
        <v>11.11</v>
      </c>
      <c r="I853" s="162"/>
      <c r="J853" s="162">
        <f>ROUND(I853*H853,2)</f>
        <v>0</v>
      </c>
      <c r="K853" s="159" t="s">
        <v>320</v>
      </c>
      <c r="L853" s="163"/>
      <c r="M853" s="164" t="s">
        <v>1</v>
      </c>
      <c r="N853" s="165" t="s">
        <v>35</v>
      </c>
      <c r="O853" s="139">
        <v>0</v>
      </c>
      <c r="P853" s="139">
        <f>O853*H853</f>
        <v>0</v>
      </c>
      <c r="Q853" s="139">
        <v>0.0135</v>
      </c>
      <c r="R853" s="139">
        <f>Q853*H853</f>
        <v>0.14998499999999998</v>
      </c>
      <c r="S853" s="139">
        <v>0</v>
      </c>
      <c r="T853" s="140">
        <f>S853*H853</f>
        <v>0</v>
      </c>
      <c r="AR853" s="141" t="s">
        <v>325</v>
      </c>
      <c r="AT853" s="141" t="s">
        <v>80</v>
      </c>
      <c r="AU853" s="141" t="s">
        <v>79</v>
      </c>
      <c r="AY853" s="15" t="s">
        <v>148</v>
      </c>
      <c r="BE853" s="142">
        <f>IF(N853="základní",J853,0)</f>
        <v>0</v>
      </c>
      <c r="BF853" s="142">
        <f>IF(N853="snížená",J853,0)</f>
        <v>0</v>
      </c>
      <c r="BG853" s="142">
        <f>IF(N853="zákl. přenesená",J853,0)</f>
        <v>0</v>
      </c>
      <c r="BH853" s="142">
        <f>IF(N853="sníž. přenesená",J853,0)</f>
        <v>0</v>
      </c>
      <c r="BI853" s="142">
        <f>IF(N853="nulová",J853,0)</f>
        <v>0</v>
      </c>
      <c r="BJ853" s="15" t="s">
        <v>77</v>
      </c>
      <c r="BK853" s="142">
        <f>ROUND(I853*H853,2)</f>
        <v>0</v>
      </c>
      <c r="BL853" s="15" t="s">
        <v>231</v>
      </c>
      <c r="BM853" s="141" t="s">
        <v>4045</v>
      </c>
    </row>
    <row r="854" spans="2:51" s="13" customFormat="1" ht="12">
      <c r="B854" s="150"/>
      <c r="D854" s="144" t="s">
        <v>157</v>
      </c>
      <c r="F854" s="152" t="s">
        <v>4046</v>
      </c>
      <c r="H854" s="153">
        <v>11.11</v>
      </c>
      <c r="L854" s="150"/>
      <c r="M854" s="154"/>
      <c r="N854" s="155"/>
      <c r="O854" s="155"/>
      <c r="P854" s="155"/>
      <c r="Q854" s="155"/>
      <c r="R854" s="155"/>
      <c r="S854" s="155"/>
      <c r="T854" s="156"/>
      <c r="AT854" s="151" t="s">
        <v>157</v>
      </c>
      <c r="AU854" s="151" t="s">
        <v>79</v>
      </c>
      <c r="AV854" s="13" t="s">
        <v>79</v>
      </c>
      <c r="AW854" s="13" t="s">
        <v>3</v>
      </c>
      <c r="AX854" s="13" t="s">
        <v>77</v>
      </c>
      <c r="AY854" s="151" t="s">
        <v>148</v>
      </c>
    </row>
    <row r="855" spans="2:65" s="1" customFormat="1" ht="24" customHeight="1">
      <c r="B855" s="130"/>
      <c r="C855" s="131" t="s">
        <v>1407</v>
      </c>
      <c r="D855" s="131" t="s">
        <v>150</v>
      </c>
      <c r="E855" s="132" t="s">
        <v>1503</v>
      </c>
      <c r="F855" s="133" t="s">
        <v>1504</v>
      </c>
      <c r="G855" s="134" t="s">
        <v>153</v>
      </c>
      <c r="H855" s="135">
        <v>83.183</v>
      </c>
      <c r="I855" s="136"/>
      <c r="J855" s="136">
        <f>ROUND(I855*H855,2)</f>
        <v>0</v>
      </c>
      <c r="K855" s="133" t="s">
        <v>320</v>
      </c>
      <c r="L855" s="27"/>
      <c r="M855" s="137" t="s">
        <v>1</v>
      </c>
      <c r="N855" s="138" t="s">
        <v>35</v>
      </c>
      <c r="O855" s="139">
        <v>0.925</v>
      </c>
      <c r="P855" s="139">
        <f>O855*H855</f>
        <v>76.944275</v>
      </c>
      <c r="Q855" s="139">
        <v>0</v>
      </c>
      <c r="R855" s="139">
        <f>Q855*H855</f>
        <v>0</v>
      </c>
      <c r="S855" s="139">
        <v>0</v>
      </c>
      <c r="T855" s="140">
        <f>S855*H855</f>
        <v>0</v>
      </c>
      <c r="AR855" s="141" t="s">
        <v>155</v>
      </c>
      <c r="AT855" s="141" t="s">
        <v>150</v>
      </c>
      <c r="AU855" s="141" t="s">
        <v>79</v>
      </c>
      <c r="AY855" s="15" t="s">
        <v>148</v>
      </c>
      <c r="BE855" s="142">
        <f>IF(N855="základní",J855,0)</f>
        <v>0</v>
      </c>
      <c r="BF855" s="142">
        <f>IF(N855="snížená",J855,0)</f>
        <v>0</v>
      </c>
      <c r="BG855" s="142">
        <f>IF(N855="zákl. přenesená",J855,0)</f>
        <v>0</v>
      </c>
      <c r="BH855" s="142">
        <f>IF(N855="sníž. přenesená",J855,0)</f>
        <v>0</v>
      </c>
      <c r="BI855" s="142">
        <f>IF(N855="nulová",J855,0)</f>
        <v>0</v>
      </c>
      <c r="BJ855" s="15" t="s">
        <v>77</v>
      </c>
      <c r="BK855" s="142">
        <f>ROUND(I855*H855,2)</f>
        <v>0</v>
      </c>
      <c r="BL855" s="15" t="s">
        <v>155</v>
      </c>
      <c r="BM855" s="141" t="s">
        <v>4047</v>
      </c>
    </row>
    <row r="856" spans="2:51" s="12" customFormat="1" ht="12">
      <c r="B856" s="143"/>
      <c r="D856" s="144" t="s">
        <v>157</v>
      </c>
      <c r="E856" s="145" t="s">
        <v>1</v>
      </c>
      <c r="F856" s="146" t="s">
        <v>331</v>
      </c>
      <c r="H856" s="145" t="s">
        <v>1</v>
      </c>
      <c r="L856" s="143"/>
      <c r="M856" s="147"/>
      <c r="N856" s="148"/>
      <c r="O856" s="148"/>
      <c r="P856" s="148"/>
      <c r="Q856" s="148"/>
      <c r="R856" s="148"/>
      <c r="S856" s="148"/>
      <c r="T856" s="149"/>
      <c r="AT856" s="145" t="s">
        <v>157</v>
      </c>
      <c r="AU856" s="145" t="s">
        <v>79</v>
      </c>
      <c r="AV856" s="12" t="s">
        <v>77</v>
      </c>
      <c r="AW856" s="12" t="s">
        <v>27</v>
      </c>
      <c r="AX856" s="12" t="s">
        <v>70</v>
      </c>
      <c r="AY856" s="145" t="s">
        <v>148</v>
      </c>
    </row>
    <row r="857" spans="2:51" s="13" customFormat="1" ht="12">
      <c r="B857" s="150"/>
      <c r="D857" s="144" t="s">
        <v>157</v>
      </c>
      <c r="E857" s="151" t="s">
        <v>1</v>
      </c>
      <c r="F857" s="152" t="s">
        <v>4048</v>
      </c>
      <c r="H857" s="153">
        <v>19.148</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51" s="13" customFormat="1" ht="12">
      <c r="B858" s="150"/>
      <c r="D858" s="144" t="s">
        <v>157</v>
      </c>
      <c r="E858" s="151" t="s">
        <v>1</v>
      </c>
      <c r="F858" s="152" t="s">
        <v>4049</v>
      </c>
      <c r="H858" s="153">
        <v>26.7</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51" s="13" customFormat="1" ht="12">
      <c r="B859" s="150"/>
      <c r="D859" s="144" t="s">
        <v>157</v>
      </c>
      <c r="E859" s="151" t="s">
        <v>1</v>
      </c>
      <c r="F859" s="152" t="s">
        <v>4050</v>
      </c>
      <c r="H859" s="153">
        <v>18.435</v>
      </c>
      <c r="L859" s="150"/>
      <c r="M859" s="154"/>
      <c r="N859" s="155"/>
      <c r="O859" s="155"/>
      <c r="P859" s="155"/>
      <c r="Q859" s="155"/>
      <c r="R859" s="155"/>
      <c r="S859" s="155"/>
      <c r="T859" s="156"/>
      <c r="AT859" s="151" t="s">
        <v>157</v>
      </c>
      <c r="AU859" s="151" t="s">
        <v>79</v>
      </c>
      <c r="AV859" s="13" t="s">
        <v>79</v>
      </c>
      <c r="AW859" s="13" t="s">
        <v>27</v>
      </c>
      <c r="AX859" s="13" t="s">
        <v>70</v>
      </c>
      <c r="AY859" s="151" t="s">
        <v>148</v>
      </c>
    </row>
    <row r="860" spans="2:51" s="13" customFormat="1" ht="30.6">
      <c r="B860" s="150"/>
      <c r="D860" s="144" t="s">
        <v>157</v>
      </c>
      <c r="E860" s="151" t="s">
        <v>1</v>
      </c>
      <c r="F860" s="152" t="s">
        <v>4051</v>
      </c>
      <c r="H860" s="153">
        <v>18.9</v>
      </c>
      <c r="L860" s="150"/>
      <c r="M860" s="154"/>
      <c r="N860" s="155"/>
      <c r="O860" s="155"/>
      <c r="P860" s="155"/>
      <c r="Q860" s="155"/>
      <c r="R860" s="155"/>
      <c r="S860" s="155"/>
      <c r="T860" s="156"/>
      <c r="AT860" s="151" t="s">
        <v>157</v>
      </c>
      <c r="AU860" s="151" t="s">
        <v>79</v>
      </c>
      <c r="AV860" s="13" t="s">
        <v>79</v>
      </c>
      <c r="AW860" s="13" t="s">
        <v>27</v>
      </c>
      <c r="AX860" s="13" t="s">
        <v>70</v>
      </c>
      <c r="AY860" s="151" t="s">
        <v>148</v>
      </c>
    </row>
    <row r="861" spans="2:65" s="1" customFormat="1" ht="24" customHeight="1">
      <c r="B861" s="130"/>
      <c r="C861" s="157" t="s">
        <v>1413</v>
      </c>
      <c r="D861" s="157" t="s">
        <v>80</v>
      </c>
      <c r="E861" s="158" t="s">
        <v>1508</v>
      </c>
      <c r="F861" s="159" t="s">
        <v>1509</v>
      </c>
      <c r="G861" s="160" t="s">
        <v>153</v>
      </c>
      <c r="H861" s="161">
        <v>87.342</v>
      </c>
      <c r="I861" s="162"/>
      <c r="J861" s="162">
        <f>ROUND(I861*H861,2)</f>
        <v>0</v>
      </c>
      <c r="K861" s="159" t="s">
        <v>1</v>
      </c>
      <c r="L861" s="163"/>
      <c r="M861" s="164" t="s">
        <v>1</v>
      </c>
      <c r="N861" s="165" t="s">
        <v>35</v>
      </c>
      <c r="O861" s="139">
        <v>0</v>
      </c>
      <c r="P861" s="139">
        <f>O861*H861</f>
        <v>0</v>
      </c>
      <c r="Q861" s="139">
        <v>0.003</v>
      </c>
      <c r="R861" s="139">
        <f>Q861*H861</f>
        <v>0.262026</v>
      </c>
      <c r="S861" s="139">
        <v>0</v>
      </c>
      <c r="T861" s="140">
        <f>S861*H861</f>
        <v>0</v>
      </c>
      <c r="AR861" s="141" t="s">
        <v>192</v>
      </c>
      <c r="AT861" s="141" t="s">
        <v>80</v>
      </c>
      <c r="AU861" s="141" t="s">
        <v>79</v>
      </c>
      <c r="AY861" s="15" t="s">
        <v>148</v>
      </c>
      <c r="BE861" s="142">
        <f>IF(N861="základní",J861,0)</f>
        <v>0</v>
      </c>
      <c r="BF861" s="142">
        <f>IF(N861="snížená",J861,0)</f>
        <v>0</v>
      </c>
      <c r="BG861" s="142">
        <f>IF(N861="zákl. přenesená",J861,0)</f>
        <v>0</v>
      </c>
      <c r="BH861" s="142">
        <f>IF(N861="sníž. přenesená",J861,0)</f>
        <v>0</v>
      </c>
      <c r="BI861" s="142">
        <f>IF(N861="nulová",J861,0)</f>
        <v>0</v>
      </c>
      <c r="BJ861" s="15" t="s">
        <v>77</v>
      </c>
      <c r="BK861" s="142">
        <f>ROUND(I861*H861,2)</f>
        <v>0</v>
      </c>
      <c r="BL861" s="15" t="s">
        <v>155</v>
      </c>
      <c r="BM861" s="141" t="s">
        <v>4052</v>
      </c>
    </row>
    <row r="862" spans="2:47" s="1" customFormat="1" ht="19.2">
      <c r="B862" s="27"/>
      <c r="D862" s="144" t="s">
        <v>277</v>
      </c>
      <c r="F862" s="166" t="s">
        <v>1511</v>
      </c>
      <c r="L862" s="27"/>
      <c r="M862" s="167"/>
      <c r="N862" s="50"/>
      <c r="O862" s="50"/>
      <c r="P862" s="50"/>
      <c r="Q862" s="50"/>
      <c r="R862" s="50"/>
      <c r="S862" s="50"/>
      <c r="T862" s="51"/>
      <c r="AT862" s="15" t="s">
        <v>277</v>
      </c>
      <c r="AU862" s="15" t="s">
        <v>79</v>
      </c>
    </row>
    <row r="863" spans="2:51" s="13" customFormat="1" ht="12">
      <c r="B863" s="150"/>
      <c r="D863" s="144" t="s">
        <v>157</v>
      </c>
      <c r="F863" s="152" t="s">
        <v>4053</v>
      </c>
      <c r="H863" s="153">
        <v>87.342</v>
      </c>
      <c r="L863" s="150"/>
      <c r="M863" s="154"/>
      <c r="N863" s="155"/>
      <c r="O863" s="155"/>
      <c r="P863" s="155"/>
      <c r="Q863" s="155"/>
      <c r="R863" s="155"/>
      <c r="S863" s="155"/>
      <c r="T863" s="156"/>
      <c r="AT863" s="151" t="s">
        <v>157</v>
      </c>
      <c r="AU863" s="151" t="s">
        <v>79</v>
      </c>
      <c r="AV863" s="13" t="s">
        <v>79</v>
      </c>
      <c r="AW863" s="13" t="s">
        <v>3</v>
      </c>
      <c r="AX863" s="13" t="s">
        <v>77</v>
      </c>
      <c r="AY863" s="151" t="s">
        <v>148</v>
      </c>
    </row>
    <row r="864" spans="2:65" s="1" customFormat="1" ht="24" customHeight="1">
      <c r="B864" s="130"/>
      <c r="C864" s="131" t="s">
        <v>1418</v>
      </c>
      <c r="D864" s="131" t="s">
        <v>150</v>
      </c>
      <c r="E864" s="132" t="s">
        <v>1514</v>
      </c>
      <c r="F864" s="133" t="s">
        <v>1515</v>
      </c>
      <c r="G864" s="134" t="s">
        <v>153</v>
      </c>
      <c r="H864" s="135">
        <v>16.743</v>
      </c>
      <c r="I864" s="136"/>
      <c r="J864" s="136">
        <f>ROUND(I864*H864,2)</f>
        <v>0</v>
      </c>
      <c r="K864" s="133" t="s">
        <v>320</v>
      </c>
      <c r="L864" s="27"/>
      <c r="M864" s="137" t="s">
        <v>1</v>
      </c>
      <c r="N864" s="138" t="s">
        <v>35</v>
      </c>
      <c r="O864" s="139">
        <v>0.762</v>
      </c>
      <c r="P864" s="139">
        <f>O864*H864</f>
        <v>12.758166</v>
      </c>
      <c r="Q864" s="139">
        <v>0</v>
      </c>
      <c r="R864" s="139">
        <f>Q864*H864</f>
        <v>0</v>
      </c>
      <c r="S864" s="139">
        <v>0</v>
      </c>
      <c r="T864" s="140">
        <f>S864*H864</f>
        <v>0</v>
      </c>
      <c r="AR864" s="141" t="s">
        <v>231</v>
      </c>
      <c r="AT864" s="141" t="s">
        <v>150</v>
      </c>
      <c r="AU864" s="141" t="s">
        <v>79</v>
      </c>
      <c r="AY864" s="15" t="s">
        <v>148</v>
      </c>
      <c r="BE864" s="142">
        <f>IF(N864="základní",J864,0)</f>
        <v>0</v>
      </c>
      <c r="BF864" s="142">
        <f>IF(N864="snížená",J864,0)</f>
        <v>0</v>
      </c>
      <c r="BG864" s="142">
        <f>IF(N864="zákl. přenesená",J864,0)</f>
        <v>0</v>
      </c>
      <c r="BH864" s="142">
        <f>IF(N864="sníž. přenesená",J864,0)</f>
        <v>0</v>
      </c>
      <c r="BI864" s="142">
        <f>IF(N864="nulová",J864,0)</f>
        <v>0</v>
      </c>
      <c r="BJ864" s="15" t="s">
        <v>77</v>
      </c>
      <c r="BK864" s="142">
        <f>ROUND(I864*H864,2)</f>
        <v>0</v>
      </c>
      <c r="BL864" s="15" t="s">
        <v>231</v>
      </c>
      <c r="BM864" s="141" t="s">
        <v>4054</v>
      </c>
    </row>
    <row r="865" spans="2:51" s="12" customFormat="1" ht="12">
      <c r="B865" s="143"/>
      <c r="D865" s="144" t="s">
        <v>157</v>
      </c>
      <c r="E865" s="145" t="s">
        <v>1</v>
      </c>
      <c r="F865" s="146" t="s">
        <v>331</v>
      </c>
      <c r="H865" s="145" t="s">
        <v>1</v>
      </c>
      <c r="L865" s="143"/>
      <c r="M865" s="147"/>
      <c r="N865" s="148"/>
      <c r="O865" s="148"/>
      <c r="P865" s="148"/>
      <c r="Q865" s="148"/>
      <c r="R865" s="148"/>
      <c r="S865" s="148"/>
      <c r="T865" s="149"/>
      <c r="AT865" s="145" t="s">
        <v>157</v>
      </c>
      <c r="AU865" s="145" t="s">
        <v>79</v>
      </c>
      <c r="AV865" s="12" t="s">
        <v>77</v>
      </c>
      <c r="AW865" s="12" t="s">
        <v>27</v>
      </c>
      <c r="AX865" s="12" t="s">
        <v>70</v>
      </c>
      <c r="AY865" s="145" t="s">
        <v>148</v>
      </c>
    </row>
    <row r="866" spans="2:51" s="13" customFormat="1" ht="12">
      <c r="B866" s="150"/>
      <c r="D866" s="144" t="s">
        <v>157</v>
      </c>
      <c r="E866" s="151" t="s">
        <v>1</v>
      </c>
      <c r="F866" s="152" t="s">
        <v>4055</v>
      </c>
      <c r="H866" s="153">
        <v>4.56</v>
      </c>
      <c r="L866" s="150"/>
      <c r="M866" s="154"/>
      <c r="N866" s="155"/>
      <c r="O866" s="155"/>
      <c r="P866" s="155"/>
      <c r="Q866" s="155"/>
      <c r="R866" s="155"/>
      <c r="S866" s="155"/>
      <c r="T866" s="156"/>
      <c r="AT866" s="151" t="s">
        <v>157</v>
      </c>
      <c r="AU866" s="151" t="s">
        <v>79</v>
      </c>
      <c r="AV866" s="13" t="s">
        <v>79</v>
      </c>
      <c r="AW866" s="13" t="s">
        <v>27</v>
      </c>
      <c r="AX866" s="13" t="s">
        <v>70</v>
      </c>
      <c r="AY866" s="151" t="s">
        <v>148</v>
      </c>
    </row>
    <row r="867" spans="2:51" s="13" customFormat="1" ht="12">
      <c r="B867" s="150"/>
      <c r="D867" s="144" t="s">
        <v>157</v>
      </c>
      <c r="E867" s="151" t="s">
        <v>1</v>
      </c>
      <c r="F867" s="152" t="s">
        <v>4056</v>
      </c>
      <c r="H867" s="153">
        <v>6.16</v>
      </c>
      <c r="L867" s="150"/>
      <c r="M867" s="154"/>
      <c r="N867" s="155"/>
      <c r="O867" s="155"/>
      <c r="P867" s="155"/>
      <c r="Q867" s="155"/>
      <c r="R867" s="155"/>
      <c r="S867" s="155"/>
      <c r="T867" s="156"/>
      <c r="AT867" s="151" t="s">
        <v>157</v>
      </c>
      <c r="AU867" s="151" t="s">
        <v>79</v>
      </c>
      <c r="AV867" s="13" t="s">
        <v>79</v>
      </c>
      <c r="AW867" s="13" t="s">
        <v>27</v>
      </c>
      <c r="AX867" s="13" t="s">
        <v>70</v>
      </c>
      <c r="AY867" s="151" t="s">
        <v>148</v>
      </c>
    </row>
    <row r="868" spans="2:51" s="13" customFormat="1" ht="12">
      <c r="B868" s="150"/>
      <c r="D868" s="144" t="s">
        <v>157</v>
      </c>
      <c r="E868" s="151" t="s">
        <v>1</v>
      </c>
      <c r="F868" s="152" t="s">
        <v>4057</v>
      </c>
      <c r="H868" s="153">
        <v>4.56</v>
      </c>
      <c r="L868" s="150"/>
      <c r="M868" s="154"/>
      <c r="N868" s="155"/>
      <c r="O868" s="155"/>
      <c r="P868" s="155"/>
      <c r="Q868" s="155"/>
      <c r="R868" s="155"/>
      <c r="S868" s="155"/>
      <c r="T868" s="156"/>
      <c r="AT868" s="151" t="s">
        <v>157</v>
      </c>
      <c r="AU868" s="151" t="s">
        <v>79</v>
      </c>
      <c r="AV868" s="13" t="s">
        <v>79</v>
      </c>
      <c r="AW868" s="13" t="s">
        <v>27</v>
      </c>
      <c r="AX868" s="13" t="s">
        <v>70</v>
      </c>
      <c r="AY868" s="151" t="s">
        <v>148</v>
      </c>
    </row>
    <row r="869" spans="2:51" s="13" customFormat="1" ht="12">
      <c r="B869" s="150"/>
      <c r="D869" s="144" t="s">
        <v>157</v>
      </c>
      <c r="E869" s="151" t="s">
        <v>1</v>
      </c>
      <c r="F869" s="152" t="s">
        <v>4058</v>
      </c>
      <c r="H869" s="153">
        <v>1.463</v>
      </c>
      <c r="L869" s="150"/>
      <c r="M869" s="154"/>
      <c r="N869" s="155"/>
      <c r="O869" s="155"/>
      <c r="P869" s="155"/>
      <c r="Q869" s="155"/>
      <c r="R869" s="155"/>
      <c r="S869" s="155"/>
      <c r="T869" s="156"/>
      <c r="AT869" s="151" t="s">
        <v>157</v>
      </c>
      <c r="AU869" s="151" t="s">
        <v>79</v>
      </c>
      <c r="AV869" s="13" t="s">
        <v>79</v>
      </c>
      <c r="AW869" s="13" t="s">
        <v>27</v>
      </c>
      <c r="AX869" s="13" t="s">
        <v>70</v>
      </c>
      <c r="AY869" s="151" t="s">
        <v>148</v>
      </c>
    </row>
    <row r="870" spans="2:65" s="1" customFormat="1" ht="24" customHeight="1">
      <c r="B870" s="130"/>
      <c r="C870" s="157" t="s">
        <v>1422</v>
      </c>
      <c r="D870" s="157" t="s">
        <v>80</v>
      </c>
      <c r="E870" s="158" t="s">
        <v>1524</v>
      </c>
      <c r="F870" s="159" t="s">
        <v>1525</v>
      </c>
      <c r="G870" s="160" t="s">
        <v>153</v>
      </c>
      <c r="H870" s="161">
        <v>17.58</v>
      </c>
      <c r="I870" s="162"/>
      <c r="J870" s="162">
        <f>ROUND(I870*H870,2)</f>
        <v>0</v>
      </c>
      <c r="K870" s="159" t="s">
        <v>1</v>
      </c>
      <c r="L870" s="163"/>
      <c r="M870" s="164" t="s">
        <v>1</v>
      </c>
      <c r="N870" s="165" t="s">
        <v>35</v>
      </c>
      <c r="O870" s="139">
        <v>0</v>
      </c>
      <c r="P870" s="139">
        <f>O870*H870</f>
        <v>0</v>
      </c>
      <c r="Q870" s="139">
        <v>0.003</v>
      </c>
      <c r="R870" s="139">
        <f>Q870*H870</f>
        <v>0.052739999999999995</v>
      </c>
      <c r="S870" s="139">
        <v>0</v>
      </c>
      <c r="T870" s="140">
        <f>S870*H870</f>
        <v>0</v>
      </c>
      <c r="AR870" s="141" t="s">
        <v>192</v>
      </c>
      <c r="AT870" s="141" t="s">
        <v>80</v>
      </c>
      <c r="AU870" s="141" t="s">
        <v>79</v>
      </c>
      <c r="AY870" s="15" t="s">
        <v>148</v>
      </c>
      <c r="BE870" s="142">
        <f>IF(N870="základní",J870,0)</f>
        <v>0</v>
      </c>
      <c r="BF870" s="142">
        <f>IF(N870="snížená",J870,0)</f>
        <v>0</v>
      </c>
      <c r="BG870" s="142">
        <f>IF(N870="zákl. přenesená",J870,0)</f>
        <v>0</v>
      </c>
      <c r="BH870" s="142">
        <f>IF(N870="sníž. přenesená",J870,0)</f>
        <v>0</v>
      </c>
      <c r="BI870" s="142">
        <f>IF(N870="nulová",J870,0)</f>
        <v>0</v>
      </c>
      <c r="BJ870" s="15" t="s">
        <v>77</v>
      </c>
      <c r="BK870" s="142">
        <f>ROUND(I870*H870,2)</f>
        <v>0</v>
      </c>
      <c r="BL870" s="15" t="s">
        <v>155</v>
      </c>
      <c r="BM870" s="141" t="s">
        <v>4059</v>
      </c>
    </row>
    <row r="871" spans="2:47" s="1" customFormat="1" ht="19.2">
      <c r="B871" s="27"/>
      <c r="D871" s="144" t="s">
        <v>277</v>
      </c>
      <c r="F871" s="166" t="s">
        <v>1511</v>
      </c>
      <c r="L871" s="27"/>
      <c r="M871" s="167"/>
      <c r="N871" s="50"/>
      <c r="O871" s="50"/>
      <c r="P871" s="50"/>
      <c r="Q871" s="50"/>
      <c r="R871" s="50"/>
      <c r="S871" s="50"/>
      <c r="T871" s="51"/>
      <c r="AT871" s="15" t="s">
        <v>277</v>
      </c>
      <c r="AU871" s="15" t="s">
        <v>79</v>
      </c>
    </row>
    <row r="872" spans="2:51" s="13" customFormat="1" ht="12">
      <c r="B872" s="150"/>
      <c r="D872" s="144" t="s">
        <v>157</v>
      </c>
      <c r="F872" s="152" t="s">
        <v>4060</v>
      </c>
      <c r="H872" s="153">
        <v>17.58</v>
      </c>
      <c r="L872" s="150"/>
      <c r="M872" s="154"/>
      <c r="N872" s="155"/>
      <c r="O872" s="155"/>
      <c r="P872" s="155"/>
      <c r="Q872" s="155"/>
      <c r="R872" s="155"/>
      <c r="S872" s="155"/>
      <c r="T872" s="156"/>
      <c r="AT872" s="151" t="s">
        <v>157</v>
      </c>
      <c r="AU872" s="151" t="s">
        <v>79</v>
      </c>
      <c r="AV872" s="13" t="s">
        <v>79</v>
      </c>
      <c r="AW872" s="13" t="s">
        <v>3</v>
      </c>
      <c r="AX872" s="13" t="s">
        <v>77</v>
      </c>
      <c r="AY872" s="151" t="s">
        <v>148</v>
      </c>
    </row>
    <row r="873" spans="2:65" s="1" customFormat="1" ht="24" customHeight="1">
      <c r="B873" s="130"/>
      <c r="C873" s="131" t="s">
        <v>1428</v>
      </c>
      <c r="D873" s="131" t="s">
        <v>150</v>
      </c>
      <c r="E873" s="132" t="s">
        <v>1529</v>
      </c>
      <c r="F873" s="133" t="s">
        <v>1530</v>
      </c>
      <c r="G873" s="134" t="s">
        <v>203</v>
      </c>
      <c r="H873" s="135">
        <v>1.055</v>
      </c>
      <c r="I873" s="136"/>
      <c r="J873" s="136">
        <f>ROUND(I873*H873,2)</f>
        <v>0</v>
      </c>
      <c r="K873" s="133" t="s">
        <v>320</v>
      </c>
      <c r="L873" s="27"/>
      <c r="M873" s="137" t="s">
        <v>1</v>
      </c>
      <c r="N873" s="138" t="s">
        <v>35</v>
      </c>
      <c r="O873" s="139">
        <v>1.156</v>
      </c>
      <c r="P873" s="139">
        <f>O873*H873</f>
        <v>1.2195799999999999</v>
      </c>
      <c r="Q873" s="139">
        <v>0</v>
      </c>
      <c r="R873" s="139">
        <f>Q873*H873</f>
        <v>0</v>
      </c>
      <c r="S873" s="139">
        <v>0</v>
      </c>
      <c r="T873" s="140">
        <f>S873*H873</f>
        <v>0</v>
      </c>
      <c r="AR873" s="141" t="s">
        <v>231</v>
      </c>
      <c r="AT873" s="141" t="s">
        <v>150</v>
      </c>
      <c r="AU873" s="141" t="s">
        <v>79</v>
      </c>
      <c r="AY873" s="15" t="s">
        <v>148</v>
      </c>
      <c r="BE873" s="142">
        <f>IF(N873="základní",J873,0)</f>
        <v>0</v>
      </c>
      <c r="BF873" s="142">
        <f>IF(N873="snížená",J873,0)</f>
        <v>0</v>
      </c>
      <c r="BG873" s="142">
        <f>IF(N873="zákl. přenesená",J873,0)</f>
        <v>0</v>
      </c>
      <c r="BH873" s="142">
        <f>IF(N873="sníž. přenesená",J873,0)</f>
        <v>0</v>
      </c>
      <c r="BI873" s="142">
        <f>IF(N873="nulová",J873,0)</f>
        <v>0</v>
      </c>
      <c r="BJ873" s="15" t="s">
        <v>77</v>
      </c>
      <c r="BK873" s="142">
        <f>ROUND(I873*H873,2)</f>
        <v>0</v>
      </c>
      <c r="BL873" s="15" t="s">
        <v>231</v>
      </c>
      <c r="BM873" s="141" t="s">
        <v>4061</v>
      </c>
    </row>
    <row r="874" spans="2:63" s="11" customFormat="1" ht="22.8" customHeight="1">
      <c r="B874" s="118"/>
      <c r="D874" s="119" t="s">
        <v>69</v>
      </c>
      <c r="E874" s="128" t="s">
        <v>1532</v>
      </c>
      <c r="F874" s="128" t="s">
        <v>1533</v>
      </c>
      <c r="J874" s="129">
        <f>BK874</f>
        <v>0</v>
      </c>
      <c r="L874" s="118"/>
      <c r="M874" s="122"/>
      <c r="N874" s="123"/>
      <c r="O874" s="123"/>
      <c r="P874" s="124">
        <f>SUM(P875:P944)</f>
        <v>185.42406</v>
      </c>
      <c r="Q874" s="123"/>
      <c r="R874" s="124">
        <f>SUM(R875:R944)</f>
        <v>0.7382399200000002</v>
      </c>
      <c r="S874" s="123"/>
      <c r="T874" s="125">
        <f>SUM(T875:T944)</f>
        <v>0.8322748</v>
      </c>
      <c r="AR874" s="119" t="s">
        <v>79</v>
      </c>
      <c r="AT874" s="126" t="s">
        <v>69</v>
      </c>
      <c r="AU874" s="126" t="s">
        <v>77</v>
      </c>
      <c r="AY874" s="119" t="s">
        <v>148</v>
      </c>
      <c r="BK874" s="127">
        <f>SUM(BK875:BK944)</f>
        <v>0</v>
      </c>
    </row>
    <row r="875" spans="2:65" s="1" customFormat="1" ht="16.5" customHeight="1">
      <c r="B875" s="130"/>
      <c r="C875" s="131" t="s">
        <v>1433</v>
      </c>
      <c r="D875" s="131" t="s">
        <v>150</v>
      </c>
      <c r="E875" s="132" t="s">
        <v>1535</v>
      </c>
      <c r="F875" s="133" t="s">
        <v>1536</v>
      </c>
      <c r="G875" s="134" t="s">
        <v>153</v>
      </c>
      <c r="H875" s="135">
        <v>2.64</v>
      </c>
      <c r="I875" s="136"/>
      <c r="J875" s="136">
        <f>ROUND(I875*H875,2)</f>
        <v>0</v>
      </c>
      <c r="K875" s="133" t="s">
        <v>320</v>
      </c>
      <c r="L875" s="27"/>
      <c r="M875" s="137" t="s">
        <v>1</v>
      </c>
      <c r="N875" s="138" t="s">
        <v>35</v>
      </c>
      <c r="O875" s="139">
        <v>0.36</v>
      </c>
      <c r="P875" s="139">
        <f>O875*H875</f>
        <v>0.9504</v>
      </c>
      <c r="Q875" s="139">
        <v>0</v>
      </c>
      <c r="R875" s="139">
        <f>Q875*H875</f>
        <v>0</v>
      </c>
      <c r="S875" s="139">
        <v>0.00594</v>
      </c>
      <c r="T875" s="140">
        <f>S875*H875</f>
        <v>0.0156816</v>
      </c>
      <c r="AR875" s="141" t="s">
        <v>231</v>
      </c>
      <c r="AT875" s="141" t="s">
        <v>150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4062</v>
      </c>
    </row>
    <row r="876" spans="2:51" s="13" customFormat="1" ht="12">
      <c r="B876" s="150"/>
      <c r="D876" s="144" t="s">
        <v>157</v>
      </c>
      <c r="E876" s="151" t="s">
        <v>1</v>
      </c>
      <c r="F876" s="152" t="s">
        <v>4063</v>
      </c>
      <c r="H876" s="153">
        <v>2.64</v>
      </c>
      <c r="L876" s="150"/>
      <c r="M876" s="154"/>
      <c r="N876" s="155"/>
      <c r="O876" s="155"/>
      <c r="P876" s="155"/>
      <c r="Q876" s="155"/>
      <c r="R876" s="155"/>
      <c r="S876" s="155"/>
      <c r="T876" s="156"/>
      <c r="AT876" s="151" t="s">
        <v>157</v>
      </c>
      <c r="AU876" s="151" t="s">
        <v>79</v>
      </c>
      <c r="AV876" s="13" t="s">
        <v>79</v>
      </c>
      <c r="AW876" s="13" t="s">
        <v>27</v>
      </c>
      <c r="AX876" s="13" t="s">
        <v>70</v>
      </c>
      <c r="AY876" s="151" t="s">
        <v>148</v>
      </c>
    </row>
    <row r="877" spans="2:65" s="1" customFormat="1" ht="16.5" customHeight="1">
      <c r="B877" s="130"/>
      <c r="C877" s="131" t="s">
        <v>1438</v>
      </c>
      <c r="D877" s="131" t="s">
        <v>150</v>
      </c>
      <c r="E877" s="132" t="s">
        <v>1540</v>
      </c>
      <c r="F877" s="133" t="s">
        <v>1541</v>
      </c>
      <c r="G877" s="134" t="s">
        <v>458</v>
      </c>
      <c r="H877" s="135">
        <v>9.36</v>
      </c>
      <c r="I877" s="136"/>
      <c r="J877" s="136">
        <f>ROUND(I877*H877,2)</f>
        <v>0</v>
      </c>
      <c r="K877" s="133" t="s">
        <v>320</v>
      </c>
      <c r="L877" s="27"/>
      <c r="M877" s="137" t="s">
        <v>1</v>
      </c>
      <c r="N877" s="138" t="s">
        <v>35</v>
      </c>
      <c r="O877" s="139">
        <v>0.083</v>
      </c>
      <c r="P877" s="139">
        <f>O877*H877</f>
        <v>0.77688</v>
      </c>
      <c r="Q877" s="139">
        <v>0</v>
      </c>
      <c r="R877" s="139">
        <f>Q877*H877</f>
        <v>0</v>
      </c>
      <c r="S877" s="139">
        <v>0</v>
      </c>
      <c r="T877" s="140">
        <f>S877*H877</f>
        <v>0</v>
      </c>
      <c r="AR877" s="141" t="s">
        <v>231</v>
      </c>
      <c r="AT877" s="141" t="s">
        <v>150</v>
      </c>
      <c r="AU877" s="141" t="s">
        <v>79</v>
      </c>
      <c r="AY877" s="15" t="s">
        <v>148</v>
      </c>
      <c r="BE877" s="142">
        <f>IF(N877="základní",J877,0)</f>
        <v>0</v>
      </c>
      <c r="BF877" s="142">
        <f>IF(N877="snížená",J877,0)</f>
        <v>0</v>
      </c>
      <c r="BG877" s="142">
        <f>IF(N877="zákl. přenesená",J877,0)</f>
        <v>0</v>
      </c>
      <c r="BH877" s="142">
        <f>IF(N877="sníž. přenesená",J877,0)</f>
        <v>0</v>
      </c>
      <c r="BI877" s="142">
        <f>IF(N877="nulová",J877,0)</f>
        <v>0</v>
      </c>
      <c r="BJ877" s="15" t="s">
        <v>77</v>
      </c>
      <c r="BK877" s="142">
        <f>ROUND(I877*H877,2)</f>
        <v>0</v>
      </c>
      <c r="BL877" s="15" t="s">
        <v>231</v>
      </c>
      <c r="BM877" s="141" t="s">
        <v>4064</v>
      </c>
    </row>
    <row r="878" spans="2:51" s="13" customFormat="1" ht="12">
      <c r="B878" s="150"/>
      <c r="D878" s="144" t="s">
        <v>157</v>
      </c>
      <c r="E878" s="151" t="s">
        <v>1</v>
      </c>
      <c r="F878" s="152" t="s">
        <v>4065</v>
      </c>
      <c r="H878" s="153">
        <v>7.92</v>
      </c>
      <c r="L878" s="150"/>
      <c r="M878" s="154"/>
      <c r="N878" s="155"/>
      <c r="O878" s="155"/>
      <c r="P878" s="155"/>
      <c r="Q878" s="155"/>
      <c r="R878" s="155"/>
      <c r="S878" s="155"/>
      <c r="T878" s="156"/>
      <c r="AT878" s="151" t="s">
        <v>157</v>
      </c>
      <c r="AU878" s="151" t="s">
        <v>79</v>
      </c>
      <c r="AV878" s="13" t="s">
        <v>79</v>
      </c>
      <c r="AW878" s="13" t="s">
        <v>27</v>
      </c>
      <c r="AX878" s="13" t="s">
        <v>70</v>
      </c>
      <c r="AY878" s="151" t="s">
        <v>148</v>
      </c>
    </row>
    <row r="879" spans="2:51" s="13" customFormat="1" ht="12">
      <c r="B879" s="150"/>
      <c r="D879" s="144" t="s">
        <v>157</v>
      </c>
      <c r="E879" s="151" t="s">
        <v>1</v>
      </c>
      <c r="F879" s="152" t="s">
        <v>4066</v>
      </c>
      <c r="H879" s="153">
        <v>1.44</v>
      </c>
      <c r="L879" s="150"/>
      <c r="M879" s="154"/>
      <c r="N879" s="155"/>
      <c r="O879" s="155"/>
      <c r="P879" s="155"/>
      <c r="Q879" s="155"/>
      <c r="R879" s="155"/>
      <c r="S879" s="155"/>
      <c r="T879" s="156"/>
      <c r="AT879" s="151" t="s">
        <v>157</v>
      </c>
      <c r="AU879" s="151" t="s">
        <v>79</v>
      </c>
      <c r="AV879" s="13" t="s">
        <v>79</v>
      </c>
      <c r="AW879" s="13" t="s">
        <v>27</v>
      </c>
      <c r="AX879" s="13" t="s">
        <v>70</v>
      </c>
      <c r="AY879" s="151" t="s">
        <v>148</v>
      </c>
    </row>
    <row r="880" spans="2:65" s="1" customFormat="1" ht="16.5" customHeight="1">
      <c r="B880" s="130"/>
      <c r="C880" s="157" t="s">
        <v>1445</v>
      </c>
      <c r="D880" s="157" t="s">
        <v>80</v>
      </c>
      <c r="E880" s="158" t="s">
        <v>1546</v>
      </c>
      <c r="F880" s="159" t="s">
        <v>1547</v>
      </c>
      <c r="G880" s="160" t="s">
        <v>153</v>
      </c>
      <c r="H880" s="161">
        <v>10.764</v>
      </c>
      <c r="I880" s="162"/>
      <c r="J880" s="162">
        <f>ROUND(I880*H880,2)</f>
        <v>0</v>
      </c>
      <c r="K880" s="159" t="s">
        <v>320</v>
      </c>
      <c r="L880" s="163"/>
      <c r="M880" s="164" t="s">
        <v>1</v>
      </c>
      <c r="N880" s="165" t="s">
        <v>35</v>
      </c>
      <c r="O880" s="139">
        <v>0</v>
      </c>
      <c r="P880" s="139">
        <f>O880*H880</f>
        <v>0</v>
      </c>
      <c r="Q880" s="139">
        <v>0.00038</v>
      </c>
      <c r="R880" s="139">
        <f>Q880*H880</f>
        <v>0.00409032</v>
      </c>
      <c r="S880" s="139">
        <v>0</v>
      </c>
      <c r="T880" s="140">
        <f>S880*H880</f>
        <v>0</v>
      </c>
      <c r="AR880" s="141" t="s">
        <v>325</v>
      </c>
      <c r="AT880" s="141" t="s">
        <v>80</v>
      </c>
      <c r="AU880" s="141" t="s">
        <v>79</v>
      </c>
      <c r="AY880" s="15" t="s">
        <v>148</v>
      </c>
      <c r="BE880" s="142">
        <f>IF(N880="základní",J880,0)</f>
        <v>0</v>
      </c>
      <c r="BF880" s="142">
        <f>IF(N880="snížená",J880,0)</f>
        <v>0</v>
      </c>
      <c r="BG880" s="142">
        <f>IF(N880="zákl. přenesená",J880,0)</f>
        <v>0</v>
      </c>
      <c r="BH880" s="142">
        <f>IF(N880="sníž. přenesená",J880,0)</f>
        <v>0</v>
      </c>
      <c r="BI880" s="142">
        <f>IF(N880="nulová",J880,0)</f>
        <v>0</v>
      </c>
      <c r="BJ880" s="15" t="s">
        <v>77</v>
      </c>
      <c r="BK880" s="142">
        <f>ROUND(I880*H880,2)</f>
        <v>0</v>
      </c>
      <c r="BL880" s="15" t="s">
        <v>231</v>
      </c>
      <c r="BM880" s="141" t="s">
        <v>4067</v>
      </c>
    </row>
    <row r="881" spans="2:47" s="1" customFormat="1" ht="105.6">
      <c r="B881" s="27"/>
      <c r="D881" s="144" t="s">
        <v>277</v>
      </c>
      <c r="F881" s="166" t="s">
        <v>1549</v>
      </c>
      <c r="L881" s="27"/>
      <c r="M881" s="167"/>
      <c r="N881" s="50"/>
      <c r="O881" s="50"/>
      <c r="P881" s="50"/>
      <c r="Q881" s="50"/>
      <c r="R881" s="50"/>
      <c r="S881" s="50"/>
      <c r="T881" s="51"/>
      <c r="AT881" s="15" t="s">
        <v>277</v>
      </c>
      <c r="AU881" s="15" t="s">
        <v>79</v>
      </c>
    </row>
    <row r="882" spans="2:51" s="13" customFormat="1" ht="12">
      <c r="B882" s="150"/>
      <c r="D882" s="144" t="s">
        <v>157</v>
      </c>
      <c r="F882" s="152" t="s">
        <v>4068</v>
      </c>
      <c r="H882" s="153">
        <v>10.764</v>
      </c>
      <c r="L882" s="150"/>
      <c r="M882" s="154"/>
      <c r="N882" s="155"/>
      <c r="O882" s="155"/>
      <c r="P882" s="155"/>
      <c r="Q882" s="155"/>
      <c r="R882" s="155"/>
      <c r="S882" s="155"/>
      <c r="T882" s="156"/>
      <c r="AT882" s="151" t="s">
        <v>157</v>
      </c>
      <c r="AU882" s="151" t="s">
        <v>79</v>
      </c>
      <c r="AV882" s="13" t="s">
        <v>79</v>
      </c>
      <c r="AW882" s="13" t="s">
        <v>3</v>
      </c>
      <c r="AX882" s="13" t="s">
        <v>77</v>
      </c>
      <c r="AY882" s="151" t="s">
        <v>148</v>
      </c>
    </row>
    <row r="883" spans="2:65" s="1" customFormat="1" ht="16.5" customHeight="1">
      <c r="B883" s="130"/>
      <c r="C883" s="131" t="s">
        <v>1451</v>
      </c>
      <c r="D883" s="131" t="s">
        <v>150</v>
      </c>
      <c r="E883" s="132" t="s">
        <v>1552</v>
      </c>
      <c r="F883" s="133" t="s">
        <v>1553</v>
      </c>
      <c r="G883" s="134" t="s">
        <v>458</v>
      </c>
      <c r="H883" s="135">
        <v>63.66</v>
      </c>
      <c r="I883" s="136"/>
      <c r="J883" s="136">
        <f>ROUND(I883*H883,2)</f>
        <v>0</v>
      </c>
      <c r="K883" s="133" t="s">
        <v>320</v>
      </c>
      <c r="L883" s="27"/>
      <c r="M883" s="137" t="s">
        <v>1</v>
      </c>
      <c r="N883" s="138" t="s">
        <v>35</v>
      </c>
      <c r="O883" s="139">
        <v>0.195</v>
      </c>
      <c r="P883" s="139">
        <f>O883*H883</f>
        <v>12.4137</v>
      </c>
      <c r="Q883" s="139">
        <v>0</v>
      </c>
      <c r="R883" s="139">
        <f>Q883*H883</f>
        <v>0</v>
      </c>
      <c r="S883" s="139">
        <v>0.00167</v>
      </c>
      <c r="T883" s="140">
        <f>S883*H883</f>
        <v>0.1063122</v>
      </c>
      <c r="AR883" s="141" t="s">
        <v>231</v>
      </c>
      <c r="AT883" s="141" t="s">
        <v>150</v>
      </c>
      <c r="AU883" s="141" t="s">
        <v>79</v>
      </c>
      <c r="AY883" s="15" t="s">
        <v>148</v>
      </c>
      <c r="BE883" s="142">
        <f>IF(N883="základní",J883,0)</f>
        <v>0</v>
      </c>
      <c r="BF883" s="142">
        <f>IF(N883="snížená",J883,0)</f>
        <v>0</v>
      </c>
      <c r="BG883" s="142">
        <f>IF(N883="zákl. přenesená",J883,0)</f>
        <v>0</v>
      </c>
      <c r="BH883" s="142">
        <f>IF(N883="sníž. přenesená",J883,0)</f>
        <v>0</v>
      </c>
      <c r="BI883" s="142">
        <f>IF(N883="nulová",J883,0)</f>
        <v>0</v>
      </c>
      <c r="BJ883" s="15" t="s">
        <v>77</v>
      </c>
      <c r="BK883" s="142">
        <f>ROUND(I883*H883,2)</f>
        <v>0</v>
      </c>
      <c r="BL883" s="15" t="s">
        <v>231</v>
      </c>
      <c r="BM883" s="141" t="s">
        <v>4069</v>
      </c>
    </row>
    <row r="884" spans="2:51" s="12" customFormat="1" ht="12">
      <c r="B884" s="143"/>
      <c r="D884" s="144" t="s">
        <v>157</v>
      </c>
      <c r="E884" s="145" t="s">
        <v>1</v>
      </c>
      <c r="F884" s="146" t="s">
        <v>329</v>
      </c>
      <c r="H884" s="145" t="s">
        <v>1</v>
      </c>
      <c r="L884" s="143"/>
      <c r="M884" s="147"/>
      <c r="N884" s="148"/>
      <c r="O884" s="148"/>
      <c r="P884" s="148"/>
      <c r="Q884" s="148"/>
      <c r="R884" s="148"/>
      <c r="S884" s="148"/>
      <c r="T884" s="149"/>
      <c r="AT884" s="145" t="s">
        <v>157</v>
      </c>
      <c r="AU884" s="145" t="s">
        <v>79</v>
      </c>
      <c r="AV884" s="12" t="s">
        <v>77</v>
      </c>
      <c r="AW884" s="12" t="s">
        <v>27</v>
      </c>
      <c r="AX884" s="12" t="s">
        <v>70</v>
      </c>
      <c r="AY884" s="145" t="s">
        <v>148</v>
      </c>
    </row>
    <row r="885" spans="2:51" s="13" customFormat="1" ht="12">
      <c r="B885" s="150"/>
      <c r="D885" s="144" t="s">
        <v>157</v>
      </c>
      <c r="E885" s="151" t="s">
        <v>1</v>
      </c>
      <c r="F885" s="152" t="s">
        <v>4070</v>
      </c>
      <c r="H885" s="153">
        <v>1.33</v>
      </c>
      <c r="L885" s="150"/>
      <c r="M885" s="154"/>
      <c r="N885" s="155"/>
      <c r="O885" s="155"/>
      <c r="P885" s="155"/>
      <c r="Q885" s="155"/>
      <c r="R885" s="155"/>
      <c r="S885" s="155"/>
      <c r="T885" s="156"/>
      <c r="AT885" s="151" t="s">
        <v>157</v>
      </c>
      <c r="AU885" s="151" t="s">
        <v>79</v>
      </c>
      <c r="AV885" s="13" t="s">
        <v>79</v>
      </c>
      <c r="AW885" s="13" t="s">
        <v>27</v>
      </c>
      <c r="AX885" s="13" t="s">
        <v>70</v>
      </c>
      <c r="AY885" s="151" t="s">
        <v>148</v>
      </c>
    </row>
    <row r="886" spans="2:51" s="13" customFormat="1" ht="12">
      <c r="B886" s="150"/>
      <c r="D886" s="144" t="s">
        <v>157</v>
      </c>
      <c r="E886" s="151" t="s">
        <v>1</v>
      </c>
      <c r="F886" s="152" t="s">
        <v>4071</v>
      </c>
      <c r="H886" s="153">
        <v>2.1</v>
      </c>
      <c r="L886" s="150"/>
      <c r="M886" s="154"/>
      <c r="N886" s="155"/>
      <c r="O886" s="155"/>
      <c r="P886" s="155"/>
      <c r="Q886" s="155"/>
      <c r="R886" s="155"/>
      <c r="S886" s="155"/>
      <c r="T886" s="156"/>
      <c r="AT886" s="151" t="s">
        <v>157</v>
      </c>
      <c r="AU886" s="151" t="s">
        <v>79</v>
      </c>
      <c r="AV886" s="13" t="s">
        <v>79</v>
      </c>
      <c r="AW886" s="13" t="s">
        <v>27</v>
      </c>
      <c r="AX886" s="13" t="s">
        <v>70</v>
      </c>
      <c r="AY886" s="151" t="s">
        <v>148</v>
      </c>
    </row>
    <row r="887" spans="2:51" s="13" customFormat="1" ht="12">
      <c r="B887" s="150"/>
      <c r="D887" s="144" t="s">
        <v>157</v>
      </c>
      <c r="E887" s="151" t="s">
        <v>1</v>
      </c>
      <c r="F887" s="152" t="s">
        <v>4072</v>
      </c>
      <c r="H887" s="153">
        <v>1.35</v>
      </c>
      <c r="L887" s="150"/>
      <c r="M887" s="154"/>
      <c r="N887" s="155"/>
      <c r="O887" s="155"/>
      <c r="P887" s="155"/>
      <c r="Q887" s="155"/>
      <c r="R887" s="155"/>
      <c r="S887" s="155"/>
      <c r="T887" s="156"/>
      <c r="AT887" s="151" t="s">
        <v>157</v>
      </c>
      <c r="AU887" s="151" t="s">
        <v>79</v>
      </c>
      <c r="AV887" s="13" t="s">
        <v>79</v>
      </c>
      <c r="AW887" s="13" t="s">
        <v>27</v>
      </c>
      <c r="AX887" s="13" t="s">
        <v>70</v>
      </c>
      <c r="AY887" s="151" t="s">
        <v>148</v>
      </c>
    </row>
    <row r="888" spans="2:51" s="12" customFormat="1" ht="12">
      <c r="B888" s="143"/>
      <c r="D888" s="144" t="s">
        <v>157</v>
      </c>
      <c r="E888" s="145" t="s">
        <v>1</v>
      </c>
      <c r="F888" s="146" t="s">
        <v>339</v>
      </c>
      <c r="H888" s="145" t="s">
        <v>1</v>
      </c>
      <c r="L888" s="143"/>
      <c r="M888" s="147"/>
      <c r="N888" s="148"/>
      <c r="O888" s="148"/>
      <c r="P888" s="148"/>
      <c r="Q888" s="148"/>
      <c r="R888" s="148"/>
      <c r="S888" s="148"/>
      <c r="T888" s="149"/>
      <c r="AT888" s="145" t="s">
        <v>157</v>
      </c>
      <c r="AU888" s="145" t="s">
        <v>79</v>
      </c>
      <c r="AV888" s="12" t="s">
        <v>77</v>
      </c>
      <c r="AW888" s="12" t="s">
        <v>27</v>
      </c>
      <c r="AX888" s="12" t="s">
        <v>70</v>
      </c>
      <c r="AY888" s="145" t="s">
        <v>148</v>
      </c>
    </row>
    <row r="889" spans="2:51" s="13" customFormat="1" ht="12">
      <c r="B889" s="150"/>
      <c r="D889" s="144" t="s">
        <v>157</v>
      </c>
      <c r="E889" s="151" t="s">
        <v>1</v>
      </c>
      <c r="F889" s="152" t="s">
        <v>4073</v>
      </c>
      <c r="H889" s="153">
        <v>4.2</v>
      </c>
      <c r="L889" s="150"/>
      <c r="M889" s="154"/>
      <c r="N889" s="155"/>
      <c r="O889" s="155"/>
      <c r="P889" s="155"/>
      <c r="Q889" s="155"/>
      <c r="R889" s="155"/>
      <c r="S889" s="155"/>
      <c r="T889" s="156"/>
      <c r="AT889" s="151" t="s">
        <v>157</v>
      </c>
      <c r="AU889" s="151" t="s">
        <v>79</v>
      </c>
      <c r="AV889" s="13" t="s">
        <v>79</v>
      </c>
      <c r="AW889" s="13" t="s">
        <v>27</v>
      </c>
      <c r="AX889" s="13" t="s">
        <v>70</v>
      </c>
      <c r="AY889" s="151" t="s">
        <v>148</v>
      </c>
    </row>
    <row r="890" spans="2:51" s="13" customFormat="1" ht="12">
      <c r="B890" s="150"/>
      <c r="D890" s="144" t="s">
        <v>157</v>
      </c>
      <c r="E890" s="151" t="s">
        <v>1</v>
      </c>
      <c r="F890" s="152" t="s">
        <v>4074</v>
      </c>
      <c r="H890" s="153">
        <v>9.31</v>
      </c>
      <c r="L890" s="150"/>
      <c r="M890" s="154"/>
      <c r="N890" s="155"/>
      <c r="O890" s="155"/>
      <c r="P890" s="155"/>
      <c r="Q890" s="155"/>
      <c r="R890" s="155"/>
      <c r="S890" s="155"/>
      <c r="T890" s="156"/>
      <c r="AT890" s="151" t="s">
        <v>157</v>
      </c>
      <c r="AU890" s="151" t="s">
        <v>79</v>
      </c>
      <c r="AV890" s="13" t="s">
        <v>79</v>
      </c>
      <c r="AW890" s="13" t="s">
        <v>27</v>
      </c>
      <c r="AX890" s="13" t="s">
        <v>70</v>
      </c>
      <c r="AY890" s="151" t="s">
        <v>148</v>
      </c>
    </row>
    <row r="891" spans="2:51" s="13" customFormat="1" ht="12">
      <c r="B891" s="150"/>
      <c r="D891" s="144" t="s">
        <v>157</v>
      </c>
      <c r="E891" s="151" t="s">
        <v>1</v>
      </c>
      <c r="F891" s="152" t="s">
        <v>4075</v>
      </c>
      <c r="H891" s="153">
        <v>10.5</v>
      </c>
      <c r="L891" s="150"/>
      <c r="M891" s="154"/>
      <c r="N891" s="155"/>
      <c r="O891" s="155"/>
      <c r="P891" s="155"/>
      <c r="Q891" s="155"/>
      <c r="R891" s="155"/>
      <c r="S891" s="155"/>
      <c r="T891" s="156"/>
      <c r="AT891" s="151" t="s">
        <v>157</v>
      </c>
      <c r="AU891" s="151" t="s">
        <v>79</v>
      </c>
      <c r="AV891" s="13" t="s">
        <v>79</v>
      </c>
      <c r="AW891" s="13" t="s">
        <v>27</v>
      </c>
      <c r="AX891" s="13" t="s">
        <v>70</v>
      </c>
      <c r="AY891" s="151" t="s">
        <v>148</v>
      </c>
    </row>
    <row r="892" spans="2:51" s="13" customFormat="1" ht="12">
      <c r="B892" s="150"/>
      <c r="D892" s="144" t="s">
        <v>157</v>
      </c>
      <c r="E892" s="151" t="s">
        <v>1</v>
      </c>
      <c r="F892" s="152" t="s">
        <v>4076</v>
      </c>
      <c r="H892" s="153">
        <v>5.32</v>
      </c>
      <c r="L892" s="150"/>
      <c r="M892" s="154"/>
      <c r="N892" s="155"/>
      <c r="O892" s="155"/>
      <c r="P892" s="155"/>
      <c r="Q892" s="155"/>
      <c r="R892" s="155"/>
      <c r="S892" s="155"/>
      <c r="T892" s="156"/>
      <c r="AT892" s="151" t="s">
        <v>157</v>
      </c>
      <c r="AU892" s="151" t="s">
        <v>79</v>
      </c>
      <c r="AV892" s="13" t="s">
        <v>79</v>
      </c>
      <c r="AW892" s="13" t="s">
        <v>27</v>
      </c>
      <c r="AX892" s="13" t="s">
        <v>70</v>
      </c>
      <c r="AY892" s="151" t="s">
        <v>148</v>
      </c>
    </row>
    <row r="893" spans="2:51" s="13" customFormat="1" ht="12">
      <c r="B893" s="150"/>
      <c r="D893" s="144" t="s">
        <v>157</v>
      </c>
      <c r="E893" s="151" t="s">
        <v>1</v>
      </c>
      <c r="F893" s="152" t="s">
        <v>4077</v>
      </c>
      <c r="H893" s="153">
        <v>0.9</v>
      </c>
      <c r="L893" s="150"/>
      <c r="M893" s="154"/>
      <c r="N893" s="155"/>
      <c r="O893" s="155"/>
      <c r="P893" s="155"/>
      <c r="Q893" s="155"/>
      <c r="R893" s="155"/>
      <c r="S893" s="155"/>
      <c r="T893" s="156"/>
      <c r="AT893" s="151" t="s">
        <v>157</v>
      </c>
      <c r="AU893" s="151" t="s">
        <v>79</v>
      </c>
      <c r="AV893" s="13" t="s">
        <v>79</v>
      </c>
      <c r="AW893" s="13" t="s">
        <v>27</v>
      </c>
      <c r="AX893" s="13" t="s">
        <v>70</v>
      </c>
      <c r="AY893" s="151" t="s">
        <v>148</v>
      </c>
    </row>
    <row r="894" spans="2:51" s="12" customFormat="1" ht="12">
      <c r="B894" s="143"/>
      <c r="D894" s="144" t="s">
        <v>157</v>
      </c>
      <c r="E894" s="145" t="s">
        <v>1</v>
      </c>
      <c r="F894" s="146" t="s">
        <v>347</v>
      </c>
      <c r="H894" s="145" t="s">
        <v>1</v>
      </c>
      <c r="L894" s="143"/>
      <c r="M894" s="147"/>
      <c r="N894" s="148"/>
      <c r="O894" s="148"/>
      <c r="P894" s="148"/>
      <c r="Q894" s="148"/>
      <c r="R894" s="148"/>
      <c r="S894" s="148"/>
      <c r="T894" s="149"/>
      <c r="AT894" s="145" t="s">
        <v>157</v>
      </c>
      <c r="AU894" s="145" t="s">
        <v>79</v>
      </c>
      <c r="AV894" s="12" t="s">
        <v>77</v>
      </c>
      <c r="AW894" s="12" t="s">
        <v>27</v>
      </c>
      <c r="AX894" s="12" t="s">
        <v>70</v>
      </c>
      <c r="AY894" s="145" t="s">
        <v>148</v>
      </c>
    </row>
    <row r="895" spans="2:51" s="13" customFormat="1" ht="12">
      <c r="B895" s="150"/>
      <c r="D895" s="144" t="s">
        <v>157</v>
      </c>
      <c r="E895" s="151" t="s">
        <v>1</v>
      </c>
      <c r="F895" s="152" t="s">
        <v>4078</v>
      </c>
      <c r="H895" s="153">
        <v>1.74</v>
      </c>
      <c r="L895" s="150"/>
      <c r="M895" s="154"/>
      <c r="N895" s="155"/>
      <c r="O895" s="155"/>
      <c r="P895" s="155"/>
      <c r="Q895" s="155"/>
      <c r="R895" s="155"/>
      <c r="S895" s="155"/>
      <c r="T895" s="156"/>
      <c r="AT895" s="151" t="s">
        <v>157</v>
      </c>
      <c r="AU895" s="151" t="s">
        <v>79</v>
      </c>
      <c r="AV895" s="13" t="s">
        <v>79</v>
      </c>
      <c r="AW895" s="13" t="s">
        <v>27</v>
      </c>
      <c r="AX895" s="13" t="s">
        <v>70</v>
      </c>
      <c r="AY895" s="151" t="s">
        <v>148</v>
      </c>
    </row>
    <row r="896" spans="2:51" s="13" customFormat="1" ht="12">
      <c r="B896" s="150"/>
      <c r="D896" s="144" t="s">
        <v>157</v>
      </c>
      <c r="E896" s="151" t="s">
        <v>1</v>
      </c>
      <c r="F896" s="152" t="s">
        <v>4070</v>
      </c>
      <c r="H896" s="153">
        <v>1.33</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51" s="13" customFormat="1" ht="12">
      <c r="B897" s="150"/>
      <c r="D897" s="144" t="s">
        <v>157</v>
      </c>
      <c r="E897" s="151" t="s">
        <v>1</v>
      </c>
      <c r="F897" s="152" t="s">
        <v>4079</v>
      </c>
      <c r="H897" s="153">
        <v>2.8</v>
      </c>
      <c r="L897" s="150"/>
      <c r="M897" s="154"/>
      <c r="N897" s="155"/>
      <c r="O897" s="155"/>
      <c r="P897" s="155"/>
      <c r="Q897" s="155"/>
      <c r="R897" s="155"/>
      <c r="S897" s="155"/>
      <c r="T897" s="156"/>
      <c r="AT897" s="151" t="s">
        <v>157</v>
      </c>
      <c r="AU897" s="151" t="s">
        <v>79</v>
      </c>
      <c r="AV897" s="13" t="s">
        <v>79</v>
      </c>
      <c r="AW897" s="13" t="s">
        <v>27</v>
      </c>
      <c r="AX897" s="13" t="s">
        <v>70</v>
      </c>
      <c r="AY897" s="151" t="s">
        <v>148</v>
      </c>
    </row>
    <row r="898" spans="2:51" s="13" customFormat="1" ht="12">
      <c r="B898" s="150"/>
      <c r="D898" s="144" t="s">
        <v>157</v>
      </c>
      <c r="E898" s="151" t="s">
        <v>1</v>
      </c>
      <c r="F898" s="152" t="s">
        <v>4080</v>
      </c>
      <c r="H898" s="153">
        <v>0.87</v>
      </c>
      <c r="L898" s="150"/>
      <c r="M898" s="154"/>
      <c r="N898" s="155"/>
      <c r="O898" s="155"/>
      <c r="P898" s="155"/>
      <c r="Q898" s="155"/>
      <c r="R898" s="155"/>
      <c r="S898" s="155"/>
      <c r="T898" s="156"/>
      <c r="AT898" s="151" t="s">
        <v>157</v>
      </c>
      <c r="AU898" s="151" t="s">
        <v>79</v>
      </c>
      <c r="AV898" s="13" t="s">
        <v>79</v>
      </c>
      <c r="AW898" s="13" t="s">
        <v>27</v>
      </c>
      <c r="AX898" s="13" t="s">
        <v>70</v>
      </c>
      <c r="AY898" s="151" t="s">
        <v>148</v>
      </c>
    </row>
    <row r="899" spans="2:51" s="13" customFormat="1" ht="12">
      <c r="B899" s="150"/>
      <c r="D899" s="144" t="s">
        <v>157</v>
      </c>
      <c r="E899" s="151" t="s">
        <v>1</v>
      </c>
      <c r="F899" s="152" t="s">
        <v>4074</v>
      </c>
      <c r="H899" s="153">
        <v>9.31</v>
      </c>
      <c r="L899" s="150"/>
      <c r="M899" s="154"/>
      <c r="N899" s="155"/>
      <c r="O899" s="155"/>
      <c r="P899" s="155"/>
      <c r="Q899" s="155"/>
      <c r="R899" s="155"/>
      <c r="S899" s="155"/>
      <c r="T899" s="156"/>
      <c r="AT899" s="151" t="s">
        <v>157</v>
      </c>
      <c r="AU899" s="151" t="s">
        <v>79</v>
      </c>
      <c r="AV899" s="13" t="s">
        <v>79</v>
      </c>
      <c r="AW899" s="13" t="s">
        <v>27</v>
      </c>
      <c r="AX899" s="13" t="s">
        <v>70</v>
      </c>
      <c r="AY899" s="151" t="s">
        <v>148</v>
      </c>
    </row>
    <row r="900" spans="2:51" s="13" customFormat="1" ht="12">
      <c r="B900" s="150"/>
      <c r="D900" s="144" t="s">
        <v>157</v>
      </c>
      <c r="E900" s="151" t="s">
        <v>1</v>
      </c>
      <c r="F900" s="152" t="s">
        <v>4081</v>
      </c>
      <c r="H900" s="153">
        <v>12.6</v>
      </c>
      <c r="L900" s="150"/>
      <c r="M900" s="154"/>
      <c r="N900" s="155"/>
      <c r="O900" s="155"/>
      <c r="P900" s="155"/>
      <c r="Q900" s="155"/>
      <c r="R900" s="155"/>
      <c r="S900" s="155"/>
      <c r="T900" s="156"/>
      <c r="AT900" s="151" t="s">
        <v>157</v>
      </c>
      <c r="AU900" s="151" t="s">
        <v>79</v>
      </c>
      <c r="AV900" s="13" t="s">
        <v>79</v>
      </c>
      <c r="AW900" s="13" t="s">
        <v>27</v>
      </c>
      <c r="AX900" s="13" t="s">
        <v>70</v>
      </c>
      <c r="AY900" s="151" t="s">
        <v>148</v>
      </c>
    </row>
    <row r="901" spans="2:65" s="1" customFormat="1" ht="16.5" customHeight="1">
      <c r="B901" s="130"/>
      <c r="C901" s="131" t="s">
        <v>1456</v>
      </c>
      <c r="D901" s="131" t="s">
        <v>150</v>
      </c>
      <c r="E901" s="132" t="s">
        <v>1566</v>
      </c>
      <c r="F901" s="133" t="s">
        <v>1567</v>
      </c>
      <c r="G901" s="134" t="s">
        <v>458</v>
      </c>
      <c r="H901" s="135">
        <v>98.7</v>
      </c>
      <c r="I901" s="136"/>
      <c r="J901" s="136">
        <f>ROUND(I901*H901,2)</f>
        <v>0</v>
      </c>
      <c r="K901" s="133" t="s">
        <v>320</v>
      </c>
      <c r="L901" s="27"/>
      <c r="M901" s="137" t="s">
        <v>1</v>
      </c>
      <c r="N901" s="138" t="s">
        <v>35</v>
      </c>
      <c r="O901" s="139">
        <v>0.256</v>
      </c>
      <c r="P901" s="139">
        <f>O901*H901</f>
        <v>25.267200000000003</v>
      </c>
      <c r="Q901" s="139">
        <v>0</v>
      </c>
      <c r="R901" s="139">
        <f>Q901*H901</f>
        <v>0</v>
      </c>
      <c r="S901" s="139">
        <v>0.00223</v>
      </c>
      <c r="T901" s="140">
        <f>S901*H901</f>
        <v>0.22010100000000002</v>
      </c>
      <c r="AR901" s="141" t="s">
        <v>231</v>
      </c>
      <c r="AT901" s="141" t="s">
        <v>150</v>
      </c>
      <c r="AU901" s="141" t="s">
        <v>79</v>
      </c>
      <c r="AY901" s="15" t="s">
        <v>148</v>
      </c>
      <c r="BE901" s="142">
        <f>IF(N901="základní",J901,0)</f>
        <v>0</v>
      </c>
      <c r="BF901" s="142">
        <f>IF(N901="snížená",J901,0)</f>
        <v>0</v>
      </c>
      <c r="BG901" s="142">
        <f>IF(N901="zákl. přenesená",J901,0)</f>
        <v>0</v>
      </c>
      <c r="BH901" s="142">
        <f>IF(N901="sníž. přenesená",J901,0)</f>
        <v>0</v>
      </c>
      <c r="BI901" s="142">
        <f>IF(N901="nulová",J901,0)</f>
        <v>0</v>
      </c>
      <c r="BJ901" s="15" t="s">
        <v>77</v>
      </c>
      <c r="BK901" s="142">
        <f>ROUND(I901*H901,2)</f>
        <v>0</v>
      </c>
      <c r="BL901" s="15" t="s">
        <v>231</v>
      </c>
      <c r="BM901" s="141" t="s">
        <v>4082</v>
      </c>
    </row>
    <row r="902" spans="2:51" s="12" customFormat="1" ht="12">
      <c r="B902" s="143"/>
      <c r="D902" s="144" t="s">
        <v>157</v>
      </c>
      <c r="E902" s="145" t="s">
        <v>1</v>
      </c>
      <c r="F902" s="146" t="s">
        <v>244</v>
      </c>
      <c r="H902" s="145" t="s">
        <v>1</v>
      </c>
      <c r="L902" s="143"/>
      <c r="M902" s="147"/>
      <c r="N902" s="148"/>
      <c r="O902" s="148"/>
      <c r="P902" s="148"/>
      <c r="Q902" s="148"/>
      <c r="R902" s="148"/>
      <c r="S902" s="148"/>
      <c r="T902" s="149"/>
      <c r="AT902" s="145" t="s">
        <v>157</v>
      </c>
      <c r="AU902" s="145" t="s">
        <v>79</v>
      </c>
      <c r="AV902" s="12" t="s">
        <v>77</v>
      </c>
      <c r="AW902" s="12" t="s">
        <v>27</v>
      </c>
      <c r="AX902" s="12" t="s">
        <v>70</v>
      </c>
      <c r="AY902" s="145" t="s">
        <v>148</v>
      </c>
    </row>
    <row r="903" spans="2:51" s="13" customFormat="1" ht="20.4">
      <c r="B903" s="150"/>
      <c r="D903" s="144" t="s">
        <v>157</v>
      </c>
      <c r="E903" s="151" t="s">
        <v>1</v>
      </c>
      <c r="F903" s="152" t="s">
        <v>3894</v>
      </c>
      <c r="H903" s="153">
        <v>98.7</v>
      </c>
      <c r="L903" s="150"/>
      <c r="M903" s="154"/>
      <c r="N903" s="155"/>
      <c r="O903" s="155"/>
      <c r="P903" s="155"/>
      <c r="Q903" s="155"/>
      <c r="R903" s="155"/>
      <c r="S903" s="155"/>
      <c r="T903" s="156"/>
      <c r="AT903" s="151" t="s">
        <v>157</v>
      </c>
      <c r="AU903" s="151" t="s">
        <v>79</v>
      </c>
      <c r="AV903" s="13" t="s">
        <v>79</v>
      </c>
      <c r="AW903" s="13" t="s">
        <v>27</v>
      </c>
      <c r="AX903" s="13" t="s">
        <v>70</v>
      </c>
      <c r="AY903" s="151" t="s">
        <v>148</v>
      </c>
    </row>
    <row r="904" spans="2:65" s="1" customFormat="1" ht="16.5" customHeight="1">
      <c r="B904" s="130"/>
      <c r="C904" s="131" t="s">
        <v>1460</v>
      </c>
      <c r="D904" s="131" t="s">
        <v>150</v>
      </c>
      <c r="E904" s="132" t="s">
        <v>1570</v>
      </c>
      <c r="F904" s="133" t="s">
        <v>1571</v>
      </c>
      <c r="G904" s="134" t="s">
        <v>458</v>
      </c>
      <c r="H904" s="135">
        <v>106.7</v>
      </c>
      <c r="I904" s="136"/>
      <c r="J904" s="136">
        <f>ROUND(I904*H904,2)</f>
        <v>0</v>
      </c>
      <c r="K904" s="133" t="s">
        <v>320</v>
      </c>
      <c r="L904" s="27"/>
      <c r="M904" s="137" t="s">
        <v>1</v>
      </c>
      <c r="N904" s="138" t="s">
        <v>35</v>
      </c>
      <c r="O904" s="139">
        <v>0.189</v>
      </c>
      <c r="P904" s="139">
        <f>O904*H904</f>
        <v>20.1663</v>
      </c>
      <c r="Q904" s="139">
        <v>0</v>
      </c>
      <c r="R904" s="139">
        <f>Q904*H904</f>
        <v>0</v>
      </c>
      <c r="S904" s="139">
        <v>0.0026</v>
      </c>
      <c r="T904" s="140">
        <f>S904*H904</f>
        <v>0.27742</v>
      </c>
      <c r="AR904" s="141" t="s">
        <v>231</v>
      </c>
      <c r="AT904" s="141" t="s">
        <v>150</v>
      </c>
      <c r="AU904" s="141" t="s">
        <v>79</v>
      </c>
      <c r="AY904" s="15" t="s">
        <v>148</v>
      </c>
      <c r="BE904" s="142">
        <f>IF(N904="základní",J904,0)</f>
        <v>0</v>
      </c>
      <c r="BF904" s="142">
        <f>IF(N904="snížená",J904,0)</f>
        <v>0</v>
      </c>
      <c r="BG904" s="142">
        <f>IF(N904="zákl. přenesená",J904,0)</f>
        <v>0</v>
      </c>
      <c r="BH904" s="142">
        <f>IF(N904="sníž. přenesená",J904,0)</f>
        <v>0</v>
      </c>
      <c r="BI904" s="142">
        <f>IF(N904="nulová",J904,0)</f>
        <v>0</v>
      </c>
      <c r="BJ904" s="15" t="s">
        <v>77</v>
      </c>
      <c r="BK904" s="142">
        <f>ROUND(I904*H904,2)</f>
        <v>0</v>
      </c>
      <c r="BL904" s="15" t="s">
        <v>231</v>
      </c>
      <c r="BM904" s="141" t="s">
        <v>4083</v>
      </c>
    </row>
    <row r="905" spans="2:51" s="13" customFormat="1" ht="20.4">
      <c r="B905" s="150"/>
      <c r="D905" s="144" t="s">
        <v>157</v>
      </c>
      <c r="E905" s="151" t="s">
        <v>1</v>
      </c>
      <c r="F905" s="152" t="s">
        <v>4084</v>
      </c>
      <c r="H905" s="153">
        <v>106.7</v>
      </c>
      <c r="L905" s="150"/>
      <c r="M905" s="154"/>
      <c r="N905" s="155"/>
      <c r="O905" s="155"/>
      <c r="P905" s="155"/>
      <c r="Q905" s="155"/>
      <c r="R905" s="155"/>
      <c r="S905" s="155"/>
      <c r="T905" s="156"/>
      <c r="AT905" s="151" t="s">
        <v>157</v>
      </c>
      <c r="AU905" s="151" t="s">
        <v>79</v>
      </c>
      <c r="AV905" s="13" t="s">
        <v>79</v>
      </c>
      <c r="AW905" s="13" t="s">
        <v>27</v>
      </c>
      <c r="AX905" s="13" t="s">
        <v>70</v>
      </c>
      <c r="AY905" s="151" t="s">
        <v>148</v>
      </c>
    </row>
    <row r="906" spans="2:65" s="1" customFormat="1" ht="16.5" customHeight="1">
      <c r="B906" s="130"/>
      <c r="C906" s="131" t="s">
        <v>1466</v>
      </c>
      <c r="D906" s="131" t="s">
        <v>150</v>
      </c>
      <c r="E906" s="132" t="s">
        <v>1575</v>
      </c>
      <c r="F906" s="133" t="s">
        <v>1576</v>
      </c>
      <c r="G906" s="134" t="s">
        <v>458</v>
      </c>
      <c r="H906" s="135">
        <v>54</v>
      </c>
      <c r="I906" s="136"/>
      <c r="J906" s="136">
        <f>ROUND(I906*H906,2)</f>
        <v>0</v>
      </c>
      <c r="K906" s="133" t="s">
        <v>320</v>
      </c>
      <c r="L906" s="27"/>
      <c r="M906" s="137" t="s">
        <v>1</v>
      </c>
      <c r="N906" s="138" t="s">
        <v>35</v>
      </c>
      <c r="O906" s="139">
        <v>0.147</v>
      </c>
      <c r="P906" s="139">
        <f>O906*H906</f>
        <v>7.938</v>
      </c>
      <c r="Q906" s="139">
        <v>0</v>
      </c>
      <c r="R906" s="139">
        <f>Q906*H906</f>
        <v>0</v>
      </c>
      <c r="S906" s="139">
        <v>0.00394</v>
      </c>
      <c r="T906" s="140">
        <f>S906*H906</f>
        <v>0.21276</v>
      </c>
      <c r="AR906" s="141" t="s">
        <v>231</v>
      </c>
      <c r="AT906" s="141" t="s">
        <v>150</v>
      </c>
      <c r="AU906" s="141" t="s">
        <v>79</v>
      </c>
      <c r="AY906" s="15" t="s">
        <v>148</v>
      </c>
      <c r="BE906" s="142">
        <f>IF(N906="základní",J906,0)</f>
        <v>0</v>
      </c>
      <c r="BF906" s="142">
        <f>IF(N906="snížená",J906,0)</f>
        <v>0</v>
      </c>
      <c r="BG906" s="142">
        <f>IF(N906="zákl. přenesená",J906,0)</f>
        <v>0</v>
      </c>
      <c r="BH906" s="142">
        <f>IF(N906="sníž. přenesená",J906,0)</f>
        <v>0</v>
      </c>
      <c r="BI906" s="142">
        <f>IF(N906="nulová",J906,0)</f>
        <v>0</v>
      </c>
      <c r="BJ906" s="15" t="s">
        <v>77</v>
      </c>
      <c r="BK906" s="142">
        <f>ROUND(I906*H906,2)</f>
        <v>0</v>
      </c>
      <c r="BL906" s="15" t="s">
        <v>231</v>
      </c>
      <c r="BM906" s="141" t="s">
        <v>4085</v>
      </c>
    </row>
    <row r="907" spans="2:51" s="13" customFormat="1" ht="12">
      <c r="B907" s="150"/>
      <c r="D907" s="144" t="s">
        <v>157</v>
      </c>
      <c r="E907" s="151" t="s">
        <v>1</v>
      </c>
      <c r="F907" s="152" t="s">
        <v>4086</v>
      </c>
      <c r="H907" s="153">
        <v>54</v>
      </c>
      <c r="L907" s="150"/>
      <c r="M907" s="154"/>
      <c r="N907" s="155"/>
      <c r="O907" s="155"/>
      <c r="P907" s="155"/>
      <c r="Q907" s="155"/>
      <c r="R907" s="155"/>
      <c r="S907" s="155"/>
      <c r="T907" s="156"/>
      <c r="AT907" s="151" t="s">
        <v>157</v>
      </c>
      <c r="AU907" s="151" t="s">
        <v>79</v>
      </c>
      <c r="AV907" s="13" t="s">
        <v>79</v>
      </c>
      <c r="AW907" s="13" t="s">
        <v>27</v>
      </c>
      <c r="AX907" s="13" t="s">
        <v>70</v>
      </c>
      <c r="AY907" s="151" t="s">
        <v>148</v>
      </c>
    </row>
    <row r="908" spans="2:65" s="1" customFormat="1" ht="24" customHeight="1">
      <c r="B908" s="130"/>
      <c r="C908" s="131" t="s">
        <v>1470</v>
      </c>
      <c r="D908" s="131" t="s">
        <v>150</v>
      </c>
      <c r="E908" s="132" t="s">
        <v>1580</v>
      </c>
      <c r="F908" s="133" t="s">
        <v>1581</v>
      </c>
      <c r="G908" s="134" t="s">
        <v>153</v>
      </c>
      <c r="H908" s="135">
        <v>9.36</v>
      </c>
      <c r="I908" s="136"/>
      <c r="J908" s="136">
        <f>ROUND(I908*H908,2)</f>
        <v>0</v>
      </c>
      <c r="K908" s="133" t="s">
        <v>320</v>
      </c>
      <c r="L908" s="27"/>
      <c r="M908" s="137" t="s">
        <v>1</v>
      </c>
      <c r="N908" s="138" t="s">
        <v>35</v>
      </c>
      <c r="O908" s="139">
        <v>1.18</v>
      </c>
      <c r="P908" s="139">
        <f>O908*H908</f>
        <v>11.044799999999999</v>
      </c>
      <c r="Q908" s="139">
        <v>0.00655</v>
      </c>
      <c r="R908" s="139">
        <f>Q908*H908</f>
        <v>0.061308</v>
      </c>
      <c r="S908" s="139">
        <v>0</v>
      </c>
      <c r="T908" s="140">
        <f>S908*H908</f>
        <v>0</v>
      </c>
      <c r="AR908" s="141" t="s">
        <v>231</v>
      </c>
      <c r="AT908" s="141" t="s">
        <v>150</v>
      </c>
      <c r="AU908" s="141" t="s">
        <v>79</v>
      </c>
      <c r="AY908" s="15" t="s">
        <v>148</v>
      </c>
      <c r="BE908" s="142">
        <f>IF(N908="základní",J908,0)</f>
        <v>0</v>
      </c>
      <c r="BF908" s="142">
        <f>IF(N908="snížená",J908,0)</f>
        <v>0</v>
      </c>
      <c r="BG908" s="142">
        <f>IF(N908="zákl. přenesená",J908,0)</f>
        <v>0</v>
      </c>
      <c r="BH908" s="142">
        <f>IF(N908="sníž. přenesená",J908,0)</f>
        <v>0</v>
      </c>
      <c r="BI908" s="142">
        <f>IF(N908="nulová",J908,0)</f>
        <v>0</v>
      </c>
      <c r="BJ908" s="15" t="s">
        <v>77</v>
      </c>
      <c r="BK908" s="142">
        <f>ROUND(I908*H908,2)</f>
        <v>0</v>
      </c>
      <c r="BL908" s="15" t="s">
        <v>231</v>
      </c>
      <c r="BM908" s="141" t="s">
        <v>4087</v>
      </c>
    </row>
    <row r="909" spans="2:51" s="13" customFormat="1" ht="12">
      <c r="B909" s="150"/>
      <c r="D909" s="144" t="s">
        <v>157</v>
      </c>
      <c r="E909" s="151" t="s">
        <v>1</v>
      </c>
      <c r="F909" s="152" t="s">
        <v>4088</v>
      </c>
      <c r="H909" s="153">
        <v>7.92</v>
      </c>
      <c r="L909" s="150"/>
      <c r="M909" s="154"/>
      <c r="N909" s="155"/>
      <c r="O909" s="155"/>
      <c r="P909" s="155"/>
      <c r="Q909" s="155"/>
      <c r="R909" s="155"/>
      <c r="S909" s="155"/>
      <c r="T909" s="156"/>
      <c r="AT909" s="151" t="s">
        <v>157</v>
      </c>
      <c r="AU909" s="151" t="s">
        <v>79</v>
      </c>
      <c r="AV909" s="13" t="s">
        <v>79</v>
      </c>
      <c r="AW909" s="13" t="s">
        <v>27</v>
      </c>
      <c r="AX909" s="13" t="s">
        <v>70</v>
      </c>
      <c r="AY909" s="151" t="s">
        <v>148</v>
      </c>
    </row>
    <row r="910" spans="2:51" s="13" customFormat="1" ht="12">
      <c r="B910" s="150"/>
      <c r="D910" s="144" t="s">
        <v>157</v>
      </c>
      <c r="E910" s="151" t="s">
        <v>1</v>
      </c>
      <c r="F910" s="152" t="s">
        <v>4066</v>
      </c>
      <c r="H910" s="153">
        <v>1.44</v>
      </c>
      <c r="L910" s="150"/>
      <c r="M910" s="154"/>
      <c r="N910" s="155"/>
      <c r="O910" s="155"/>
      <c r="P910" s="155"/>
      <c r="Q910" s="155"/>
      <c r="R910" s="155"/>
      <c r="S910" s="155"/>
      <c r="T910" s="156"/>
      <c r="AT910" s="151" t="s">
        <v>157</v>
      </c>
      <c r="AU910" s="151" t="s">
        <v>79</v>
      </c>
      <c r="AV910" s="13" t="s">
        <v>79</v>
      </c>
      <c r="AW910" s="13" t="s">
        <v>27</v>
      </c>
      <c r="AX910" s="13" t="s">
        <v>70</v>
      </c>
      <c r="AY910" s="151" t="s">
        <v>148</v>
      </c>
    </row>
    <row r="911" spans="2:65" s="1" customFormat="1" ht="36" customHeight="1">
      <c r="B911" s="130"/>
      <c r="C911" s="131" t="s">
        <v>1476</v>
      </c>
      <c r="D911" s="131" t="s">
        <v>150</v>
      </c>
      <c r="E911" s="132" t="s">
        <v>1585</v>
      </c>
      <c r="F911" s="133" t="s">
        <v>1586</v>
      </c>
      <c r="G911" s="134" t="s">
        <v>458</v>
      </c>
      <c r="H911" s="135">
        <v>72.32</v>
      </c>
      <c r="I911" s="136"/>
      <c r="J911" s="136">
        <f>ROUND(I911*H911,2)</f>
        <v>0</v>
      </c>
      <c r="K911" s="133" t="s">
        <v>320</v>
      </c>
      <c r="L911" s="27"/>
      <c r="M911" s="137" t="s">
        <v>1</v>
      </c>
      <c r="N911" s="138" t="s">
        <v>35</v>
      </c>
      <c r="O911" s="139">
        <v>0.331</v>
      </c>
      <c r="P911" s="139">
        <f>O911*H911</f>
        <v>23.93792</v>
      </c>
      <c r="Q911" s="139">
        <v>0.00198</v>
      </c>
      <c r="R911" s="139">
        <f>Q911*H911</f>
        <v>0.14319359999999998</v>
      </c>
      <c r="S911" s="139">
        <v>0</v>
      </c>
      <c r="T911" s="140">
        <f>S911*H911</f>
        <v>0</v>
      </c>
      <c r="AR911" s="141" t="s">
        <v>231</v>
      </c>
      <c r="AT911" s="141" t="s">
        <v>150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231</v>
      </c>
      <c r="BM911" s="141" t="s">
        <v>4089</v>
      </c>
    </row>
    <row r="912" spans="2:51" s="12" customFormat="1" ht="12">
      <c r="B912" s="143"/>
      <c r="D912" s="144" t="s">
        <v>157</v>
      </c>
      <c r="E912" s="145" t="s">
        <v>1</v>
      </c>
      <c r="F912" s="146" t="s">
        <v>329</v>
      </c>
      <c r="H912" s="145" t="s">
        <v>1</v>
      </c>
      <c r="L912" s="143"/>
      <c r="M912" s="147"/>
      <c r="N912" s="148"/>
      <c r="O912" s="148"/>
      <c r="P912" s="148"/>
      <c r="Q912" s="148"/>
      <c r="R912" s="148"/>
      <c r="S912" s="148"/>
      <c r="T912" s="149"/>
      <c r="AT912" s="145" t="s">
        <v>157</v>
      </c>
      <c r="AU912" s="145" t="s">
        <v>79</v>
      </c>
      <c r="AV912" s="12" t="s">
        <v>77</v>
      </c>
      <c r="AW912" s="12" t="s">
        <v>27</v>
      </c>
      <c r="AX912" s="12" t="s">
        <v>70</v>
      </c>
      <c r="AY912" s="145" t="s">
        <v>148</v>
      </c>
    </row>
    <row r="913" spans="2:51" s="13" customFormat="1" ht="12">
      <c r="B913" s="150"/>
      <c r="D913" s="144" t="s">
        <v>157</v>
      </c>
      <c r="E913" s="151" t="s">
        <v>1</v>
      </c>
      <c r="F913" s="152" t="s">
        <v>4070</v>
      </c>
      <c r="H913" s="153">
        <v>1.33</v>
      </c>
      <c r="L913" s="150"/>
      <c r="M913" s="154"/>
      <c r="N913" s="155"/>
      <c r="O913" s="155"/>
      <c r="P913" s="155"/>
      <c r="Q913" s="155"/>
      <c r="R913" s="155"/>
      <c r="S913" s="155"/>
      <c r="T913" s="156"/>
      <c r="AT913" s="151" t="s">
        <v>157</v>
      </c>
      <c r="AU913" s="151" t="s">
        <v>79</v>
      </c>
      <c r="AV913" s="13" t="s">
        <v>79</v>
      </c>
      <c r="AW913" s="13" t="s">
        <v>27</v>
      </c>
      <c r="AX913" s="13" t="s">
        <v>70</v>
      </c>
      <c r="AY913" s="151" t="s">
        <v>148</v>
      </c>
    </row>
    <row r="914" spans="2:51" s="13" customFormat="1" ht="12">
      <c r="B914" s="150"/>
      <c r="D914" s="144" t="s">
        <v>157</v>
      </c>
      <c r="E914" s="151" t="s">
        <v>1</v>
      </c>
      <c r="F914" s="152" t="s">
        <v>4071</v>
      </c>
      <c r="H914" s="153">
        <v>2.1</v>
      </c>
      <c r="L914" s="150"/>
      <c r="M914" s="154"/>
      <c r="N914" s="155"/>
      <c r="O914" s="155"/>
      <c r="P914" s="155"/>
      <c r="Q914" s="155"/>
      <c r="R914" s="155"/>
      <c r="S914" s="155"/>
      <c r="T914" s="156"/>
      <c r="AT914" s="151" t="s">
        <v>157</v>
      </c>
      <c r="AU914" s="151" t="s">
        <v>79</v>
      </c>
      <c r="AV914" s="13" t="s">
        <v>79</v>
      </c>
      <c r="AW914" s="13" t="s">
        <v>27</v>
      </c>
      <c r="AX914" s="13" t="s">
        <v>70</v>
      </c>
      <c r="AY914" s="151" t="s">
        <v>148</v>
      </c>
    </row>
    <row r="915" spans="2:51" s="13" customFormat="1" ht="12">
      <c r="B915" s="150"/>
      <c r="D915" s="144" t="s">
        <v>157</v>
      </c>
      <c r="E915" s="151" t="s">
        <v>1</v>
      </c>
      <c r="F915" s="152" t="s">
        <v>4072</v>
      </c>
      <c r="H915" s="153">
        <v>1.35</v>
      </c>
      <c r="L915" s="150"/>
      <c r="M915" s="154"/>
      <c r="N915" s="155"/>
      <c r="O915" s="155"/>
      <c r="P915" s="155"/>
      <c r="Q915" s="155"/>
      <c r="R915" s="155"/>
      <c r="S915" s="155"/>
      <c r="T915" s="156"/>
      <c r="AT915" s="151" t="s">
        <v>157</v>
      </c>
      <c r="AU915" s="151" t="s">
        <v>79</v>
      </c>
      <c r="AV915" s="13" t="s">
        <v>79</v>
      </c>
      <c r="AW915" s="13" t="s">
        <v>27</v>
      </c>
      <c r="AX915" s="13" t="s">
        <v>70</v>
      </c>
      <c r="AY915" s="151" t="s">
        <v>148</v>
      </c>
    </row>
    <row r="916" spans="2:51" s="13" customFormat="1" ht="12">
      <c r="B916" s="150"/>
      <c r="D916" s="144" t="s">
        <v>157</v>
      </c>
      <c r="E916" s="151" t="s">
        <v>1</v>
      </c>
      <c r="F916" s="152" t="s">
        <v>4090</v>
      </c>
      <c r="H916" s="153">
        <v>1.16</v>
      </c>
      <c r="L916" s="150"/>
      <c r="M916" s="154"/>
      <c r="N916" s="155"/>
      <c r="O916" s="155"/>
      <c r="P916" s="155"/>
      <c r="Q916" s="155"/>
      <c r="R916" s="155"/>
      <c r="S916" s="155"/>
      <c r="T916" s="156"/>
      <c r="AT916" s="151" t="s">
        <v>157</v>
      </c>
      <c r="AU916" s="151" t="s">
        <v>79</v>
      </c>
      <c r="AV916" s="13" t="s">
        <v>79</v>
      </c>
      <c r="AW916" s="13" t="s">
        <v>27</v>
      </c>
      <c r="AX916" s="13" t="s">
        <v>70</v>
      </c>
      <c r="AY916" s="151" t="s">
        <v>148</v>
      </c>
    </row>
    <row r="917" spans="2:51" s="13" customFormat="1" ht="12">
      <c r="B917" s="150"/>
      <c r="D917" s="144" t="s">
        <v>157</v>
      </c>
      <c r="E917" s="151" t="s">
        <v>1</v>
      </c>
      <c r="F917" s="152" t="s">
        <v>4091</v>
      </c>
      <c r="H917" s="153">
        <v>4.02</v>
      </c>
      <c r="L917" s="150"/>
      <c r="M917" s="154"/>
      <c r="N917" s="155"/>
      <c r="O917" s="155"/>
      <c r="P917" s="155"/>
      <c r="Q917" s="155"/>
      <c r="R917" s="155"/>
      <c r="S917" s="155"/>
      <c r="T917" s="156"/>
      <c r="AT917" s="151" t="s">
        <v>157</v>
      </c>
      <c r="AU917" s="151" t="s">
        <v>79</v>
      </c>
      <c r="AV917" s="13" t="s">
        <v>79</v>
      </c>
      <c r="AW917" s="13" t="s">
        <v>27</v>
      </c>
      <c r="AX917" s="13" t="s">
        <v>70</v>
      </c>
      <c r="AY917" s="151" t="s">
        <v>148</v>
      </c>
    </row>
    <row r="918" spans="2:51" s="13" customFormat="1" ht="12">
      <c r="B918" s="150"/>
      <c r="D918" s="144" t="s">
        <v>157</v>
      </c>
      <c r="E918" s="151" t="s">
        <v>1</v>
      </c>
      <c r="F918" s="152" t="s">
        <v>4092</v>
      </c>
      <c r="H918" s="153">
        <v>3.48</v>
      </c>
      <c r="L918" s="150"/>
      <c r="M918" s="154"/>
      <c r="N918" s="155"/>
      <c r="O918" s="155"/>
      <c r="P918" s="155"/>
      <c r="Q918" s="155"/>
      <c r="R918" s="155"/>
      <c r="S918" s="155"/>
      <c r="T918" s="156"/>
      <c r="AT918" s="151" t="s">
        <v>157</v>
      </c>
      <c r="AU918" s="151" t="s">
        <v>79</v>
      </c>
      <c r="AV918" s="13" t="s">
        <v>79</v>
      </c>
      <c r="AW918" s="13" t="s">
        <v>27</v>
      </c>
      <c r="AX918" s="13" t="s">
        <v>70</v>
      </c>
      <c r="AY918" s="151" t="s">
        <v>148</v>
      </c>
    </row>
    <row r="919" spans="2:51" s="12" customFormat="1" ht="12">
      <c r="B919" s="143"/>
      <c r="D919" s="144" t="s">
        <v>157</v>
      </c>
      <c r="E919" s="145" t="s">
        <v>1</v>
      </c>
      <c r="F919" s="146" t="s">
        <v>339</v>
      </c>
      <c r="H919" s="145" t="s">
        <v>1</v>
      </c>
      <c r="L919" s="143"/>
      <c r="M919" s="147"/>
      <c r="N919" s="148"/>
      <c r="O919" s="148"/>
      <c r="P919" s="148"/>
      <c r="Q919" s="148"/>
      <c r="R919" s="148"/>
      <c r="S919" s="148"/>
      <c r="T919" s="149"/>
      <c r="AT919" s="145" t="s">
        <v>157</v>
      </c>
      <c r="AU919" s="145" t="s">
        <v>79</v>
      </c>
      <c r="AV919" s="12" t="s">
        <v>77</v>
      </c>
      <c r="AW919" s="12" t="s">
        <v>27</v>
      </c>
      <c r="AX919" s="12" t="s">
        <v>70</v>
      </c>
      <c r="AY919" s="145" t="s">
        <v>148</v>
      </c>
    </row>
    <row r="920" spans="2:51" s="13" customFormat="1" ht="12">
      <c r="B920" s="150"/>
      <c r="D920" s="144" t="s">
        <v>157</v>
      </c>
      <c r="E920" s="151" t="s">
        <v>1</v>
      </c>
      <c r="F920" s="152" t="s">
        <v>4073</v>
      </c>
      <c r="H920" s="153">
        <v>4.2</v>
      </c>
      <c r="L920" s="150"/>
      <c r="M920" s="154"/>
      <c r="N920" s="155"/>
      <c r="O920" s="155"/>
      <c r="P920" s="155"/>
      <c r="Q920" s="155"/>
      <c r="R920" s="155"/>
      <c r="S920" s="155"/>
      <c r="T920" s="156"/>
      <c r="AT920" s="151" t="s">
        <v>157</v>
      </c>
      <c r="AU920" s="151" t="s">
        <v>79</v>
      </c>
      <c r="AV920" s="13" t="s">
        <v>79</v>
      </c>
      <c r="AW920" s="13" t="s">
        <v>27</v>
      </c>
      <c r="AX920" s="13" t="s">
        <v>70</v>
      </c>
      <c r="AY920" s="151" t="s">
        <v>148</v>
      </c>
    </row>
    <row r="921" spans="2:51" s="13" customFormat="1" ht="12">
      <c r="B921" s="150"/>
      <c r="D921" s="144" t="s">
        <v>157</v>
      </c>
      <c r="E921" s="151" t="s">
        <v>1</v>
      </c>
      <c r="F921" s="152" t="s">
        <v>4074</v>
      </c>
      <c r="H921" s="153">
        <v>9.31</v>
      </c>
      <c r="L921" s="150"/>
      <c r="M921" s="154"/>
      <c r="N921" s="155"/>
      <c r="O921" s="155"/>
      <c r="P921" s="155"/>
      <c r="Q921" s="155"/>
      <c r="R921" s="155"/>
      <c r="S921" s="155"/>
      <c r="T921" s="156"/>
      <c r="AT921" s="151" t="s">
        <v>157</v>
      </c>
      <c r="AU921" s="151" t="s">
        <v>79</v>
      </c>
      <c r="AV921" s="13" t="s">
        <v>79</v>
      </c>
      <c r="AW921" s="13" t="s">
        <v>27</v>
      </c>
      <c r="AX921" s="13" t="s">
        <v>70</v>
      </c>
      <c r="AY921" s="151" t="s">
        <v>148</v>
      </c>
    </row>
    <row r="922" spans="2:51" s="13" customFormat="1" ht="12">
      <c r="B922" s="150"/>
      <c r="D922" s="144" t="s">
        <v>157</v>
      </c>
      <c r="E922" s="151" t="s">
        <v>1</v>
      </c>
      <c r="F922" s="152" t="s">
        <v>4075</v>
      </c>
      <c r="H922" s="153">
        <v>10.5</v>
      </c>
      <c r="L922" s="150"/>
      <c r="M922" s="154"/>
      <c r="N922" s="155"/>
      <c r="O922" s="155"/>
      <c r="P922" s="155"/>
      <c r="Q922" s="155"/>
      <c r="R922" s="155"/>
      <c r="S922" s="155"/>
      <c r="T922" s="156"/>
      <c r="AT922" s="151" t="s">
        <v>157</v>
      </c>
      <c r="AU922" s="151" t="s">
        <v>79</v>
      </c>
      <c r="AV922" s="13" t="s">
        <v>79</v>
      </c>
      <c r="AW922" s="13" t="s">
        <v>27</v>
      </c>
      <c r="AX922" s="13" t="s">
        <v>70</v>
      </c>
      <c r="AY922" s="151" t="s">
        <v>148</v>
      </c>
    </row>
    <row r="923" spans="2:51" s="13" customFormat="1" ht="12">
      <c r="B923" s="150"/>
      <c r="D923" s="144" t="s">
        <v>157</v>
      </c>
      <c r="E923" s="151" t="s">
        <v>1</v>
      </c>
      <c r="F923" s="152" t="s">
        <v>4076</v>
      </c>
      <c r="H923" s="153">
        <v>5.32</v>
      </c>
      <c r="L923" s="150"/>
      <c r="M923" s="154"/>
      <c r="N923" s="155"/>
      <c r="O923" s="155"/>
      <c r="P923" s="155"/>
      <c r="Q923" s="155"/>
      <c r="R923" s="155"/>
      <c r="S923" s="155"/>
      <c r="T923" s="156"/>
      <c r="AT923" s="151" t="s">
        <v>157</v>
      </c>
      <c r="AU923" s="151" t="s">
        <v>79</v>
      </c>
      <c r="AV923" s="13" t="s">
        <v>79</v>
      </c>
      <c r="AW923" s="13" t="s">
        <v>27</v>
      </c>
      <c r="AX923" s="13" t="s">
        <v>70</v>
      </c>
      <c r="AY923" s="151" t="s">
        <v>148</v>
      </c>
    </row>
    <row r="924" spans="2:51" s="13" customFormat="1" ht="12">
      <c r="B924" s="150"/>
      <c r="D924" s="144" t="s">
        <v>157</v>
      </c>
      <c r="E924" s="151" t="s">
        <v>1</v>
      </c>
      <c r="F924" s="152" t="s">
        <v>4077</v>
      </c>
      <c r="H924" s="153">
        <v>0.9</v>
      </c>
      <c r="L924" s="150"/>
      <c r="M924" s="154"/>
      <c r="N924" s="155"/>
      <c r="O924" s="155"/>
      <c r="P924" s="155"/>
      <c r="Q924" s="155"/>
      <c r="R924" s="155"/>
      <c r="S924" s="155"/>
      <c r="T924" s="156"/>
      <c r="AT924" s="151" t="s">
        <v>157</v>
      </c>
      <c r="AU924" s="151" t="s">
        <v>79</v>
      </c>
      <c r="AV924" s="13" t="s">
        <v>79</v>
      </c>
      <c r="AW924" s="13" t="s">
        <v>27</v>
      </c>
      <c r="AX924" s="13" t="s">
        <v>70</v>
      </c>
      <c r="AY924" s="151" t="s">
        <v>148</v>
      </c>
    </row>
    <row r="925" spans="2:51" s="12" customFormat="1" ht="12">
      <c r="B925" s="143"/>
      <c r="D925" s="144" t="s">
        <v>157</v>
      </c>
      <c r="E925" s="145" t="s">
        <v>1</v>
      </c>
      <c r="F925" s="146" t="s">
        <v>347</v>
      </c>
      <c r="H925" s="145" t="s">
        <v>1</v>
      </c>
      <c r="L925" s="143"/>
      <c r="M925" s="147"/>
      <c r="N925" s="148"/>
      <c r="O925" s="148"/>
      <c r="P925" s="148"/>
      <c r="Q925" s="148"/>
      <c r="R925" s="148"/>
      <c r="S925" s="148"/>
      <c r="T925" s="149"/>
      <c r="AT925" s="145" t="s">
        <v>157</v>
      </c>
      <c r="AU925" s="145" t="s">
        <v>79</v>
      </c>
      <c r="AV925" s="12" t="s">
        <v>77</v>
      </c>
      <c r="AW925" s="12" t="s">
        <v>27</v>
      </c>
      <c r="AX925" s="12" t="s">
        <v>70</v>
      </c>
      <c r="AY925" s="145" t="s">
        <v>148</v>
      </c>
    </row>
    <row r="926" spans="2:51" s="13" customFormat="1" ht="12">
      <c r="B926" s="150"/>
      <c r="D926" s="144" t="s">
        <v>157</v>
      </c>
      <c r="E926" s="151" t="s">
        <v>1</v>
      </c>
      <c r="F926" s="152" t="s">
        <v>4078</v>
      </c>
      <c r="H926" s="153">
        <v>1.74</v>
      </c>
      <c r="L926" s="150"/>
      <c r="M926" s="154"/>
      <c r="N926" s="155"/>
      <c r="O926" s="155"/>
      <c r="P926" s="155"/>
      <c r="Q926" s="155"/>
      <c r="R926" s="155"/>
      <c r="S926" s="155"/>
      <c r="T926" s="156"/>
      <c r="AT926" s="151" t="s">
        <v>157</v>
      </c>
      <c r="AU926" s="151" t="s">
        <v>79</v>
      </c>
      <c r="AV926" s="13" t="s">
        <v>79</v>
      </c>
      <c r="AW926" s="13" t="s">
        <v>27</v>
      </c>
      <c r="AX926" s="13" t="s">
        <v>70</v>
      </c>
      <c r="AY926" s="151" t="s">
        <v>148</v>
      </c>
    </row>
    <row r="927" spans="2:51" s="13" customFormat="1" ht="12">
      <c r="B927" s="150"/>
      <c r="D927" s="144" t="s">
        <v>157</v>
      </c>
      <c r="E927" s="151" t="s">
        <v>1</v>
      </c>
      <c r="F927" s="152" t="s">
        <v>4070</v>
      </c>
      <c r="H927" s="153">
        <v>1.33</v>
      </c>
      <c r="L927" s="150"/>
      <c r="M927" s="154"/>
      <c r="N927" s="155"/>
      <c r="O927" s="155"/>
      <c r="P927" s="155"/>
      <c r="Q927" s="155"/>
      <c r="R927" s="155"/>
      <c r="S927" s="155"/>
      <c r="T927" s="156"/>
      <c r="AT927" s="151" t="s">
        <v>157</v>
      </c>
      <c r="AU927" s="151" t="s">
        <v>79</v>
      </c>
      <c r="AV927" s="13" t="s">
        <v>79</v>
      </c>
      <c r="AW927" s="13" t="s">
        <v>27</v>
      </c>
      <c r="AX927" s="13" t="s">
        <v>70</v>
      </c>
      <c r="AY927" s="151" t="s">
        <v>148</v>
      </c>
    </row>
    <row r="928" spans="2:51" s="13" customFormat="1" ht="12">
      <c r="B928" s="150"/>
      <c r="D928" s="144" t="s">
        <v>157</v>
      </c>
      <c r="E928" s="151" t="s">
        <v>1</v>
      </c>
      <c r="F928" s="152" t="s">
        <v>4079</v>
      </c>
      <c r="H928" s="153">
        <v>2.8</v>
      </c>
      <c r="L928" s="150"/>
      <c r="M928" s="154"/>
      <c r="N928" s="155"/>
      <c r="O928" s="155"/>
      <c r="P928" s="155"/>
      <c r="Q928" s="155"/>
      <c r="R928" s="155"/>
      <c r="S928" s="155"/>
      <c r="T928" s="156"/>
      <c r="AT928" s="151" t="s">
        <v>157</v>
      </c>
      <c r="AU928" s="151" t="s">
        <v>79</v>
      </c>
      <c r="AV928" s="13" t="s">
        <v>79</v>
      </c>
      <c r="AW928" s="13" t="s">
        <v>27</v>
      </c>
      <c r="AX928" s="13" t="s">
        <v>70</v>
      </c>
      <c r="AY928" s="151" t="s">
        <v>148</v>
      </c>
    </row>
    <row r="929" spans="2:51" s="13" customFormat="1" ht="12">
      <c r="B929" s="150"/>
      <c r="D929" s="144" t="s">
        <v>157</v>
      </c>
      <c r="E929" s="151" t="s">
        <v>1</v>
      </c>
      <c r="F929" s="152" t="s">
        <v>4080</v>
      </c>
      <c r="H929" s="153">
        <v>0.87</v>
      </c>
      <c r="L929" s="150"/>
      <c r="M929" s="154"/>
      <c r="N929" s="155"/>
      <c r="O929" s="155"/>
      <c r="P929" s="155"/>
      <c r="Q929" s="155"/>
      <c r="R929" s="155"/>
      <c r="S929" s="155"/>
      <c r="T929" s="156"/>
      <c r="AT929" s="151" t="s">
        <v>157</v>
      </c>
      <c r="AU929" s="151" t="s">
        <v>79</v>
      </c>
      <c r="AV929" s="13" t="s">
        <v>79</v>
      </c>
      <c r="AW929" s="13" t="s">
        <v>27</v>
      </c>
      <c r="AX929" s="13" t="s">
        <v>70</v>
      </c>
      <c r="AY929" s="151" t="s">
        <v>148</v>
      </c>
    </row>
    <row r="930" spans="2:51" s="13" customFormat="1" ht="12">
      <c r="B930" s="150"/>
      <c r="D930" s="144" t="s">
        <v>157</v>
      </c>
      <c r="E930" s="151" t="s">
        <v>1</v>
      </c>
      <c r="F930" s="152" t="s">
        <v>4074</v>
      </c>
      <c r="H930" s="153">
        <v>9.31</v>
      </c>
      <c r="L930" s="150"/>
      <c r="M930" s="154"/>
      <c r="N930" s="155"/>
      <c r="O930" s="155"/>
      <c r="P930" s="155"/>
      <c r="Q930" s="155"/>
      <c r="R930" s="155"/>
      <c r="S930" s="155"/>
      <c r="T930" s="156"/>
      <c r="AT930" s="151" t="s">
        <v>157</v>
      </c>
      <c r="AU930" s="151" t="s">
        <v>79</v>
      </c>
      <c r="AV930" s="13" t="s">
        <v>79</v>
      </c>
      <c r="AW930" s="13" t="s">
        <v>27</v>
      </c>
      <c r="AX930" s="13" t="s">
        <v>70</v>
      </c>
      <c r="AY930" s="151" t="s">
        <v>148</v>
      </c>
    </row>
    <row r="931" spans="2:51" s="13" customFormat="1" ht="12">
      <c r="B931" s="150"/>
      <c r="D931" s="144" t="s">
        <v>157</v>
      </c>
      <c r="E931" s="151" t="s">
        <v>1</v>
      </c>
      <c r="F931" s="152" t="s">
        <v>4081</v>
      </c>
      <c r="H931" s="153">
        <v>12.6</v>
      </c>
      <c r="L931" s="150"/>
      <c r="M931" s="154"/>
      <c r="N931" s="155"/>
      <c r="O931" s="155"/>
      <c r="P931" s="155"/>
      <c r="Q931" s="155"/>
      <c r="R931" s="155"/>
      <c r="S931" s="155"/>
      <c r="T931" s="156"/>
      <c r="AT931" s="151" t="s">
        <v>157</v>
      </c>
      <c r="AU931" s="151" t="s">
        <v>79</v>
      </c>
      <c r="AV931" s="13" t="s">
        <v>79</v>
      </c>
      <c r="AW931" s="13" t="s">
        <v>27</v>
      </c>
      <c r="AX931" s="13" t="s">
        <v>70</v>
      </c>
      <c r="AY931" s="151" t="s">
        <v>148</v>
      </c>
    </row>
    <row r="932" spans="2:65" s="1" customFormat="1" ht="16.5" customHeight="1">
      <c r="B932" s="130"/>
      <c r="C932" s="131" t="s">
        <v>1485</v>
      </c>
      <c r="D932" s="131" t="s">
        <v>150</v>
      </c>
      <c r="E932" s="132" t="s">
        <v>1593</v>
      </c>
      <c r="F932" s="133" t="s">
        <v>1594</v>
      </c>
      <c r="G932" s="134" t="s">
        <v>458</v>
      </c>
      <c r="H932" s="135">
        <v>105.4</v>
      </c>
      <c r="I932" s="136"/>
      <c r="J932" s="136">
        <f>ROUND(I932*H932,2)</f>
        <v>0</v>
      </c>
      <c r="K932" s="133" t="s">
        <v>1</v>
      </c>
      <c r="L932" s="27"/>
      <c r="M932" s="137" t="s">
        <v>1</v>
      </c>
      <c r="N932" s="138" t="s">
        <v>35</v>
      </c>
      <c r="O932" s="139">
        <v>0.233</v>
      </c>
      <c r="P932" s="139">
        <f>O932*H932</f>
        <v>24.558200000000003</v>
      </c>
      <c r="Q932" s="139">
        <v>0.00059</v>
      </c>
      <c r="R932" s="139">
        <f>Q932*H932</f>
        <v>0.062186000000000005</v>
      </c>
      <c r="S932" s="139">
        <v>0</v>
      </c>
      <c r="T932" s="140">
        <f>S932*H932</f>
        <v>0</v>
      </c>
      <c r="AR932" s="141" t="s">
        <v>231</v>
      </c>
      <c r="AT932" s="141" t="s">
        <v>150</v>
      </c>
      <c r="AU932" s="141" t="s">
        <v>79</v>
      </c>
      <c r="AY932" s="15" t="s">
        <v>148</v>
      </c>
      <c r="BE932" s="142">
        <f>IF(N932="základní",J932,0)</f>
        <v>0</v>
      </c>
      <c r="BF932" s="142">
        <f>IF(N932="snížená",J932,0)</f>
        <v>0</v>
      </c>
      <c r="BG932" s="142">
        <f>IF(N932="zákl. přenesená",J932,0)</f>
        <v>0</v>
      </c>
      <c r="BH932" s="142">
        <f>IF(N932="sníž. přenesená",J932,0)</f>
        <v>0</v>
      </c>
      <c r="BI932" s="142">
        <f>IF(N932="nulová",J932,0)</f>
        <v>0</v>
      </c>
      <c r="BJ932" s="15" t="s">
        <v>77</v>
      </c>
      <c r="BK932" s="142">
        <f>ROUND(I932*H932,2)</f>
        <v>0</v>
      </c>
      <c r="BL932" s="15" t="s">
        <v>231</v>
      </c>
      <c r="BM932" s="141" t="s">
        <v>4093</v>
      </c>
    </row>
    <row r="933" spans="2:51" s="13" customFormat="1" ht="20.4">
      <c r="B933" s="150"/>
      <c r="D933" s="144" t="s">
        <v>157</v>
      </c>
      <c r="E933" s="151" t="s">
        <v>1</v>
      </c>
      <c r="F933" s="152" t="s">
        <v>4094</v>
      </c>
      <c r="H933" s="153">
        <v>105.4</v>
      </c>
      <c r="L933" s="150"/>
      <c r="M933" s="154"/>
      <c r="N933" s="155"/>
      <c r="O933" s="155"/>
      <c r="P933" s="155"/>
      <c r="Q933" s="155"/>
      <c r="R933" s="155"/>
      <c r="S933" s="155"/>
      <c r="T933" s="156"/>
      <c r="AT933" s="151" t="s">
        <v>157</v>
      </c>
      <c r="AU933" s="151" t="s">
        <v>79</v>
      </c>
      <c r="AV933" s="13" t="s">
        <v>79</v>
      </c>
      <c r="AW933" s="13" t="s">
        <v>27</v>
      </c>
      <c r="AX933" s="13" t="s">
        <v>70</v>
      </c>
      <c r="AY933" s="151" t="s">
        <v>148</v>
      </c>
    </row>
    <row r="934" spans="2:65" s="1" customFormat="1" ht="24" customHeight="1">
      <c r="B934" s="130"/>
      <c r="C934" s="305" t="s">
        <v>1490</v>
      </c>
      <c r="D934" s="305" t="s">
        <v>150</v>
      </c>
      <c r="E934" s="306" t="s">
        <v>1598</v>
      </c>
      <c r="F934" s="307" t="s">
        <v>1599</v>
      </c>
      <c r="G934" s="308" t="s">
        <v>319</v>
      </c>
      <c r="H934" s="309">
        <v>6</v>
      </c>
      <c r="I934" s="310"/>
      <c r="J934" s="310">
        <f>ROUND(I934*H934,2)</f>
        <v>0</v>
      </c>
      <c r="K934" s="133" t="s">
        <v>154</v>
      </c>
      <c r="L934" s="27"/>
      <c r="M934" s="137" t="s">
        <v>1</v>
      </c>
      <c r="N934" s="138" t="s">
        <v>35</v>
      </c>
      <c r="O934" s="139">
        <v>0.907</v>
      </c>
      <c r="P934" s="139">
        <f>O934*H934</f>
        <v>5.442</v>
      </c>
      <c r="Q934" s="139">
        <v>0.00462</v>
      </c>
      <c r="R934" s="139">
        <f>Q934*H934</f>
        <v>0.02772</v>
      </c>
      <c r="S934" s="139">
        <v>0</v>
      </c>
      <c r="T934" s="140">
        <f>S934*H934</f>
        <v>0</v>
      </c>
      <c r="AR934" s="141" t="s">
        <v>231</v>
      </c>
      <c r="AT934" s="141" t="s">
        <v>150</v>
      </c>
      <c r="AU934" s="141" t="s">
        <v>79</v>
      </c>
      <c r="AY934" s="15" t="s">
        <v>148</v>
      </c>
      <c r="BE934" s="142">
        <f>IF(N934="základní",J934,0)</f>
        <v>0</v>
      </c>
      <c r="BF934" s="142">
        <f>IF(N934="snížená",J934,0)</f>
        <v>0</v>
      </c>
      <c r="BG934" s="142">
        <f>IF(N934="zákl. přenesená",J934,0)</f>
        <v>0</v>
      </c>
      <c r="BH934" s="142">
        <f>IF(N934="sníž. přenesená",J934,0)</f>
        <v>0</v>
      </c>
      <c r="BI934" s="142">
        <f>IF(N934="nulová",J934,0)</f>
        <v>0</v>
      </c>
      <c r="BJ934" s="15" t="s">
        <v>77</v>
      </c>
      <c r="BK934" s="142">
        <f>ROUND(I934*H934,2)</f>
        <v>0</v>
      </c>
      <c r="BL934" s="15" t="s">
        <v>231</v>
      </c>
      <c r="BM934" s="141" t="s">
        <v>4095</v>
      </c>
    </row>
    <row r="935" spans="2:51" s="13" customFormat="1" ht="12">
      <c r="B935" s="150"/>
      <c r="D935" s="144" t="s">
        <v>157</v>
      </c>
      <c r="E935" s="151" t="s">
        <v>1</v>
      </c>
      <c r="F935" s="152" t="s">
        <v>2687</v>
      </c>
      <c r="H935" s="153">
        <v>6</v>
      </c>
      <c r="L935" s="150"/>
      <c r="M935" s="154"/>
      <c r="N935" s="155"/>
      <c r="O935" s="155"/>
      <c r="P935" s="155"/>
      <c r="Q935" s="155"/>
      <c r="R935" s="155"/>
      <c r="S935" s="155"/>
      <c r="T935" s="156"/>
      <c r="AT935" s="151" t="s">
        <v>157</v>
      </c>
      <c r="AU935" s="151" t="s">
        <v>79</v>
      </c>
      <c r="AV935" s="13" t="s">
        <v>79</v>
      </c>
      <c r="AW935" s="13" t="s">
        <v>27</v>
      </c>
      <c r="AX935" s="13" t="s">
        <v>70</v>
      </c>
      <c r="AY935" s="151" t="s">
        <v>148</v>
      </c>
    </row>
    <row r="936" spans="2:65" s="1" customFormat="1" ht="24" customHeight="1">
      <c r="B936" s="130"/>
      <c r="C936" s="131" t="s">
        <v>1499</v>
      </c>
      <c r="D936" s="131" t="s">
        <v>150</v>
      </c>
      <c r="E936" s="132" t="s">
        <v>1603</v>
      </c>
      <c r="F936" s="133" t="s">
        <v>1604</v>
      </c>
      <c r="G936" s="134" t="s">
        <v>458</v>
      </c>
      <c r="H936" s="135">
        <v>106.7</v>
      </c>
      <c r="I936" s="136"/>
      <c r="J936" s="136">
        <f>ROUND(I936*H936,2)</f>
        <v>0</v>
      </c>
      <c r="K936" s="133" t="s">
        <v>320</v>
      </c>
      <c r="L936" s="27"/>
      <c r="M936" s="137" t="s">
        <v>1</v>
      </c>
      <c r="N936" s="138" t="s">
        <v>35</v>
      </c>
      <c r="O936" s="139">
        <v>0.265</v>
      </c>
      <c r="P936" s="139">
        <f>O936*H936</f>
        <v>28.2755</v>
      </c>
      <c r="Q936" s="139">
        <v>0.00286</v>
      </c>
      <c r="R936" s="139">
        <f>Q936*H936</f>
        <v>0.30516200000000004</v>
      </c>
      <c r="S936" s="139">
        <v>0</v>
      </c>
      <c r="T936" s="140">
        <f>S936*H936</f>
        <v>0</v>
      </c>
      <c r="AR936" s="141" t="s">
        <v>231</v>
      </c>
      <c r="AT936" s="141" t="s">
        <v>150</v>
      </c>
      <c r="AU936" s="141" t="s">
        <v>79</v>
      </c>
      <c r="AY936" s="15" t="s">
        <v>148</v>
      </c>
      <c r="BE936" s="142">
        <f>IF(N936="základní",J936,0)</f>
        <v>0</v>
      </c>
      <c r="BF936" s="142">
        <f>IF(N936="snížená",J936,0)</f>
        <v>0</v>
      </c>
      <c r="BG936" s="142">
        <f>IF(N936="zákl. přenesená",J936,0)</f>
        <v>0</v>
      </c>
      <c r="BH936" s="142">
        <f>IF(N936="sníž. přenesená",J936,0)</f>
        <v>0</v>
      </c>
      <c r="BI936" s="142">
        <f>IF(N936="nulová",J936,0)</f>
        <v>0</v>
      </c>
      <c r="BJ936" s="15" t="s">
        <v>77</v>
      </c>
      <c r="BK936" s="142">
        <f>ROUND(I936*H936,2)</f>
        <v>0</v>
      </c>
      <c r="BL936" s="15" t="s">
        <v>231</v>
      </c>
      <c r="BM936" s="141" t="s">
        <v>4096</v>
      </c>
    </row>
    <row r="937" spans="2:51" s="13" customFormat="1" ht="20.4">
      <c r="B937" s="150"/>
      <c r="D937" s="144" t="s">
        <v>157</v>
      </c>
      <c r="E937" s="151" t="s">
        <v>1</v>
      </c>
      <c r="F937" s="152" t="s">
        <v>4084</v>
      </c>
      <c r="H937" s="153">
        <v>106.7</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65" s="1" customFormat="1" ht="24" customHeight="1">
      <c r="B938" s="130"/>
      <c r="C938" s="131" t="s">
        <v>1502</v>
      </c>
      <c r="D938" s="131" t="s">
        <v>150</v>
      </c>
      <c r="E938" s="132" t="s">
        <v>1607</v>
      </c>
      <c r="F938" s="133" t="s">
        <v>1608</v>
      </c>
      <c r="G938" s="134" t="s">
        <v>319</v>
      </c>
      <c r="H938" s="135">
        <v>6</v>
      </c>
      <c r="I938" s="136"/>
      <c r="J938" s="136">
        <f>ROUND(I938*H938,2)</f>
        <v>0</v>
      </c>
      <c r="K938" s="133" t="s">
        <v>320</v>
      </c>
      <c r="L938" s="27"/>
      <c r="M938" s="137" t="s">
        <v>1</v>
      </c>
      <c r="N938" s="138" t="s">
        <v>35</v>
      </c>
      <c r="O938" s="139">
        <v>0.11</v>
      </c>
      <c r="P938" s="139">
        <f>O938*H938</f>
        <v>0.66</v>
      </c>
      <c r="Q938" s="139">
        <v>0.00071</v>
      </c>
      <c r="R938" s="139">
        <f>Q938*H938</f>
        <v>0.00426</v>
      </c>
      <c r="S938" s="139">
        <v>0</v>
      </c>
      <c r="T938" s="140">
        <f>S938*H938</f>
        <v>0</v>
      </c>
      <c r="AR938" s="141" t="s">
        <v>231</v>
      </c>
      <c r="AT938" s="141" t="s">
        <v>150</v>
      </c>
      <c r="AU938" s="141" t="s">
        <v>79</v>
      </c>
      <c r="AY938" s="15" t="s">
        <v>148</v>
      </c>
      <c r="BE938" s="142">
        <f>IF(N938="základní",J938,0)</f>
        <v>0</v>
      </c>
      <c r="BF938" s="142">
        <f>IF(N938="snížená",J938,0)</f>
        <v>0</v>
      </c>
      <c r="BG938" s="142">
        <f>IF(N938="zákl. přenesená",J938,0)</f>
        <v>0</v>
      </c>
      <c r="BH938" s="142">
        <f>IF(N938="sníž. přenesená",J938,0)</f>
        <v>0</v>
      </c>
      <c r="BI938" s="142">
        <f>IF(N938="nulová",J938,0)</f>
        <v>0</v>
      </c>
      <c r="BJ938" s="15" t="s">
        <v>77</v>
      </c>
      <c r="BK938" s="142">
        <f>ROUND(I938*H938,2)</f>
        <v>0</v>
      </c>
      <c r="BL938" s="15" t="s">
        <v>231</v>
      </c>
      <c r="BM938" s="141" t="s">
        <v>4097</v>
      </c>
    </row>
    <row r="939" spans="2:51" s="13" customFormat="1" ht="12">
      <c r="B939" s="150"/>
      <c r="D939" s="144" t="s">
        <v>157</v>
      </c>
      <c r="E939" s="151" t="s">
        <v>1</v>
      </c>
      <c r="F939" s="152" t="s">
        <v>1842</v>
      </c>
      <c r="H939" s="153">
        <v>6</v>
      </c>
      <c r="L939" s="150"/>
      <c r="M939" s="154"/>
      <c r="N939" s="155"/>
      <c r="O939" s="155"/>
      <c r="P939" s="155"/>
      <c r="Q939" s="155"/>
      <c r="R939" s="155"/>
      <c r="S939" s="155"/>
      <c r="T939" s="156"/>
      <c r="AT939" s="151" t="s">
        <v>157</v>
      </c>
      <c r="AU939" s="151" t="s">
        <v>79</v>
      </c>
      <c r="AV939" s="13" t="s">
        <v>79</v>
      </c>
      <c r="AW939" s="13" t="s">
        <v>27</v>
      </c>
      <c r="AX939" s="13" t="s">
        <v>70</v>
      </c>
      <c r="AY939" s="151" t="s">
        <v>148</v>
      </c>
    </row>
    <row r="940" spans="2:65" s="1" customFormat="1" ht="24" customHeight="1">
      <c r="B940" s="130"/>
      <c r="C940" s="131" t="s">
        <v>1507</v>
      </c>
      <c r="D940" s="131" t="s">
        <v>150</v>
      </c>
      <c r="E940" s="132" t="s">
        <v>1612</v>
      </c>
      <c r="F940" s="133" t="s">
        <v>1613</v>
      </c>
      <c r="G940" s="134" t="s">
        <v>319</v>
      </c>
      <c r="H940" s="135">
        <v>6</v>
      </c>
      <c r="I940" s="136"/>
      <c r="J940" s="136">
        <f>ROUND(I940*H940,2)</f>
        <v>0</v>
      </c>
      <c r="K940" s="133" t="s">
        <v>320</v>
      </c>
      <c r="L940" s="27"/>
      <c r="M940" s="137" t="s">
        <v>1</v>
      </c>
      <c r="N940" s="138" t="s">
        <v>35</v>
      </c>
      <c r="O940" s="139">
        <v>0.4</v>
      </c>
      <c r="P940" s="139">
        <f>O940*H940</f>
        <v>2.4000000000000004</v>
      </c>
      <c r="Q940" s="139">
        <v>0.00048</v>
      </c>
      <c r="R940" s="139">
        <f>Q940*H940</f>
        <v>0.00288</v>
      </c>
      <c r="S940" s="139">
        <v>0</v>
      </c>
      <c r="T940" s="140">
        <f>S940*H940</f>
        <v>0</v>
      </c>
      <c r="AR940" s="141" t="s">
        <v>231</v>
      </c>
      <c r="AT940" s="141" t="s">
        <v>150</v>
      </c>
      <c r="AU940" s="141" t="s">
        <v>79</v>
      </c>
      <c r="AY940" s="15" t="s">
        <v>148</v>
      </c>
      <c r="BE940" s="142">
        <f>IF(N940="základní",J940,0)</f>
        <v>0</v>
      </c>
      <c r="BF940" s="142">
        <f>IF(N940="snížená",J940,0)</f>
        <v>0</v>
      </c>
      <c r="BG940" s="142">
        <f>IF(N940="zákl. přenesená",J940,0)</f>
        <v>0</v>
      </c>
      <c r="BH940" s="142">
        <f>IF(N940="sníž. přenesená",J940,0)</f>
        <v>0</v>
      </c>
      <c r="BI940" s="142">
        <f>IF(N940="nulová",J940,0)</f>
        <v>0</v>
      </c>
      <c r="BJ940" s="15" t="s">
        <v>77</v>
      </c>
      <c r="BK940" s="142">
        <f>ROUND(I940*H940,2)</f>
        <v>0</v>
      </c>
      <c r="BL940" s="15" t="s">
        <v>231</v>
      </c>
      <c r="BM940" s="141" t="s">
        <v>4098</v>
      </c>
    </row>
    <row r="941" spans="2:51" s="13" customFormat="1" ht="12">
      <c r="B941" s="150"/>
      <c r="D941" s="144" t="s">
        <v>157</v>
      </c>
      <c r="E941" s="151" t="s">
        <v>1</v>
      </c>
      <c r="F941" s="152" t="s">
        <v>1842</v>
      </c>
      <c r="H941" s="153">
        <v>6</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65" s="1" customFormat="1" ht="24" customHeight="1">
      <c r="B942" s="130"/>
      <c r="C942" s="131" t="s">
        <v>1513</v>
      </c>
      <c r="D942" s="131" t="s">
        <v>150</v>
      </c>
      <c r="E942" s="132" t="s">
        <v>1617</v>
      </c>
      <c r="F942" s="133" t="s">
        <v>1618</v>
      </c>
      <c r="G942" s="134" t="s">
        <v>458</v>
      </c>
      <c r="H942" s="135">
        <v>54</v>
      </c>
      <c r="I942" s="136"/>
      <c r="J942" s="136">
        <f>ROUND(I942*H942,2)</f>
        <v>0</v>
      </c>
      <c r="K942" s="133" t="s">
        <v>320</v>
      </c>
      <c r="L942" s="27"/>
      <c r="M942" s="137" t="s">
        <v>1</v>
      </c>
      <c r="N942" s="138" t="s">
        <v>35</v>
      </c>
      <c r="O942" s="139">
        <v>0.334</v>
      </c>
      <c r="P942" s="139">
        <f>O942*H942</f>
        <v>18.036</v>
      </c>
      <c r="Q942" s="139">
        <v>0.00236</v>
      </c>
      <c r="R942" s="139">
        <f>Q942*H942</f>
        <v>0.12744</v>
      </c>
      <c r="S942" s="139">
        <v>0</v>
      </c>
      <c r="T942" s="140">
        <f>S942*H942</f>
        <v>0</v>
      </c>
      <c r="AR942" s="141" t="s">
        <v>231</v>
      </c>
      <c r="AT942" s="141" t="s">
        <v>150</v>
      </c>
      <c r="AU942" s="141" t="s">
        <v>79</v>
      </c>
      <c r="AY942" s="15" t="s">
        <v>148</v>
      </c>
      <c r="BE942" s="142">
        <f>IF(N942="základní",J942,0)</f>
        <v>0</v>
      </c>
      <c r="BF942" s="142">
        <f>IF(N942="snížená",J942,0)</f>
        <v>0</v>
      </c>
      <c r="BG942" s="142">
        <f>IF(N942="zákl. přenesená",J942,0)</f>
        <v>0</v>
      </c>
      <c r="BH942" s="142">
        <f>IF(N942="sníž. přenesená",J942,0)</f>
        <v>0</v>
      </c>
      <c r="BI942" s="142">
        <f>IF(N942="nulová",J942,0)</f>
        <v>0</v>
      </c>
      <c r="BJ942" s="15" t="s">
        <v>77</v>
      </c>
      <c r="BK942" s="142">
        <f>ROUND(I942*H942,2)</f>
        <v>0</v>
      </c>
      <c r="BL942" s="15" t="s">
        <v>231</v>
      </c>
      <c r="BM942" s="141" t="s">
        <v>4099</v>
      </c>
    </row>
    <row r="943" spans="2:51" s="13" customFormat="1" ht="12">
      <c r="B943" s="150"/>
      <c r="D943" s="144" t="s">
        <v>157</v>
      </c>
      <c r="E943" s="151" t="s">
        <v>1</v>
      </c>
      <c r="F943" s="152" t="s">
        <v>4086</v>
      </c>
      <c r="H943" s="153">
        <v>54</v>
      </c>
      <c r="L943" s="150"/>
      <c r="M943" s="154"/>
      <c r="N943" s="155"/>
      <c r="O943" s="155"/>
      <c r="P943" s="155"/>
      <c r="Q943" s="155"/>
      <c r="R943" s="155"/>
      <c r="S943" s="155"/>
      <c r="T943" s="156"/>
      <c r="AT943" s="151" t="s">
        <v>157</v>
      </c>
      <c r="AU943" s="151" t="s">
        <v>79</v>
      </c>
      <c r="AV943" s="13" t="s">
        <v>79</v>
      </c>
      <c r="AW943" s="13" t="s">
        <v>27</v>
      </c>
      <c r="AX943" s="13" t="s">
        <v>70</v>
      </c>
      <c r="AY943" s="151" t="s">
        <v>148</v>
      </c>
    </row>
    <row r="944" spans="2:65" s="1" customFormat="1" ht="24" customHeight="1">
      <c r="B944" s="130"/>
      <c r="C944" s="131" t="s">
        <v>1523</v>
      </c>
      <c r="D944" s="131" t="s">
        <v>150</v>
      </c>
      <c r="E944" s="132" t="s">
        <v>1621</v>
      </c>
      <c r="F944" s="133" t="s">
        <v>1622</v>
      </c>
      <c r="G944" s="134" t="s">
        <v>203</v>
      </c>
      <c r="H944" s="135">
        <v>0.738</v>
      </c>
      <c r="I944" s="136"/>
      <c r="J944" s="136">
        <f>ROUND(I944*H944,2)</f>
        <v>0</v>
      </c>
      <c r="K944" s="133" t="s">
        <v>320</v>
      </c>
      <c r="L944" s="27"/>
      <c r="M944" s="137" t="s">
        <v>1</v>
      </c>
      <c r="N944" s="138" t="s">
        <v>35</v>
      </c>
      <c r="O944" s="139">
        <v>4.82</v>
      </c>
      <c r="P944" s="139">
        <f>O944*H944</f>
        <v>3.55716</v>
      </c>
      <c r="Q944" s="139">
        <v>0</v>
      </c>
      <c r="R944" s="139">
        <f>Q944*H944</f>
        <v>0</v>
      </c>
      <c r="S944" s="139">
        <v>0</v>
      </c>
      <c r="T944" s="140">
        <f>S944*H944</f>
        <v>0</v>
      </c>
      <c r="AR944" s="141" t="s">
        <v>231</v>
      </c>
      <c r="AT944" s="141" t="s">
        <v>150</v>
      </c>
      <c r="AU944" s="141" t="s">
        <v>79</v>
      </c>
      <c r="AY944" s="15" t="s">
        <v>148</v>
      </c>
      <c r="BE944" s="142">
        <f>IF(N944="základní",J944,0)</f>
        <v>0</v>
      </c>
      <c r="BF944" s="142">
        <f>IF(N944="snížená",J944,0)</f>
        <v>0</v>
      </c>
      <c r="BG944" s="142">
        <f>IF(N944="zákl. přenesená",J944,0)</f>
        <v>0</v>
      </c>
      <c r="BH944" s="142">
        <f>IF(N944="sníž. přenesená",J944,0)</f>
        <v>0</v>
      </c>
      <c r="BI944" s="142">
        <f>IF(N944="nulová",J944,0)</f>
        <v>0</v>
      </c>
      <c r="BJ944" s="15" t="s">
        <v>77</v>
      </c>
      <c r="BK944" s="142">
        <f>ROUND(I944*H944,2)</f>
        <v>0</v>
      </c>
      <c r="BL944" s="15" t="s">
        <v>231</v>
      </c>
      <c r="BM944" s="141" t="s">
        <v>4100</v>
      </c>
    </row>
    <row r="945" spans="2:63" s="11" customFormat="1" ht="22.8" customHeight="1">
      <c r="B945" s="118"/>
      <c r="D945" s="119" t="s">
        <v>69</v>
      </c>
      <c r="E945" s="128" t="s">
        <v>1624</v>
      </c>
      <c r="F945" s="128" t="s">
        <v>1625</v>
      </c>
      <c r="J945" s="129">
        <f>BK945</f>
        <v>0</v>
      </c>
      <c r="L945" s="118"/>
      <c r="M945" s="122"/>
      <c r="N945" s="123"/>
      <c r="O945" s="123"/>
      <c r="P945" s="124">
        <f>SUM(P946:P989)</f>
        <v>301.336099</v>
      </c>
      <c r="Q945" s="123"/>
      <c r="R945" s="124">
        <f>SUM(R946:R989)</f>
        <v>3.08135738</v>
      </c>
      <c r="S945" s="123"/>
      <c r="T945" s="125">
        <f>SUM(T946:T989)</f>
        <v>10.379914000000001</v>
      </c>
      <c r="AR945" s="119" t="s">
        <v>79</v>
      </c>
      <c r="AT945" s="126" t="s">
        <v>69</v>
      </c>
      <c r="AU945" s="126" t="s">
        <v>77</v>
      </c>
      <c r="AY945" s="119" t="s">
        <v>148</v>
      </c>
      <c r="BK945" s="127">
        <f>SUM(BK946:BK989)</f>
        <v>0</v>
      </c>
    </row>
    <row r="946" spans="2:65" s="1" customFormat="1" ht="16.5" customHeight="1">
      <c r="B946" s="130"/>
      <c r="C946" s="305" t="s">
        <v>1528</v>
      </c>
      <c r="D946" s="305" t="s">
        <v>150</v>
      </c>
      <c r="E946" s="306" t="s">
        <v>1627</v>
      </c>
      <c r="F946" s="307" t="s">
        <v>1628</v>
      </c>
      <c r="G946" s="308" t="s">
        <v>458</v>
      </c>
      <c r="H946" s="309">
        <v>12</v>
      </c>
      <c r="I946" s="310"/>
      <c r="J946" s="310">
        <f>ROUND(I946*H946,2)</f>
        <v>0</v>
      </c>
      <c r="K946" s="133" t="s">
        <v>1</v>
      </c>
      <c r="L946" s="27"/>
      <c r="M946" s="137" t="s">
        <v>1</v>
      </c>
      <c r="N946" s="138" t="s">
        <v>35</v>
      </c>
      <c r="O946" s="139">
        <v>2.367</v>
      </c>
      <c r="P946" s="139">
        <f>O946*H946</f>
        <v>28.404</v>
      </c>
      <c r="Q946" s="139">
        <v>0.008</v>
      </c>
      <c r="R946" s="139">
        <f>Q946*H946</f>
        <v>0.096</v>
      </c>
      <c r="S946" s="139">
        <v>0</v>
      </c>
      <c r="T946" s="140">
        <f>S946*H946</f>
        <v>0</v>
      </c>
      <c r="AR946" s="141" t="s">
        <v>231</v>
      </c>
      <c r="AT946" s="141" t="s">
        <v>150</v>
      </c>
      <c r="AU946" s="141" t="s">
        <v>79</v>
      </c>
      <c r="AY946" s="15" t="s">
        <v>148</v>
      </c>
      <c r="BE946" s="142">
        <f>IF(N946="základní",J946,0)</f>
        <v>0</v>
      </c>
      <c r="BF946" s="142">
        <f>IF(N946="snížená",J946,0)</f>
        <v>0</v>
      </c>
      <c r="BG946" s="142">
        <f>IF(N946="zákl. přenesená",J946,0)</f>
        <v>0</v>
      </c>
      <c r="BH946" s="142">
        <f>IF(N946="sníž. přenesená",J946,0)</f>
        <v>0</v>
      </c>
      <c r="BI946" s="142">
        <f>IF(N946="nulová",J946,0)</f>
        <v>0</v>
      </c>
      <c r="BJ946" s="15" t="s">
        <v>77</v>
      </c>
      <c r="BK946" s="142">
        <f>ROUND(I946*H946,2)</f>
        <v>0</v>
      </c>
      <c r="BL946" s="15" t="s">
        <v>231</v>
      </c>
      <c r="BM946" s="141" t="s">
        <v>4101</v>
      </c>
    </row>
    <row r="947" spans="2:51" s="13" customFormat="1" ht="12">
      <c r="B947" s="150"/>
      <c r="C947" s="317"/>
      <c r="D947" s="318" t="s">
        <v>157</v>
      </c>
      <c r="E947" s="319" t="s">
        <v>1</v>
      </c>
      <c r="F947" s="320" t="s">
        <v>4102</v>
      </c>
      <c r="G947" s="317"/>
      <c r="H947" s="321">
        <v>12</v>
      </c>
      <c r="I947" s="317"/>
      <c r="J947" s="317"/>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65" s="1" customFormat="1" ht="24" customHeight="1">
      <c r="B948" s="130"/>
      <c r="C948" s="311" t="s">
        <v>1534</v>
      </c>
      <c r="D948" s="311" t="s">
        <v>80</v>
      </c>
      <c r="E948" s="312" t="s">
        <v>1632</v>
      </c>
      <c r="F948" s="313" t="s">
        <v>1633</v>
      </c>
      <c r="G948" s="314" t="s">
        <v>319</v>
      </c>
      <c r="H948" s="315">
        <v>37.333</v>
      </c>
      <c r="I948" s="316"/>
      <c r="J948" s="316">
        <f>ROUND(I948*H948,2)</f>
        <v>0</v>
      </c>
      <c r="K948" s="159" t="s">
        <v>312</v>
      </c>
      <c r="L948" s="163"/>
      <c r="M948" s="164" t="s">
        <v>1</v>
      </c>
      <c r="N948" s="165" t="s">
        <v>35</v>
      </c>
      <c r="O948" s="139">
        <v>0</v>
      </c>
      <c r="P948" s="139">
        <f>O948*H948</f>
        <v>0</v>
      </c>
      <c r="Q948" s="139">
        <v>0.0045</v>
      </c>
      <c r="R948" s="139">
        <f>Q948*H948</f>
        <v>0.16799849999999997</v>
      </c>
      <c r="S948" s="139">
        <v>0</v>
      </c>
      <c r="T948" s="140">
        <f>S948*H948</f>
        <v>0</v>
      </c>
      <c r="AR948" s="141" t="s">
        <v>325</v>
      </c>
      <c r="AT948" s="141" t="s">
        <v>80</v>
      </c>
      <c r="AU948" s="141" t="s">
        <v>79</v>
      </c>
      <c r="AY948" s="15" t="s">
        <v>148</v>
      </c>
      <c r="BE948" s="142">
        <f>IF(N948="základní",J948,0)</f>
        <v>0</v>
      </c>
      <c r="BF948" s="142">
        <f>IF(N948="snížená",J948,0)</f>
        <v>0</v>
      </c>
      <c r="BG948" s="142">
        <f>IF(N948="zákl. přenesená",J948,0)</f>
        <v>0</v>
      </c>
      <c r="BH948" s="142">
        <f>IF(N948="sníž. přenesená",J948,0)</f>
        <v>0</v>
      </c>
      <c r="BI948" s="142">
        <f>IF(N948="nulová",J948,0)</f>
        <v>0</v>
      </c>
      <c r="BJ948" s="15" t="s">
        <v>77</v>
      </c>
      <c r="BK948" s="142">
        <f>ROUND(I948*H948,2)</f>
        <v>0</v>
      </c>
      <c r="BL948" s="15" t="s">
        <v>231</v>
      </c>
      <c r="BM948" s="141" t="s">
        <v>4103</v>
      </c>
    </row>
    <row r="949" spans="2:47" s="1" customFormat="1" ht="19.2">
      <c r="B949" s="27"/>
      <c r="C949" s="322"/>
      <c r="D949" s="318" t="s">
        <v>277</v>
      </c>
      <c r="E949" s="322"/>
      <c r="F949" s="323" t="s">
        <v>1635</v>
      </c>
      <c r="G949" s="322"/>
      <c r="H949" s="322"/>
      <c r="I949" s="322"/>
      <c r="J949" s="322"/>
      <c r="L949" s="27"/>
      <c r="M949" s="167"/>
      <c r="N949" s="50"/>
      <c r="O949" s="50"/>
      <c r="P949" s="50"/>
      <c r="Q949" s="50"/>
      <c r="R949" s="50"/>
      <c r="S949" s="50"/>
      <c r="T949" s="51"/>
      <c r="AT949" s="15" t="s">
        <v>277</v>
      </c>
      <c r="AU949" s="15" t="s">
        <v>79</v>
      </c>
    </row>
    <row r="950" spans="2:51" s="13" customFormat="1" ht="12">
      <c r="B950" s="150"/>
      <c r="C950" s="317"/>
      <c r="D950" s="318" t="s">
        <v>157</v>
      </c>
      <c r="E950" s="317"/>
      <c r="F950" s="320" t="s">
        <v>4104</v>
      </c>
      <c r="G950" s="317"/>
      <c r="H950" s="321">
        <v>37.333</v>
      </c>
      <c r="I950" s="317"/>
      <c r="J950" s="317"/>
      <c r="L950" s="150"/>
      <c r="M950" s="154"/>
      <c r="N950" s="155"/>
      <c r="O950" s="155"/>
      <c r="P950" s="155"/>
      <c r="Q950" s="155"/>
      <c r="R950" s="155"/>
      <c r="S950" s="155"/>
      <c r="T950" s="156"/>
      <c r="AT950" s="151" t="s">
        <v>157</v>
      </c>
      <c r="AU950" s="151" t="s">
        <v>79</v>
      </c>
      <c r="AV950" s="13" t="s">
        <v>79</v>
      </c>
      <c r="AW950" s="13" t="s">
        <v>3</v>
      </c>
      <c r="AX950" s="13" t="s">
        <v>77</v>
      </c>
      <c r="AY950" s="151" t="s">
        <v>148</v>
      </c>
    </row>
    <row r="951" spans="2:65" s="1" customFormat="1" ht="24" customHeight="1">
      <c r="B951" s="130"/>
      <c r="C951" s="305" t="s">
        <v>1539</v>
      </c>
      <c r="D951" s="305" t="s">
        <v>150</v>
      </c>
      <c r="E951" s="306" t="s">
        <v>2698</v>
      </c>
      <c r="F951" s="307" t="s">
        <v>2699</v>
      </c>
      <c r="G951" s="308" t="s">
        <v>458</v>
      </c>
      <c r="H951" s="309">
        <v>2.4</v>
      </c>
      <c r="I951" s="310"/>
      <c r="J951" s="310">
        <f>ROUND(I951*H951,2)</f>
        <v>0</v>
      </c>
      <c r="K951" s="133" t="s">
        <v>154</v>
      </c>
      <c r="L951" s="27"/>
      <c r="M951" s="137" t="s">
        <v>1</v>
      </c>
      <c r="N951" s="138" t="s">
        <v>35</v>
      </c>
      <c r="O951" s="139">
        <v>1.62</v>
      </c>
      <c r="P951" s="139">
        <f>O951*H951</f>
        <v>3.888</v>
      </c>
      <c r="Q951" s="139">
        <v>4E-05</v>
      </c>
      <c r="R951" s="139">
        <f>Q951*H951</f>
        <v>9.6E-05</v>
      </c>
      <c r="S951" s="139">
        <v>0</v>
      </c>
      <c r="T951" s="140">
        <f>S951*H951</f>
        <v>0</v>
      </c>
      <c r="AR951" s="141" t="s">
        <v>231</v>
      </c>
      <c r="AT951" s="141" t="s">
        <v>150</v>
      </c>
      <c r="AU951" s="141" t="s">
        <v>79</v>
      </c>
      <c r="AY951" s="15" t="s">
        <v>148</v>
      </c>
      <c r="BE951" s="142">
        <f>IF(N951="základní",J951,0)</f>
        <v>0</v>
      </c>
      <c r="BF951" s="142">
        <f>IF(N951="snížená",J951,0)</f>
        <v>0</v>
      </c>
      <c r="BG951" s="142">
        <f>IF(N951="zákl. přenesená",J951,0)</f>
        <v>0</v>
      </c>
      <c r="BH951" s="142">
        <f>IF(N951="sníž. přenesená",J951,0)</f>
        <v>0</v>
      </c>
      <c r="BI951" s="142">
        <f>IF(N951="nulová",J951,0)</f>
        <v>0</v>
      </c>
      <c r="BJ951" s="15" t="s">
        <v>77</v>
      </c>
      <c r="BK951" s="142">
        <f>ROUND(I951*H951,2)</f>
        <v>0</v>
      </c>
      <c r="BL951" s="15" t="s">
        <v>231</v>
      </c>
      <c r="BM951" s="141" t="s">
        <v>4105</v>
      </c>
    </row>
    <row r="952" spans="2:51" s="13" customFormat="1" ht="12">
      <c r="B952" s="150"/>
      <c r="C952" s="317"/>
      <c r="D952" s="318" t="s">
        <v>157</v>
      </c>
      <c r="E952" s="319" t="s">
        <v>1</v>
      </c>
      <c r="F952" s="320" t="s">
        <v>4106</v>
      </c>
      <c r="G952" s="317"/>
      <c r="H952" s="321">
        <v>2.4</v>
      </c>
      <c r="I952" s="317"/>
      <c r="J952" s="317"/>
      <c r="L952" s="150"/>
      <c r="M952" s="154"/>
      <c r="N952" s="155"/>
      <c r="O952" s="155"/>
      <c r="P952" s="155"/>
      <c r="Q952" s="155"/>
      <c r="R952" s="155"/>
      <c r="S952" s="155"/>
      <c r="T952" s="156"/>
      <c r="AT952" s="151" t="s">
        <v>157</v>
      </c>
      <c r="AU952" s="151" t="s">
        <v>79</v>
      </c>
      <c r="AV952" s="13" t="s">
        <v>79</v>
      </c>
      <c r="AW952" s="13" t="s">
        <v>27</v>
      </c>
      <c r="AX952" s="13" t="s">
        <v>70</v>
      </c>
      <c r="AY952" s="151" t="s">
        <v>148</v>
      </c>
    </row>
    <row r="953" spans="2:65" s="1" customFormat="1" ht="24" customHeight="1">
      <c r="B953" s="130"/>
      <c r="C953" s="305" t="s">
        <v>1545</v>
      </c>
      <c r="D953" s="305" t="s">
        <v>150</v>
      </c>
      <c r="E953" s="306" t="s">
        <v>1638</v>
      </c>
      <c r="F953" s="307" t="s">
        <v>1639</v>
      </c>
      <c r="G953" s="308" t="s">
        <v>153</v>
      </c>
      <c r="H953" s="309">
        <v>226.55</v>
      </c>
      <c r="I953" s="310"/>
      <c r="J953" s="310">
        <f>ROUND(I953*H953,2)</f>
        <v>0</v>
      </c>
      <c r="K953" s="133" t="s">
        <v>312</v>
      </c>
      <c r="L953" s="27"/>
      <c r="M953" s="137" t="s">
        <v>1</v>
      </c>
      <c r="N953" s="138" t="s">
        <v>35</v>
      </c>
      <c r="O953" s="139">
        <v>0.44</v>
      </c>
      <c r="P953" s="139">
        <f>O953*H953</f>
        <v>99.682</v>
      </c>
      <c r="Q953" s="139">
        <v>0</v>
      </c>
      <c r="R953" s="139">
        <f>Q953*H953</f>
        <v>0</v>
      </c>
      <c r="S953" s="139">
        <v>0</v>
      </c>
      <c r="T953" s="140">
        <f>S953*H953</f>
        <v>0</v>
      </c>
      <c r="AR953" s="141" t="s">
        <v>231</v>
      </c>
      <c r="AT953" s="141" t="s">
        <v>150</v>
      </c>
      <c r="AU953" s="141" t="s">
        <v>79</v>
      </c>
      <c r="AY953" s="15" t="s">
        <v>148</v>
      </c>
      <c r="BE953" s="142">
        <f>IF(N953="základní",J953,0)</f>
        <v>0</v>
      </c>
      <c r="BF953" s="142">
        <f>IF(N953="snížená",J953,0)</f>
        <v>0</v>
      </c>
      <c r="BG953" s="142">
        <f>IF(N953="zákl. přenesená",J953,0)</f>
        <v>0</v>
      </c>
      <c r="BH953" s="142">
        <f>IF(N953="sníž. přenesená",J953,0)</f>
        <v>0</v>
      </c>
      <c r="BI953" s="142">
        <f>IF(N953="nulová",J953,0)</f>
        <v>0</v>
      </c>
      <c r="BJ953" s="15" t="s">
        <v>77</v>
      </c>
      <c r="BK953" s="142">
        <f>ROUND(I953*H953,2)</f>
        <v>0</v>
      </c>
      <c r="BL953" s="15" t="s">
        <v>231</v>
      </c>
      <c r="BM953" s="141" t="s">
        <v>4107</v>
      </c>
    </row>
    <row r="954" spans="2:51" s="12" customFormat="1" ht="12">
      <c r="B954" s="143"/>
      <c r="C954" s="324"/>
      <c r="D954" s="318" t="s">
        <v>157</v>
      </c>
      <c r="E954" s="325" t="s">
        <v>1</v>
      </c>
      <c r="F954" s="326" t="s">
        <v>1208</v>
      </c>
      <c r="G954" s="324"/>
      <c r="H954" s="325" t="s">
        <v>1</v>
      </c>
      <c r="I954" s="324"/>
      <c r="J954" s="324"/>
      <c r="L954" s="143"/>
      <c r="M954" s="147"/>
      <c r="N954" s="148"/>
      <c r="O954" s="148"/>
      <c r="P954" s="148"/>
      <c r="Q954" s="148"/>
      <c r="R954" s="148"/>
      <c r="S954" s="148"/>
      <c r="T954" s="149"/>
      <c r="AT954" s="145" t="s">
        <v>157</v>
      </c>
      <c r="AU954" s="145" t="s">
        <v>79</v>
      </c>
      <c r="AV954" s="12" t="s">
        <v>77</v>
      </c>
      <c r="AW954" s="12" t="s">
        <v>27</v>
      </c>
      <c r="AX954" s="12" t="s">
        <v>70</v>
      </c>
      <c r="AY954" s="145" t="s">
        <v>148</v>
      </c>
    </row>
    <row r="955" spans="2:51" s="13" customFormat="1" ht="12">
      <c r="B955" s="150"/>
      <c r="C955" s="317"/>
      <c r="D955" s="318" t="s">
        <v>157</v>
      </c>
      <c r="E955" s="319" t="s">
        <v>1</v>
      </c>
      <c r="F955" s="320" t="s">
        <v>1228</v>
      </c>
      <c r="G955" s="317"/>
      <c r="H955" s="321">
        <v>15.75</v>
      </c>
      <c r="I955" s="317"/>
      <c r="J955" s="317"/>
      <c r="L955" s="150"/>
      <c r="M955" s="154"/>
      <c r="N955" s="155"/>
      <c r="O955" s="155"/>
      <c r="P955" s="155"/>
      <c r="Q955" s="155"/>
      <c r="R955" s="155"/>
      <c r="S955" s="155"/>
      <c r="T955" s="156"/>
      <c r="AT955" s="151" t="s">
        <v>157</v>
      </c>
      <c r="AU955" s="151" t="s">
        <v>79</v>
      </c>
      <c r="AV955" s="13" t="s">
        <v>79</v>
      </c>
      <c r="AW955" s="13" t="s">
        <v>27</v>
      </c>
      <c r="AX955" s="13" t="s">
        <v>70</v>
      </c>
      <c r="AY955" s="151" t="s">
        <v>148</v>
      </c>
    </row>
    <row r="956" spans="2:51" s="13" customFormat="1" ht="20.4">
      <c r="B956" s="150"/>
      <c r="C956" s="317"/>
      <c r="D956" s="318" t="s">
        <v>157</v>
      </c>
      <c r="E956" s="319" t="s">
        <v>1</v>
      </c>
      <c r="F956" s="320" t="s">
        <v>4108</v>
      </c>
      <c r="G956" s="317"/>
      <c r="H956" s="321">
        <v>210.8</v>
      </c>
      <c r="I956" s="317"/>
      <c r="J956" s="317"/>
      <c r="L956" s="150"/>
      <c r="M956" s="154"/>
      <c r="N956" s="155"/>
      <c r="O956" s="155"/>
      <c r="P956" s="155"/>
      <c r="Q956" s="155"/>
      <c r="R956" s="155"/>
      <c r="S956" s="155"/>
      <c r="T956" s="156"/>
      <c r="AT956" s="151" t="s">
        <v>157</v>
      </c>
      <c r="AU956" s="151" t="s">
        <v>79</v>
      </c>
      <c r="AV956" s="13" t="s">
        <v>79</v>
      </c>
      <c r="AW956" s="13" t="s">
        <v>27</v>
      </c>
      <c r="AX956" s="13" t="s">
        <v>70</v>
      </c>
      <c r="AY956" s="151" t="s">
        <v>148</v>
      </c>
    </row>
    <row r="957" spans="2:65" s="1" customFormat="1" ht="24" customHeight="1">
      <c r="B957" s="130"/>
      <c r="C957" s="311" t="s">
        <v>1551</v>
      </c>
      <c r="D957" s="311" t="s">
        <v>80</v>
      </c>
      <c r="E957" s="312" t="s">
        <v>1643</v>
      </c>
      <c r="F957" s="313" t="s">
        <v>1644</v>
      </c>
      <c r="G957" s="314" t="s">
        <v>319</v>
      </c>
      <c r="H957" s="315">
        <v>566.375</v>
      </c>
      <c r="I957" s="316"/>
      <c r="J957" s="316">
        <f>ROUND(I957*H957,2)</f>
        <v>0</v>
      </c>
      <c r="K957" s="159" t="s">
        <v>312</v>
      </c>
      <c r="L957" s="163"/>
      <c r="M957" s="164" t="s">
        <v>1</v>
      </c>
      <c r="N957" s="165" t="s">
        <v>35</v>
      </c>
      <c r="O957" s="139">
        <v>0</v>
      </c>
      <c r="P957" s="139">
        <f>O957*H957</f>
        <v>0</v>
      </c>
      <c r="Q957" s="139">
        <v>0.0043</v>
      </c>
      <c r="R957" s="139">
        <f>Q957*H957</f>
        <v>2.4354125</v>
      </c>
      <c r="S957" s="139">
        <v>0</v>
      </c>
      <c r="T957" s="140">
        <f>S957*H957</f>
        <v>0</v>
      </c>
      <c r="AR957" s="141" t="s">
        <v>325</v>
      </c>
      <c r="AT957" s="141" t="s">
        <v>80</v>
      </c>
      <c r="AU957" s="141" t="s">
        <v>79</v>
      </c>
      <c r="AY957" s="15" t="s">
        <v>148</v>
      </c>
      <c r="BE957" s="142">
        <f>IF(N957="základní",J957,0)</f>
        <v>0</v>
      </c>
      <c r="BF957" s="142">
        <f>IF(N957="snížená",J957,0)</f>
        <v>0</v>
      </c>
      <c r="BG957" s="142">
        <f>IF(N957="zákl. přenesená",J957,0)</f>
        <v>0</v>
      </c>
      <c r="BH957" s="142">
        <f>IF(N957="sníž. přenesená",J957,0)</f>
        <v>0</v>
      </c>
      <c r="BI957" s="142">
        <f>IF(N957="nulová",J957,0)</f>
        <v>0</v>
      </c>
      <c r="BJ957" s="15" t="s">
        <v>77</v>
      </c>
      <c r="BK957" s="142">
        <f>ROUND(I957*H957,2)</f>
        <v>0</v>
      </c>
      <c r="BL957" s="15" t="s">
        <v>231</v>
      </c>
      <c r="BM957" s="141" t="s">
        <v>4109</v>
      </c>
    </row>
    <row r="958" spans="2:47" s="1" customFormat="1" ht="19.2">
      <c r="B958" s="27"/>
      <c r="C958" s="322"/>
      <c r="D958" s="318" t="s">
        <v>277</v>
      </c>
      <c r="E958" s="322"/>
      <c r="F958" s="323" t="s">
        <v>1646</v>
      </c>
      <c r="G958" s="322"/>
      <c r="H958" s="322"/>
      <c r="I958" s="322"/>
      <c r="J958" s="322"/>
      <c r="L958" s="27"/>
      <c r="M958" s="167"/>
      <c r="N958" s="50"/>
      <c r="O958" s="50"/>
      <c r="P958" s="50"/>
      <c r="Q958" s="50"/>
      <c r="R958" s="50"/>
      <c r="S958" s="50"/>
      <c r="T958" s="51"/>
      <c r="AT958" s="15" t="s">
        <v>277</v>
      </c>
      <c r="AU958" s="15" t="s">
        <v>79</v>
      </c>
    </row>
    <row r="959" spans="2:51" s="13" customFormat="1" ht="12">
      <c r="B959" s="150"/>
      <c r="C959" s="317"/>
      <c r="D959" s="318" t="s">
        <v>157</v>
      </c>
      <c r="E959" s="317"/>
      <c r="F959" s="320" t="s">
        <v>4110</v>
      </c>
      <c r="G959" s="317"/>
      <c r="H959" s="321">
        <v>566.375</v>
      </c>
      <c r="I959" s="317"/>
      <c r="J959" s="317"/>
      <c r="L959" s="150"/>
      <c r="M959" s="154"/>
      <c r="N959" s="155"/>
      <c r="O959" s="155"/>
      <c r="P959" s="155"/>
      <c r="Q959" s="155"/>
      <c r="R959" s="155"/>
      <c r="S959" s="155"/>
      <c r="T959" s="156"/>
      <c r="AT959" s="151" t="s">
        <v>157</v>
      </c>
      <c r="AU959" s="151" t="s">
        <v>79</v>
      </c>
      <c r="AV959" s="13" t="s">
        <v>79</v>
      </c>
      <c r="AW959" s="13" t="s">
        <v>3</v>
      </c>
      <c r="AX959" s="13" t="s">
        <v>77</v>
      </c>
      <c r="AY959" s="151" t="s">
        <v>148</v>
      </c>
    </row>
    <row r="960" spans="2:65" s="1" customFormat="1" ht="16.5" customHeight="1">
      <c r="B960" s="130"/>
      <c r="C960" s="305" t="s">
        <v>1565</v>
      </c>
      <c r="D960" s="305" t="s">
        <v>150</v>
      </c>
      <c r="E960" s="306" t="s">
        <v>1649</v>
      </c>
      <c r="F960" s="307" t="s">
        <v>1650</v>
      </c>
      <c r="G960" s="308" t="s">
        <v>458</v>
      </c>
      <c r="H960" s="309">
        <v>105.4</v>
      </c>
      <c r="I960" s="310"/>
      <c r="J960" s="310">
        <f>ROUND(I960*H960,2)</f>
        <v>0</v>
      </c>
      <c r="K960" s="133" t="s">
        <v>312</v>
      </c>
      <c r="L960" s="27"/>
      <c r="M960" s="137" t="s">
        <v>1</v>
      </c>
      <c r="N960" s="138" t="s">
        <v>35</v>
      </c>
      <c r="O960" s="139">
        <v>0.081</v>
      </c>
      <c r="P960" s="139">
        <f>O960*H960</f>
        <v>8.5374</v>
      </c>
      <c r="Q960" s="139">
        <v>1E-05</v>
      </c>
      <c r="R960" s="139">
        <f>Q960*H960</f>
        <v>0.0010540000000000002</v>
      </c>
      <c r="S960" s="139">
        <v>0</v>
      </c>
      <c r="T960" s="140">
        <f>S960*H960</f>
        <v>0</v>
      </c>
      <c r="AR960" s="141" t="s">
        <v>231</v>
      </c>
      <c r="AT960" s="141" t="s">
        <v>150</v>
      </c>
      <c r="AU960" s="141" t="s">
        <v>79</v>
      </c>
      <c r="AY960" s="15" t="s">
        <v>148</v>
      </c>
      <c r="BE960" s="142">
        <f>IF(N960="základní",J960,0)</f>
        <v>0</v>
      </c>
      <c r="BF960" s="142">
        <f>IF(N960="snížená",J960,0)</f>
        <v>0</v>
      </c>
      <c r="BG960" s="142">
        <f>IF(N960="zákl. přenesená",J960,0)</f>
        <v>0</v>
      </c>
      <c r="BH960" s="142">
        <f>IF(N960="sníž. přenesená",J960,0)</f>
        <v>0</v>
      </c>
      <c r="BI960" s="142">
        <f>IF(N960="nulová",J960,0)</f>
        <v>0</v>
      </c>
      <c r="BJ960" s="15" t="s">
        <v>77</v>
      </c>
      <c r="BK960" s="142">
        <f>ROUND(I960*H960,2)</f>
        <v>0</v>
      </c>
      <c r="BL960" s="15" t="s">
        <v>231</v>
      </c>
      <c r="BM960" s="141" t="s">
        <v>4111</v>
      </c>
    </row>
    <row r="961" spans="2:51" s="13" customFormat="1" ht="12">
      <c r="B961" s="150"/>
      <c r="C961" s="317"/>
      <c r="D961" s="318" t="s">
        <v>157</v>
      </c>
      <c r="E961" s="319" t="s">
        <v>1</v>
      </c>
      <c r="F961" s="320" t="s">
        <v>4112</v>
      </c>
      <c r="G961" s="317"/>
      <c r="H961" s="321">
        <v>105.4</v>
      </c>
      <c r="I961" s="317"/>
      <c r="J961" s="317"/>
      <c r="L961" s="150"/>
      <c r="M961" s="154"/>
      <c r="N961" s="155"/>
      <c r="O961" s="155"/>
      <c r="P961" s="155"/>
      <c r="Q961" s="155"/>
      <c r="R961" s="155"/>
      <c r="S961" s="155"/>
      <c r="T961" s="156"/>
      <c r="AT961" s="151" t="s">
        <v>157</v>
      </c>
      <c r="AU961" s="151" t="s">
        <v>79</v>
      </c>
      <c r="AV961" s="13" t="s">
        <v>79</v>
      </c>
      <c r="AW961" s="13" t="s">
        <v>27</v>
      </c>
      <c r="AX961" s="13" t="s">
        <v>70</v>
      </c>
      <c r="AY961" s="151" t="s">
        <v>148</v>
      </c>
    </row>
    <row r="962" spans="2:65" s="1" customFormat="1" ht="16.5" customHeight="1">
      <c r="B962" s="130"/>
      <c r="C962" s="311" t="s">
        <v>1569</v>
      </c>
      <c r="D962" s="311" t="s">
        <v>80</v>
      </c>
      <c r="E962" s="312" t="s">
        <v>1653</v>
      </c>
      <c r="F962" s="313" t="s">
        <v>1654</v>
      </c>
      <c r="G962" s="314" t="s">
        <v>458</v>
      </c>
      <c r="H962" s="315">
        <v>106.454</v>
      </c>
      <c r="I962" s="316"/>
      <c r="J962" s="316">
        <f>ROUND(I962*H962,2)</f>
        <v>0</v>
      </c>
      <c r="K962" s="159" t="s">
        <v>312</v>
      </c>
      <c r="L962" s="163"/>
      <c r="M962" s="164" t="s">
        <v>1</v>
      </c>
      <c r="N962" s="165" t="s">
        <v>35</v>
      </c>
      <c r="O962" s="139">
        <v>0</v>
      </c>
      <c r="P962" s="139">
        <f>O962*H962</f>
        <v>0</v>
      </c>
      <c r="Q962" s="139">
        <v>0.00047</v>
      </c>
      <c r="R962" s="139">
        <f>Q962*H962</f>
        <v>0.050033379999999995</v>
      </c>
      <c r="S962" s="139">
        <v>0</v>
      </c>
      <c r="T962" s="140">
        <f>S962*H962</f>
        <v>0</v>
      </c>
      <c r="AR962" s="141" t="s">
        <v>325</v>
      </c>
      <c r="AT962" s="141" t="s">
        <v>80</v>
      </c>
      <c r="AU962" s="141" t="s">
        <v>79</v>
      </c>
      <c r="AY962" s="15" t="s">
        <v>148</v>
      </c>
      <c r="BE962" s="142">
        <f>IF(N962="základní",J962,0)</f>
        <v>0</v>
      </c>
      <c r="BF962" s="142">
        <f>IF(N962="snížená",J962,0)</f>
        <v>0</v>
      </c>
      <c r="BG962" s="142">
        <f>IF(N962="zákl. přenesená",J962,0)</f>
        <v>0</v>
      </c>
      <c r="BH962" s="142">
        <f>IF(N962="sníž. přenesená",J962,0)</f>
        <v>0</v>
      </c>
      <c r="BI962" s="142">
        <f>IF(N962="nulová",J962,0)</f>
        <v>0</v>
      </c>
      <c r="BJ962" s="15" t="s">
        <v>77</v>
      </c>
      <c r="BK962" s="142">
        <f>ROUND(I962*H962,2)</f>
        <v>0</v>
      </c>
      <c r="BL962" s="15" t="s">
        <v>231</v>
      </c>
      <c r="BM962" s="141" t="s">
        <v>4113</v>
      </c>
    </row>
    <row r="963" spans="2:47" s="1" customFormat="1" ht="19.2">
      <c r="B963" s="27"/>
      <c r="C963" s="322"/>
      <c r="D963" s="318" t="s">
        <v>277</v>
      </c>
      <c r="E963" s="322"/>
      <c r="F963" s="323" t="s">
        <v>1656</v>
      </c>
      <c r="G963" s="322"/>
      <c r="H963" s="322"/>
      <c r="I963" s="322"/>
      <c r="J963" s="322"/>
      <c r="L963" s="27"/>
      <c r="M963" s="167"/>
      <c r="N963" s="50"/>
      <c r="O963" s="50"/>
      <c r="P963" s="50"/>
      <c r="Q963" s="50"/>
      <c r="R963" s="50"/>
      <c r="S963" s="50"/>
      <c r="T963" s="51"/>
      <c r="AT963" s="15" t="s">
        <v>277</v>
      </c>
      <c r="AU963" s="15" t="s">
        <v>79</v>
      </c>
    </row>
    <row r="964" spans="2:51" s="13" customFormat="1" ht="12">
      <c r="B964" s="150"/>
      <c r="C964" s="317"/>
      <c r="D964" s="318" t="s">
        <v>157</v>
      </c>
      <c r="E964" s="317"/>
      <c r="F964" s="320" t="s">
        <v>4114</v>
      </c>
      <c r="G964" s="317"/>
      <c r="H964" s="321">
        <v>106.454</v>
      </c>
      <c r="I964" s="317"/>
      <c r="J964" s="317"/>
      <c r="L964" s="150"/>
      <c r="M964" s="154"/>
      <c r="N964" s="155"/>
      <c r="O964" s="155"/>
      <c r="P964" s="155"/>
      <c r="Q964" s="155"/>
      <c r="R964" s="155"/>
      <c r="S964" s="155"/>
      <c r="T964" s="156"/>
      <c r="AT964" s="151" t="s">
        <v>157</v>
      </c>
      <c r="AU964" s="151" t="s">
        <v>79</v>
      </c>
      <c r="AV964" s="13" t="s">
        <v>79</v>
      </c>
      <c r="AW964" s="13" t="s">
        <v>3</v>
      </c>
      <c r="AX964" s="13" t="s">
        <v>77</v>
      </c>
      <c r="AY964" s="151" t="s">
        <v>148</v>
      </c>
    </row>
    <row r="965" spans="2:65" s="1" customFormat="1" ht="24" customHeight="1">
      <c r="B965" s="130"/>
      <c r="C965" s="305" t="s">
        <v>1574</v>
      </c>
      <c r="D965" s="305" t="s">
        <v>150</v>
      </c>
      <c r="E965" s="306" t="s">
        <v>1659</v>
      </c>
      <c r="F965" s="307" t="s">
        <v>1660</v>
      </c>
      <c r="G965" s="308" t="s">
        <v>153</v>
      </c>
      <c r="H965" s="309">
        <v>226.55</v>
      </c>
      <c r="I965" s="310"/>
      <c r="J965" s="310">
        <f>ROUND(I965*H965,2)</f>
        <v>0</v>
      </c>
      <c r="K965" s="133" t="s">
        <v>312</v>
      </c>
      <c r="L965" s="27"/>
      <c r="M965" s="137" t="s">
        <v>1</v>
      </c>
      <c r="N965" s="138" t="s">
        <v>35</v>
      </c>
      <c r="O965" s="139">
        <v>0.147</v>
      </c>
      <c r="P965" s="139">
        <f>O965*H965</f>
        <v>33.30285</v>
      </c>
      <c r="Q965" s="139">
        <v>3E-05</v>
      </c>
      <c r="R965" s="139">
        <f>Q965*H965</f>
        <v>0.0067965000000000005</v>
      </c>
      <c r="S965" s="139">
        <v>0</v>
      </c>
      <c r="T965" s="140">
        <f>S965*H965</f>
        <v>0</v>
      </c>
      <c r="AR965" s="141" t="s">
        <v>231</v>
      </c>
      <c r="AT965" s="141" t="s">
        <v>150</v>
      </c>
      <c r="AU965" s="141" t="s">
        <v>79</v>
      </c>
      <c r="AY965" s="15" t="s">
        <v>148</v>
      </c>
      <c r="BE965" s="142">
        <f>IF(N965="základní",J965,0)</f>
        <v>0</v>
      </c>
      <c r="BF965" s="142">
        <f>IF(N965="snížená",J965,0)</f>
        <v>0</v>
      </c>
      <c r="BG965" s="142">
        <f>IF(N965="zákl. přenesená",J965,0)</f>
        <v>0</v>
      </c>
      <c r="BH965" s="142">
        <f>IF(N965="sníž. přenesená",J965,0)</f>
        <v>0</v>
      </c>
      <c r="BI965" s="142">
        <f>IF(N965="nulová",J965,0)</f>
        <v>0</v>
      </c>
      <c r="BJ965" s="15" t="s">
        <v>77</v>
      </c>
      <c r="BK965" s="142">
        <f>ROUND(I965*H965,2)</f>
        <v>0</v>
      </c>
      <c r="BL965" s="15" t="s">
        <v>231</v>
      </c>
      <c r="BM965" s="141" t="s">
        <v>4115</v>
      </c>
    </row>
    <row r="966" spans="2:51" s="12" customFormat="1" ht="12">
      <c r="B966" s="143"/>
      <c r="C966" s="324"/>
      <c r="D966" s="318" t="s">
        <v>157</v>
      </c>
      <c r="E966" s="325" t="s">
        <v>1</v>
      </c>
      <c r="F966" s="326" t="s">
        <v>1208</v>
      </c>
      <c r="G966" s="324"/>
      <c r="H966" s="325" t="s">
        <v>1</v>
      </c>
      <c r="I966" s="324"/>
      <c r="J966" s="324"/>
      <c r="L966" s="143"/>
      <c r="M966" s="147"/>
      <c r="N966" s="148"/>
      <c r="O966" s="148"/>
      <c r="P966" s="148"/>
      <c r="Q966" s="148"/>
      <c r="R966" s="148"/>
      <c r="S966" s="148"/>
      <c r="T966" s="149"/>
      <c r="AT966" s="145" t="s">
        <v>157</v>
      </c>
      <c r="AU966" s="145" t="s">
        <v>79</v>
      </c>
      <c r="AV966" s="12" t="s">
        <v>77</v>
      </c>
      <c r="AW966" s="12" t="s">
        <v>27</v>
      </c>
      <c r="AX966" s="12" t="s">
        <v>70</v>
      </c>
      <c r="AY966" s="145" t="s">
        <v>148</v>
      </c>
    </row>
    <row r="967" spans="2:51" s="13" customFormat="1" ht="12">
      <c r="B967" s="150"/>
      <c r="C967" s="317"/>
      <c r="D967" s="318" t="s">
        <v>157</v>
      </c>
      <c r="E967" s="319" t="s">
        <v>1</v>
      </c>
      <c r="F967" s="320" t="s">
        <v>1228</v>
      </c>
      <c r="G967" s="317"/>
      <c r="H967" s="321">
        <v>15.75</v>
      </c>
      <c r="I967" s="317"/>
      <c r="J967" s="317"/>
      <c r="L967" s="150"/>
      <c r="M967" s="154"/>
      <c r="N967" s="155"/>
      <c r="O967" s="155"/>
      <c r="P967" s="155"/>
      <c r="Q967" s="155"/>
      <c r="R967" s="155"/>
      <c r="S967" s="155"/>
      <c r="T967" s="156"/>
      <c r="AT967" s="151" t="s">
        <v>157</v>
      </c>
      <c r="AU967" s="151" t="s">
        <v>79</v>
      </c>
      <c r="AV967" s="13" t="s">
        <v>79</v>
      </c>
      <c r="AW967" s="13" t="s">
        <v>27</v>
      </c>
      <c r="AX967" s="13" t="s">
        <v>70</v>
      </c>
      <c r="AY967" s="151" t="s">
        <v>148</v>
      </c>
    </row>
    <row r="968" spans="2:51" s="13" customFormat="1" ht="20.4">
      <c r="B968" s="150"/>
      <c r="C968" s="317"/>
      <c r="D968" s="318" t="s">
        <v>157</v>
      </c>
      <c r="E968" s="319" t="s">
        <v>1</v>
      </c>
      <c r="F968" s="320" t="s">
        <v>4108</v>
      </c>
      <c r="G968" s="317"/>
      <c r="H968" s="321">
        <v>210.8</v>
      </c>
      <c r="I968" s="317"/>
      <c r="J968" s="317"/>
      <c r="L968" s="150"/>
      <c r="M968" s="154"/>
      <c r="N968" s="155"/>
      <c r="O968" s="155"/>
      <c r="P968" s="155"/>
      <c r="Q968" s="155"/>
      <c r="R968" s="155"/>
      <c r="S968" s="155"/>
      <c r="T968" s="156"/>
      <c r="AT968" s="151" t="s">
        <v>157</v>
      </c>
      <c r="AU968" s="151" t="s">
        <v>79</v>
      </c>
      <c r="AV968" s="13" t="s">
        <v>79</v>
      </c>
      <c r="AW968" s="13" t="s">
        <v>27</v>
      </c>
      <c r="AX968" s="13" t="s">
        <v>70</v>
      </c>
      <c r="AY968" s="151" t="s">
        <v>148</v>
      </c>
    </row>
    <row r="969" spans="2:65" s="1" customFormat="1" ht="16.5" customHeight="1">
      <c r="B969" s="130"/>
      <c r="C969" s="305" t="s">
        <v>1579</v>
      </c>
      <c r="D969" s="305" t="s">
        <v>150</v>
      </c>
      <c r="E969" s="306" t="s">
        <v>1663</v>
      </c>
      <c r="F969" s="307" t="s">
        <v>2711</v>
      </c>
      <c r="G969" s="308" t="s">
        <v>458</v>
      </c>
      <c r="H969" s="309">
        <v>28.8</v>
      </c>
      <c r="I969" s="310"/>
      <c r="J969" s="310">
        <f>ROUND(I969*H969,2)</f>
        <v>0</v>
      </c>
      <c r="K969" s="133" t="s">
        <v>1</v>
      </c>
      <c r="L969" s="27"/>
      <c r="M969" s="137" t="s">
        <v>1</v>
      </c>
      <c r="N969" s="138" t="s">
        <v>35</v>
      </c>
      <c r="O969" s="139">
        <v>0.048</v>
      </c>
      <c r="P969" s="139">
        <f>O969*H969</f>
        <v>1.3824</v>
      </c>
      <c r="Q969" s="139">
        <v>0</v>
      </c>
      <c r="R969" s="139">
        <f>Q969*H969</f>
        <v>0</v>
      </c>
      <c r="S969" s="139">
        <v>0</v>
      </c>
      <c r="T969" s="140">
        <f>S969*H969</f>
        <v>0</v>
      </c>
      <c r="AR969" s="141" t="s">
        <v>231</v>
      </c>
      <c r="AT969" s="141" t="s">
        <v>150</v>
      </c>
      <c r="AU969" s="141" t="s">
        <v>79</v>
      </c>
      <c r="AY969" s="15" t="s">
        <v>148</v>
      </c>
      <c r="BE969" s="142">
        <f>IF(N969="základní",J969,0)</f>
        <v>0</v>
      </c>
      <c r="BF969" s="142">
        <f>IF(N969="snížená",J969,0)</f>
        <v>0</v>
      </c>
      <c r="BG969" s="142">
        <f>IF(N969="zákl. přenesená",J969,0)</f>
        <v>0</v>
      </c>
      <c r="BH969" s="142">
        <f>IF(N969="sníž. přenesená",J969,0)</f>
        <v>0</v>
      </c>
      <c r="BI969" s="142">
        <f>IF(N969="nulová",J969,0)</f>
        <v>0</v>
      </c>
      <c r="BJ969" s="15" t="s">
        <v>77</v>
      </c>
      <c r="BK969" s="142">
        <f>ROUND(I969*H969,2)</f>
        <v>0</v>
      </c>
      <c r="BL969" s="15" t="s">
        <v>231</v>
      </c>
      <c r="BM969" s="141" t="s">
        <v>4116</v>
      </c>
    </row>
    <row r="970" spans="2:51" s="13" customFormat="1" ht="12">
      <c r="B970" s="150"/>
      <c r="C970" s="317"/>
      <c r="D970" s="318" t="s">
        <v>157</v>
      </c>
      <c r="E970" s="319" t="s">
        <v>1</v>
      </c>
      <c r="F970" s="320" t="s">
        <v>4117</v>
      </c>
      <c r="G970" s="317"/>
      <c r="H970" s="321">
        <v>28.8</v>
      </c>
      <c r="I970" s="317"/>
      <c r="J970" s="317"/>
      <c r="L970" s="150"/>
      <c r="M970" s="154"/>
      <c r="N970" s="155"/>
      <c r="O970" s="155"/>
      <c r="P970" s="155"/>
      <c r="Q970" s="155"/>
      <c r="R970" s="155"/>
      <c r="S970" s="155"/>
      <c r="T970" s="156"/>
      <c r="AT970" s="151" t="s">
        <v>157</v>
      </c>
      <c r="AU970" s="151" t="s">
        <v>79</v>
      </c>
      <c r="AV970" s="13" t="s">
        <v>79</v>
      </c>
      <c r="AW970" s="13" t="s">
        <v>27</v>
      </c>
      <c r="AX970" s="13" t="s">
        <v>70</v>
      </c>
      <c r="AY970" s="151" t="s">
        <v>148</v>
      </c>
    </row>
    <row r="971" spans="2:65" s="1" customFormat="1" ht="24" customHeight="1">
      <c r="B971" s="130"/>
      <c r="C971" s="305" t="s">
        <v>1584</v>
      </c>
      <c r="D971" s="305" t="s">
        <v>150</v>
      </c>
      <c r="E971" s="306" t="s">
        <v>1668</v>
      </c>
      <c r="F971" s="307" t="s">
        <v>1669</v>
      </c>
      <c r="G971" s="308" t="s">
        <v>153</v>
      </c>
      <c r="H971" s="309">
        <v>226.55</v>
      </c>
      <c r="I971" s="310"/>
      <c r="J971" s="310">
        <f>ROUND(I971*H971,2)</f>
        <v>0</v>
      </c>
      <c r="K971" s="133" t="s">
        <v>312</v>
      </c>
      <c r="L971" s="27"/>
      <c r="M971" s="137" t="s">
        <v>1</v>
      </c>
      <c r="N971" s="138" t="s">
        <v>35</v>
      </c>
      <c r="O971" s="139">
        <v>0.283</v>
      </c>
      <c r="P971" s="139">
        <f>O971*H971</f>
        <v>64.11364999999999</v>
      </c>
      <c r="Q971" s="139">
        <v>0</v>
      </c>
      <c r="R971" s="139">
        <f>Q971*H971</f>
        <v>0</v>
      </c>
      <c r="S971" s="139">
        <v>0.04508</v>
      </c>
      <c r="T971" s="140">
        <f>S971*H971</f>
        <v>10.212874000000001</v>
      </c>
      <c r="AR971" s="141" t="s">
        <v>231</v>
      </c>
      <c r="AT971" s="141" t="s">
        <v>150</v>
      </c>
      <c r="AU971" s="141" t="s">
        <v>79</v>
      </c>
      <c r="AY971" s="15" t="s">
        <v>148</v>
      </c>
      <c r="BE971" s="142">
        <f>IF(N971="základní",J971,0)</f>
        <v>0</v>
      </c>
      <c r="BF971" s="142">
        <f>IF(N971="snížená",J971,0)</f>
        <v>0</v>
      </c>
      <c r="BG971" s="142">
        <f>IF(N971="zákl. přenesená",J971,0)</f>
        <v>0</v>
      </c>
      <c r="BH971" s="142">
        <f>IF(N971="sníž. přenesená",J971,0)</f>
        <v>0</v>
      </c>
      <c r="BI971" s="142">
        <f>IF(N971="nulová",J971,0)</f>
        <v>0</v>
      </c>
      <c r="BJ971" s="15" t="s">
        <v>77</v>
      </c>
      <c r="BK971" s="142">
        <f>ROUND(I971*H971,2)</f>
        <v>0</v>
      </c>
      <c r="BL971" s="15" t="s">
        <v>231</v>
      </c>
      <c r="BM971" s="141" t="s">
        <v>4118</v>
      </c>
    </row>
    <row r="972" spans="2:51" s="12" customFormat="1" ht="12">
      <c r="B972" s="143"/>
      <c r="C972" s="324"/>
      <c r="D972" s="318" t="s">
        <v>157</v>
      </c>
      <c r="E972" s="325" t="s">
        <v>1</v>
      </c>
      <c r="F972" s="326" t="s">
        <v>1208</v>
      </c>
      <c r="G972" s="324"/>
      <c r="H972" s="325" t="s">
        <v>1</v>
      </c>
      <c r="I972" s="324"/>
      <c r="J972" s="324"/>
      <c r="L972" s="143"/>
      <c r="M972" s="147"/>
      <c r="N972" s="148"/>
      <c r="O972" s="148"/>
      <c r="P972" s="148"/>
      <c r="Q972" s="148"/>
      <c r="R972" s="148"/>
      <c r="S972" s="148"/>
      <c r="T972" s="149"/>
      <c r="AT972" s="145" t="s">
        <v>157</v>
      </c>
      <c r="AU972" s="145" t="s">
        <v>79</v>
      </c>
      <c r="AV972" s="12" t="s">
        <v>77</v>
      </c>
      <c r="AW972" s="12" t="s">
        <v>27</v>
      </c>
      <c r="AX972" s="12" t="s">
        <v>70</v>
      </c>
      <c r="AY972" s="145" t="s">
        <v>148</v>
      </c>
    </row>
    <row r="973" spans="2:51" s="13" customFormat="1" ht="12">
      <c r="B973" s="150"/>
      <c r="C973" s="317"/>
      <c r="D973" s="318" t="s">
        <v>157</v>
      </c>
      <c r="E973" s="319" t="s">
        <v>1</v>
      </c>
      <c r="F973" s="320" t="s">
        <v>1228</v>
      </c>
      <c r="G973" s="317"/>
      <c r="H973" s="321">
        <v>15.75</v>
      </c>
      <c r="I973" s="317"/>
      <c r="J973" s="317"/>
      <c r="L973" s="150"/>
      <c r="M973" s="154"/>
      <c r="N973" s="155"/>
      <c r="O973" s="155"/>
      <c r="P973" s="155"/>
      <c r="Q973" s="155"/>
      <c r="R973" s="155"/>
      <c r="S973" s="155"/>
      <c r="T973" s="156"/>
      <c r="AT973" s="151" t="s">
        <v>157</v>
      </c>
      <c r="AU973" s="151" t="s">
        <v>79</v>
      </c>
      <c r="AV973" s="13" t="s">
        <v>79</v>
      </c>
      <c r="AW973" s="13" t="s">
        <v>27</v>
      </c>
      <c r="AX973" s="13" t="s">
        <v>70</v>
      </c>
      <c r="AY973" s="151" t="s">
        <v>148</v>
      </c>
    </row>
    <row r="974" spans="2:51" s="13" customFormat="1" ht="20.4">
      <c r="B974" s="150"/>
      <c r="C974" s="317"/>
      <c r="D974" s="318" t="s">
        <v>157</v>
      </c>
      <c r="E974" s="319" t="s">
        <v>1</v>
      </c>
      <c r="F974" s="320" t="s">
        <v>4108</v>
      </c>
      <c r="G974" s="317"/>
      <c r="H974" s="321">
        <v>210.8</v>
      </c>
      <c r="I974" s="317"/>
      <c r="J974" s="317"/>
      <c r="L974" s="150"/>
      <c r="M974" s="154"/>
      <c r="N974" s="155"/>
      <c r="O974" s="155"/>
      <c r="P974" s="155"/>
      <c r="Q974" s="155"/>
      <c r="R974" s="155"/>
      <c r="S974" s="155"/>
      <c r="T974" s="156"/>
      <c r="AT974" s="151" t="s">
        <v>157</v>
      </c>
      <c r="AU974" s="151" t="s">
        <v>79</v>
      </c>
      <c r="AV974" s="13" t="s">
        <v>79</v>
      </c>
      <c r="AW974" s="13" t="s">
        <v>27</v>
      </c>
      <c r="AX974" s="13" t="s">
        <v>70</v>
      </c>
      <c r="AY974" s="151" t="s">
        <v>148</v>
      </c>
    </row>
    <row r="975" spans="2:65" s="1" customFormat="1" ht="24" customHeight="1">
      <c r="B975" s="130"/>
      <c r="C975" s="305" t="s">
        <v>1592</v>
      </c>
      <c r="D975" s="305" t="s">
        <v>150</v>
      </c>
      <c r="E975" s="306" t="s">
        <v>1672</v>
      </c>
      <c r="F975" s="307" t="s">
        <v>1673</v>
      </c>
      <c r="G975" s="308" t="s">
        <v>153</v>
      </c>
      <c r="H975" s="309">
        <v>226.55</v>
      </c>
      <c r="I975" s="310"/>
      <c r="J975" s="310">
        <f>ROUND(I975*H975,2)</f>
        <v>0</v>
      </c>
      <c r="K975" s="133" t="s">
        <v>312</v>
      </c>
      <c r="L975" s="27"/>
      <c r="M975" s="137" t="s">
        <v>1</v>
      </c>
      <c r="N975" s="138" t="s">
        <v>35</v>
      </c>
      <c r="O975" s="139">
        <v>0.05</v>
      </c>
      <c r="P975" s="139">
        <f>O975*H975</f>
        <v>11.3275</v>
      </c>
      <c r="Q975" s="139">
        <v>0</v>
      </c>
      <c r="R975" s="139">
        <f>Q975*H975</f>
        <v>0</v>
      </c>
      <c r="S975" s="139">
        <v>0</v>
      </c>
      <c r="T975" s="140">
        <f>S975*H975</f>
        <v>0</v>
      </c>
      <c r="AR975" s="141" t="s">
        <v>231</v>
      </c>
      <c r="AT975" s="141" t="s">
        <v>150</v>
      </c>
      <c r="AU975" s="141" t="s">
        <v>79</v>
      </c>
      <c r="AY975" s="15" t="s">
        <v>148</v>
      </c>
      <c r="BE975" s="142">
        <f>IF(N975="základní",J975,0)</f>
        <v>0</v>
      </c>
      <c r="BF975" s="142">
        <f>IF(N975="snížená",J975,0)</f>
        <v>0</v>
      </c>
      <c r="BG975" s="142">
        <f>IF(N975="zákl. přenesená",J975,0)</f>
        <v>0</v>
      </c>
      <c r="BH975" s="142">
        <f>IF(N975="sníž. přenesená",J975,0)</f>
        <v>0</v>
      </c>
      <c r="BI975" s="142">
        <f>IF(N975="nulová",J975,0)</f>
        <v>0</v>
      </c>
      <c r="BJ975" s="15" t="s">
        <v>77</v>
      </c>
      <c r="BK975" s="142">
        <f>ROUND(I975*H975,2)</f>
        <v>0</v>
      </c>
      <c r="BL975" s="15" t="s">
        <v>231</v>
      </c>
      <c r="BM975" s="141" t="s">
        <v>4119</v>
      </c>
    </row>
    <row r="976" spans="2:65" s="1" customFormat="1" ht="24" customHeight="1">
      <c r="B976" s="130"/>
      <c r="C976" s="305" t="s">
        <v>1597</v>
      </c>
      <c r="D976" s="305" t="s">
        <v>150</v>
      </c>
      <c r="E976" s="306" t="s">
        <v>1676</v>
      </c>
      <c r="F976" s="307" t="s">
        <v>1677</v>
      </c>
      <c r="G976" s="308" t="s">
        <v>458</v>
      </c>
      <c r="H976" s="309">
        <v>12</v>
      </c>
      <c r="I976" s="310"/>
      <c r="J976" s="310">
        <f>ROUND(I976*H976,2)</f>
        <v>0</v>
      </c>
      <c r="K976" s="133" t="s">
        <v>1</v>
      </c>
      <c r="L976" s="27"/>
      <c r="M976" s="137" t="s">
        <v>1</v>
      </c>
      <c r="N976" s="138" t="s">
        <v>35</v>
      </c>
      <c r="O976" s="139">
        <v>0.124</v>
      </c>
      <c r="P976" s="139">
        <f>O976*H976</f>
        <v>1.488</v>
      </c>
      <c r="Q976" s="139">
        <v>0</v>
      </c>
      <c r="R976" s="139">
        <f>Q976*H976</f>
        <v>0</v>
      </c>
      <c r="S976" s="139">
        <v>0.01392</v>
      </c>
      <c r="T976" s="140">
        <f>S976*H976</f>
        <v>0.16704</v>
      </c>
      <c r="AR976" s="141" t="s">
        <v>231</v>
      </c>
      <c r="AT976" s="141" t="s">
        <v>150</v>
      </c>
      <c r="AU976" s="141" t="s">
        <v>79</v>
      </c>
      <c r="AY976" s="15" t="s">
        <v>148</v>
      </c>
      <c r="BE976" s="142">
        <f>IF(N976="základní",J976,0)</f>
        <v>0</v>
      </c>
      <c r="BF976" s="142">
        <f>IF(N976="snížená",J976,0)</f>
        <v>0</v>
      </c>
      <c r="BG976" s="142">
        <f>IF(N976="zákl. přenesená",J976,0)</f>
        <v>0</v>
      </c>
      <c r="BH976" s="142">
        <f>IF(N976="sníž. přenesená",J976,0)</f>
        <v>0</v>
      </c>
      <c r="BI976" s="142">
        <f>IF(N976="nulová",J976,0)</f>
        <v>0</v>
      </c>
      <c r="BJ976" s="15" t="s">
        <v>77</v>
      </c>
      <c r="BK976" s="142">
        <f>ROUND(I976*H976,2)</f>
        <v>0</v>
      </c>
      <c r="BL976" s="15" t="s">
        <v>231</v>
      </c>
      <c r="BM976" s="141" t="s">
        <v>4120</v>
      </c>
    </row>
    <row r="977" spans="2:51" s="13" customFormat="1" ht="12">
      <c r="B977" s="150"/>
      <c r="C977" s="317"/>
      <c r="D977" s="318" t="s">
        <v>157</v>
      </c>
      <c r="E977" s="319" t="s">
        <v>1</v>
      </c>
      <c r="F977" s="320" t="s">
        <v>4102</v>
      </c>
      <c r="G977" s="317"/>
      <c r="H977" s="321">
        <v>12</v>
      </c>
      <c r="I977" s="317"/>
      <c r="J977" s="317"/>
      <c r="L977" s="150"/>
      <c r="M977" s="154"/>
      <c r="N977" s="155"/>
      <c r="O977" s="155"/>
      <c r="P977" s="155"/>
      <c r="Q977" s="155"/>
      <c r="R977" s="155"/>
      <c r="S977" s="155"/>
      <c r="T977" s="156"/>
      <c r="AT977" s="151" t="s">
        <v>157</v>
      </c>
      <c r="AU977" s="151" t="s">
        <v>79</v>
      </c>
      <c r="AV977" s="13" t="s">
        <v>79</v>
      </c>
      <c r="AW977" s="13" t="s">
        <v>27</v>
      </c>
      <c r="AX977" s="13" t="s">
        <v>70</v>
      </c>
      <c r="AY977" s="151" t="s">
        <v>148</v>
      </c>
    </row>
    <row r="978" spans="2:65" s="1" customFormat="1" ht="24" customHeight="1">
      <c r="B978" s="130"/>
      <c r="C978" s="305" t="s">
        <v>1602</v>
      </c>
      <c r="D978" s="305" t="s">
        <v>150</v>
      </c>
      <c r="E978" s="306" t="s">
        <v>1680</v>
      </c>
      <c r="F978" s="307" t="s">
        <v>1681</v>
      </c>
      <c r="G978" s="308" t="s">
        <v>458</v>
      </c>
      <c r="H978" s="309">
        <v>12</v>
      </c>
      <c r="I978" s="310"/>
      <c r="J978" s="310">
        <f>ROUND(I978*H978,2)</f>
        <v>0</v>
      </c>
      <c r="K978" s="133" t="s">
        <v>312</v>
      </c>
      <c r="L978" s="27"/>
      <c r="M978" s="137" t="s">
        <v>1</v>
      </c>
      <c r="N978" s="138" t="s">
        <v>35</v>
      </c>
      <c r="O978" s="139">
        <v>0.048</v>
      </c>
      <c r="P978" s="139">
        <f>O978*H978</f>
        <v>0.5760000000000001</v>
      </c>
      <c r="Q978" s="139">
        <v>0</v>
      </c>
      <c r="R978" s="139">
        <f>Q978*H978</f>
        <v>0</v>
      </c>
      <c r="S978" s="139">
        <v>0</v>
      </c>
      <c r="T978" s="140">
        <f>S978*H978</f>
        <v>0</v>
      </c>
      <c r="AR978" s="141" t="s">
        <v>231</v>
      </c>
      <c r="AT978" s="141" t="s">
        <v>150</v>
      </c>
      <c r="AU978" s="141" t="s">
        <v>79</v>
      </c>
      <c r="AY978" s="15" t="s">
        <v>148</v>
      </c>
      <c r="BE978" s="142">
        <f>IF(N978="základní",J978,0)</f>
        <v>0</v>
      </c>
      <c r="BF978" s="142">
        <f>IF(N978="snížená",J978,0)</f>
        <v>0</v>
      </c>
      <c r="BG978" s="142">
        <f>IF(N978="zákl. přenesená",J978,0)</f>
        <v>0</v>
      </c>
      <c r="BH978" s="142">
        <f>IF(N978="sníž. přenesená",J978,0)</f>
        <v>0</v>
      </c>
      <c r="BI978" s="142">
        <f>IF(N978="nulová",J978,0)</f>
        <v>0</v>
      </c>
      <c r="BJ978" s="15" t="s">
        <v>77</v>
      </c>
      <c r="BK978" s="142">
        <f>ROUND(I978*H978,2)</f>
        <v>0</v>
      </c>
      <c r="BL978" s="15" t="s">
        <v>231</v>
      </c>
      <c r="BM978" s="141" t="s">
        <v>4121</v>
      </c>
    </row>
    <row r="979" spans="2:65" s="1" customFormat="1" ht="16.5" customHeight="1">
      <c r="B979" s="130"/>
      <c r="C979" s="305" t="s">
        <v>1606</v>
      </c>
      <c r="D979" s="305" t="s">
        <v>150</v>
      </c>
      <c r="E979" s="306" t="s">
        <v>1684</v>
      </c>
      <c r="F979" s="307" t="s">
        <v>1685</v>
      </c>
      <c r="G979" s="308" t="s">
        <v>153</v>
      </c>
      <c r="H979" s="309">
        <v>226.55</v>
      </c>
      <c r="I979" s="310"/>
      <c r="J979" s="310">
        <f>ROUND(I979*H979,2)</f>
        <v>0</v>
      </c>
      <c r="K979" s="133" t="s">
        <v>154</v>
      </c>
      <c r="L979" s="27"/>
      <c r="M979" s="137" t="s">
        <v>1</v>
      </c>
      <c r="N979" s="138" t="s">
        <v>35</v>
      </c>
      <c r="O979" s="139">
        <v>0.09</v>
      </c>
      <c r="P979" s="139">
        <f>O979*H979</f>
        <v>20.3895</v>
      </c>
      <c r="Q979" s="139">
        <v>0</v>
      </c>
      <c r="R979" s="139">
        <f>Q979*H979</f>
        <v>0</v>
      </c>
      <c r="S979" s="139">
        <v>0</v>
      </c>
      <c r="T979" s="140">
        <f>S979*H979</f>
        <v>0</v>
      </c>
      <c r="AR979" s="141" t="s">
        <v>231</v>
      </c>
      <c r="AT979" s="141" t="s">
        <v>150</v>
      </c>
      <c r="AU979" s="141" t="s">
        <v>79</v>
      </c>
      <c r="AY979" s="15" t="s">
        <v>148</v>
      </c>
      <c r="BE979" s="142">
        <f>IF(N979="základní",J979,0)</f>
        <v>0</v>
      </c>
      <c r="BF979" s="142">
        <f>IF(N979="snížená",J979,0)</f>
        <v>0</v>
      </c>
      <c r="BG979" s="142">
        <f>IF(N979="zákl. přenesená",J979,0)</f>
        <v>0</v>
      </c>
      <c r="BH979" s="142">
        <f>IF(N979="sníž. přenesená",J979,0)</f>
        <v>0</v>
      </c>
      <c r="BI979" s="142">
        <f>IF(N979="nulová",J979,0)</f>
        <v>0</v>
      </c>
      <c r="BJ979" s="15" t="s">
        <v>77</v>
      </c>
      <c r="BK979" s="142">
        <f>ROUND(I979*H979,2)</f>
        <v>0</v>
      </c>
      <c r="BL979" s="15" t="s">
        <v>231</v>
      </c>
      <c r="BM979" s="141" t="s">
        <v>4122</v>
      </c>
    </row>
    <row r="980" spans="2:51" s="12" customFormat="1" ht="12">
      <c r="B980" s="143"/>
      <c r="C980" s="324"/>
      <c r="D980" s="318" t="s">
        <v>157</v>
      </c>
      <c r="E980" s="325" t="s">
        <v>1</v>
      </c>
      <c r="F980" s="326" t="s">
        <v>1208</v>
      </c>
      <c r="G980" s="324"/>
      <c r="H980" s="325" t="s">
        <v>1</v>
      </c>
      <c r="I980" s="324"/>
      <c r="J980" s="324"/>
      <c r="L980" s="143"/>
      <c r="M980" s="147"/>
      <c r="N980" s="148"/>
      <c r="O980" s="148"/>
      <c r="P980" s="148"/>
      <c r="Q980" s="148"/>
      <c r="R980" s="148"/>
      <c r="S980" s="148"/>
      <c r="T980" s="149"/>
      <c r="AT980" s="145" t="s">
        <v>157</v>
      </c>
      <c r="AU980" s="145" t="s">
        <v>79</v>
      </c>
      <c r="AV980" s="12" t="s">
        <v>77</v>
      </c>
      <c r="AW980" s="12" t="s">
        <v>27</v>
      </c>
      <c r="AX980" s="12" t="s">
        <v>70</v>
      </c>
      <c r="AY980" s="145" t="s">
        <v>148</v>
      </c>
    </row>
    <row r="981" spans="2:51" s="13" customFormat="1" ht="12">
      <c r="B981" s="150"/>
      <c r="C981" s="317"/>
      <c r="D981" s="318" t="s">
        <v>157</v>
      </c>
      <c r="E981" s="319" t="s">
        <v>1</v>
      </c>
      <c r="F981" s="320" t="s">
        <v>1228</v>
      </c>
      <c r="G981" s="317"/>
      <c r="H981" s="321">
        <v>15.75</v>
      </c>
      <c r="I981" s="317"/>
      <c r="J981" s="317"/>
      <c r="L981" s="150"/>
      <c r="M981" s="154"/>
      <c r="N981" s="155"/>
      <c r="O981" s="155"/>
      <c r="P981" s="155"/>
      <c r="Q981" s="155"/>
      <c r="R981" s="155"/>
      <c r="S981" s="155"/>
      <c r="T981" s="156"/>
      <c r="AT981" s="151" t="s">
        <v>157</v>
      </c>
      <c r="AU981" s="151" t="s">
        <v>79</v>
      </c>
      <c r="AV981" s="13" t="s">
        <v>79</v>
      </c>
      <c r="AW981" s="13" t="s">
        <v>27</v>
      </c>
      <c r="AX981" s="13" t="s">
        <v>70</v>
      </c>
      <c r="AY981" s="151" t="s">
        <v>148</v>
      </c>
    </row>
    <row r="982" spans="2:51" s="13" customFormat="1" ht="20.4">
      <c r="B982" s="150"/>
      <c r="C982" s="317"/>
      <c r="D982" s="318" t="s">
        <v>157</v>
      </c>
      <c r="E982" s="319" t="s">
        <v>1</v>
      </c>
      <c r="F982" s="320" t="s">
        <v>4108</v>
      </c>
      <c r="G982" s="317"/>
      <c r="H982" s="321">
        <v>210.8</v>
      </c>
      <c r="I982" s="317"/>
      <c r="J982" s="317"/>
      <c r="L982" s="150"/>
      <c r="M982" s="154"/>
      <c r="N982" s="155"/>
      <c r="O982" s="155"/>
      <c r="P982" s="155"/>
      <c r="Q982" s="155"/>
      <c r="R982" s="155"/>
      <c r="S982" s="155"/>
      <c r="T982" s="156"/>
      <c r="AT982" s="151" t="s">
        <v>157</v>
      </c>
      <c r="AU982" s="151" t="s">
        <v>79</v>
      </c>
      <c r="AV982" s="13" t="s">
        <v>79</v>
      </c>
      <c r="AW982" s="13" t="s">
        <v>27</v>
      </c>
      <c r="AX982" s="13" t="s">
        <v>70</v>
      </c>
      <c r="AY982" s="151" t="s">
        <v>148</v>
      </c>
    </row>
    <row r="983" spans="2:65" s="1" customFormat="1" ht="24" customHeight="1">
      <c r="B983" s="130"/>
      <c r="C983" s="305" t="s">
        <v>1611</v>
      </c>
      <c r="D983" s="305" t="s">
        <v>150</v>
      </c>
      <c r="E983" s="306" t="s">
        <v>1688</v>
      </c>
      <c r="F983" s="307" t="s">
        <v>1689</v>
      </c>
      <c r="G983" s="308" t="s">
        <v>153</v>
      </c>
      <c r="H983" s="309">
        <v>226.55</v>
      </c>
      <c r="I983" s="310"/>
      <c r="J983" s="310">
        <f>ROUND(I983*H983,2)</f>
        <v>0</v>
      </c>
      <c r="K983" s="133" t="s">
        <v>154</v>
      </c>
      <c r="L983" s="27"/>
      <c r="M983" s="137" t="s">
        <v>1</v>
      </c>
      <c r="N983" s="138" t="s">
        <v>35</v>
      </c>
      <c r="O983" s="139">
        <v>0.093</v>
      </c>
      <c r="P983" s="139">
        <f>O983*H983</f>
        <v>21.06915</v>
      </c>
      <c r="Q983" s="139">
        <v>0</v>
      </c>
      <c r="R983" s="139">
        <f>Q983*H983</f>
        <v>0</v>
      </c>
      <c r="S983" s="139">
        <v>0</v>
      </c>
      <c r="T983" s="140">
        <f>S983*H983</f>
        <v>0</v>
      </c>
      <c r="AR983" s="141" t="s">
        <v>231</v>
      </c>
      <c r="AT983" s="141" t="s">
        <v>150</v>
      </c>
      <c r="AU983" s="141" t="s">
        <v>79</v>
      </c>
      <c r="AY983" s="15" t="s">
        <v>148</v>
      </c>
      <c r="BE983" s="142">
        <f>IF(N983="základní",J983,0)</f>
        <v>0</v>
      </c>
      <c r="BF983" s="142">
        <f>IF(N983="snížená",J983,0)</f>
        <v>0</v>
      </c>
      <c r="BG983" s="142">
        <f>IF(N983="zákl. přenesená",J983,0)</f>
        <v>0</v>
      </c>
      <c r="BH983" s="142">
        <f>IF(N983="sníž. přenesená",J983,0)</f>
        <v>0</v>
      </c>
      <c r="BI983" s="142">
        <f>IF(N983="nulová",J983,0)</f>
        <v>0</v>
      </c>
      <c r="BJ983" s="15" t="s">
        <v>77</v>
      </c>
      <c r="BK983" s="142">
        <f>ROUND(I983*H983,2)</f>
        <v>0</v>
      </c>
      <c r="BL983" s="15" t="s">
        <v>231</v>
      </c>
      <c r="BM983" s="141" t="s">
        <v>4123</v>
      </c>
    </row>
    <row r="984" spans="2:51" s="12" customFormat="1" ht="12">
      <c r="B984" s="143"/>
      <c r="C984" s="324"/>
      <c r="D984" s="318" t="s">
        <v>157</v>
      </c>
      <c r="E984" s="325" t="s">
        <v>1</v>
      </c>
      <c r="F984" s="326" t="s">
        <v>1208</v>
      </c>
      <c r="G984" s="324"/>
      <c r="H984" s="325" t="s">
        <v>1</v>
      </c>
      <c r="I984" s="324"/>
      <c r="J984" s="324"/>
      <c r="L984" s="143"/>
      <c r="M984" s="147"/>
      <c r="N984" s="148"/>
      <c r="O984" s="148"/>
      <c r="P984" s="148"/>
      <c r="Q984" s="148"/>
      <c r="R984" s="148"/>
      <c r="S984" s="148"/>
      <c r="T984" s="149"/>
      <c r="AT984" s="145" t="s">
        <v>157</v>
      </c>
      <c r="AU984" s="145" t="s">
        <v>79</v>
      </c>
      <c r="AV984" s="12" t="s">
        <v>77</v>
      </c>
      <c r="AW984" s="12" t="s">
        <v>27</v>
      </c>
      <c r="AX984" s="12" t="s">
        <v>70</v>
      </c>
      <c r="AY984" s="145" t="s">
        <v>148</v>
      </c>
    </row>
    <row r="985" spans="2:51" s="13" customFormat="1" ht="12">
      <c r="B985" s="150"/>
      <c r="C985" s="317"/>
      <c r="D985" s="318" t="s">
        <v>157</v>
      </c>
      <c r="E985" s="319" t="s">
        <v>1</v>
      </c>
      <c r="F985" s="320" t="s">
        <v>1228</v>
      </c>
      <c r="G985" s="317"/>
      <c r="H985" s="321">
        <v>15.75</v>
      </c>
      <c r="I985" s="317"/>
      <c r="J985" s="317"/>
      <c r="L985" s="150"/>
      <c r="M985" s="154"/>
      <c r="N985" s="155"/>
      <c r="O985" s="155"/>
      <c r="P985" s="155"/>
      <c r="Q985" s="155"/>
      <c r="R985" s="155"/>
      <c r="S985" s="155"/>
      <c r="T985" s="156"/>
      <c r="AT985" s="151" t="s">
        <v>157</v>
      </c>
      <c r="AU985" s="151" t="s">
        <v>79</v>
      </c>
      <c r="AV985" s="13" t="s">
        <v>79</v>
      </c>
      <c r="AW985" s="13" t="s">
        <v>27</v>
      </c>
      <c r="AX985" s="13" t="s">
        <v>70</v>
      </c>
      <c r="AY985" s="151" t="s">
        <v>148</v>
      </c>
    </row>
    <row r="986" spans="2:51" s="13" customFormat="1" ht="20.4">
      <c r="B986" s="150"/>
      <c r="C986" s="317"/>
      <c r="D986" s="318" t="s">
        <v>157</v>
      </c>
      <c r="E986" s="319" t="s">
        <v>1</v>
      </c>
      <c r="F986" s="320" t="s">
        <v>4108</v>
      </c>
      <c r="G986" s="317"/>
      <c r="H986" s="321">
        <v>210.8</v>
      </c>
      <c r="I986" s="317"/>
      <c r="J986" s="317"/>
      <c r="L986" s="150"/>
      <c r="M986" s="154"/>
      <c r="N986" s="155"/>
      <c r="O986" s="155"/>
      <c r="P986" s="155"/>
      <c r="Q986" s="155"/>
      <c r="R986" s="155"/>
      <c r="S986" s="155"/>
      <c r="T986" s="156"/>
      <c r="AT986" s="151" t="s">
        <v>157</v>
      </c>
      <c r="AU986" s="151" t="s">
        <v>79</v>
      </c>
      <c r="AV986" s="13" t="s">
        <v>79</v>
      </c>
      <c r="AW986" s="13" t="s">
        <v>27</v>
      </c>
      <c r="AX986" s="13" t="s">
        <v>70</v>
      </c>
      <c r="AY986" s="151" t="s">
        <v>148</v>
      </c>
    </row>
    <row r="987" spans="2:65" s="1" customFormat="1" ht="24" customHeight="1">
      <c r="B987" s="130"/>
      <c r="C987" s="311" t="s">
        <v>1616</v>
      </c>
      <c r="D987" s="311" t="s">
        <v>80</v>
      </c>
      <c r="E987" s="312" t="s">
        <v>1692</v>
      </c>
      <c r="F987" s="313" t="s">
        <v>1693</v>
      </c>
      <c r="G987" s="314" t="s">
        <v>153</v>
      </c>
      <c r="H987" s="315">
        <v>249.205</v>
      </c>
      <c r="I987" s="316"/>
      <c r="J987" s="316">
        <f>ROUND(I987*H987,2)</f>
        <v>0</v>
      </c>
      <c r="K987" s="159" t="s">
        <v>154</v>
      </c>
      <c r="L987" s="163"/>
      <c r="M987" s="164" t="s">
        <v>1</v>
      </c>
      <c r="N987" s="165" t="s">
        <v>35</v>
      </c>
      <c r="O987" s="139">
        <v>0</v>
      </c>
      <c r="P987" s="139">
        <f>O987*H987</f>
        <v>0</v>
      </c>
      <c r="Q987" s="139">
        <v>0.0013</v>
      </c>
      <c r="R987" s="139">
        <f>Q987*H987</f>
        <v>0.3239665</v>
      </c>
      <c r="S987" s="139">
        <v>0</v>
      </c>
      <c r="T987" s="140">
        <f>S987*H987</f>
        <v>0</v>
      </c>
      <c r="AR987" s="141" t="s">
        <v>325</v>
      </c>
      <c r="AT987" s="141" t="s">
        <v>80</v>
      </c>
      <c r="AU987" s="141" t="s">
        <v>79</v>
      </c>
      <c r="AY987" s="15" t="s">
        <v>148</v>
      </c>
      <c r="BE987" s="142">
        <f>IF(N987="základní",J987,0)</f>
        <v>0</v>
      </c>
      <c r="BF987" s="142">
        <f>IF(N987="snížená",J987,0)</f>
        <v>0</v>
      </c>
      <c r="BG987" s="142">
        <f>IF(N987="zákl. přenesená",J987,0)</f>
        <v>0</v>
      </c>
      <c r="BH987" s="142">
        <f>IF(N987="sníž. přenesená",J987,0)</f>
        <v>0</v>
      </c>
      <c r="BI987" s="142">
        <f>IF(N987="nulová",J987,0)</f>
        <v>0</v>
      </c>
      <c r="BJ987" s="15" t="s">
        <v>77</v>
      </c>
      <c r="BK987" s="142">
        <f>ROUND(I987*H987,2)</f>
        <v>0</v>
      </c>
      <c r="BL987" s="15" t="s">
        <v>231</v>
      </c>
      <c r="BM987" s="141" t="s">
        <v>4124</v>
      </c>
    </row>
    <row r="988" spans="2:51" s="13" customFormat="1" ht="12">
      <c r="B988" s="150"/>
      <c r="C988" s="317"/>
      <c r="D988" s="318" t="s">
        <v>157</v>
      </c>
      <c r="E988" s="317"/>
      <c r="F988" s="320" t="s">
        <v>4125</v>
      </c>
      <c r="G988" s="317"/>
      <c r="H988" s="321">
        <v>249.205</v>
      </c>
      <c r="I988" s="317"/>
      <c r="J988" s="317"/>
      <c r="L988" s="150"/>
      <c r="M988" s="154"/>
      <c r="N988" s="155"/>
      <c r="O988" s="155"/>
      <c r="P988" s="155"/>
      <c r="Q988" s="155"/>
      <c r="R988" s="155"/>
      <c r="S988" s="155"/>
      <c r="T988" s="156"/>
      <c r="AT988" s="151" t="s">
        <v>157</v>
      </c>
      <c r="AU988" s="151" t="s">
        <v>79</v>
      </c>
      <c r="AV988" s="13" t="s">
        <v>79</v>
      </c>
      <c r="AW988" s="13" t="s">
        <v>3</v>
      </c>
      <c r="AX988" s="13" t="s">
        <v>77</v>
      </c>
      <c r="AY988" s="151" t="s">
        <v>148</v>
      </c>
    </row>
    <row r="989" spans="2:65" s="1" customFormat="1" ht="24" customHeight="1">
      <c r="B989" s="130"/>
      <c r="C989" s="131" t="s">
        <v>1620</v>
      </c>
      <c r="D989" s="131" t="s">
        <v>150</v>
      </c>
      <c r="E989" s="132" t="s">
        <v>1697</v>
      </c>
      <c r="F989" s="133" t="s">
        <v>1698</v>
      </c>
      <c r="G989" s="134" t="s">
        <v>203</v>
      </c>
      <c r="H989" s="135">
        <v>3.081</v>
      </c>
      <c r="I989" s="136"/>
      <c r="J989" s="136">
        <f>ROUND(I989*H989,2)</f>
        <v>0</v>
      </c>
      <c r="K989" s="133" t="s">
        <v>320</v>
      </c>
      <c r="L989" s="27"/>
      <c r="M989" s="137" t="s">
        <v>1</v>
      </c>
      <c r="N989" s="138" t="s">
        <v>35</v>
      </c>
      <c r="O989" s="139">
        <v>2.329</v>
      </c>
      <c r="P989" s="139">
        <f>O989*H989</f>
        <v>7.175649000000001</v>
      </c>
      <c r="Q989" s="139">
        <v>0</v>
      </c>
      <c r="R989" s="139">
        <f>Q989*H989</f>
        <v>0</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4126</v>
      </c>
    </row>
    <row r="990" spans="2:63" s="11" customFormat="1" ht="22.8" customHeight="1">
      <c r="B990" s="118"/>
      <c r="D990" s="119" t="s">
        <v>69</v>
      </c>
      <c r="E990" s="128" t="s">
        <v>1700</v>
      </c>
      <c r="F990" s="128" t="s">
        <v>1701</v>
      </c>
      <c r="J990" s="129">
        <f>BK990</f>
        <v>0</v>
      </c>
      <c r="L990" s="118"/>
      <c r="M990" s="122"/>
      <c r="N990" s="123"/>
      <c r="O990" s="123"/>
      <c r="P990" s="124">
        <f>SUM(P991:P1165)</f>
        <v>515.754963</v>
      </c>
      <c r="Q990" s="123"/>
      <c r="R990" s="124">
        <f>SUM(R991:R1165)</f>
        <v>1.0121995</v>
      </c>
      <c r="S990" s="123"/>
      <c r="T990" s="125">
        <f>SUM(T991:T1165)</f>
        <v>0.16294799999999998</v>
      </c>
      <c r="AR990" s="119" t="s">
        <v>79</v>
      </c>
      <c r="AT990" s="126" t="s">
        <v>69</v>
      </c>
      <c r="AU990" s="126" t="s">
        <v>77</v>
      </c>
      <c r="AY990" s="119" t="s">
        <v>148</v>
      </c>
      <c r="BK990" s="127">
        <f>SUM(BK991:BK1165)</f>
        <v>0</v>
      </c>
    </row>
    <row r="991" spans="2:65" s="1" customFormat="1" ht="24" customHeight="1">
      <c r="B991" s="130"/>
      <c r="C991" s="131" t="s">
        <v>1626</v>
      </c>
      <c r="D991" s="131" t="s">
        <v>150</v>
      </c>
      <c r="E991" s="132" t="s">
        <v>1703</v>
      </c>
      <c r="F991" s="133" t="s">
        <v>1704</v>
      </c>
      <c r="G991" s="134" t="s">
        <v>153</v>
      </c>
      <c r="H991" s="135">
        <v>85.56</v>
      </c>
      <c r="I991" s="136"/>
      <c r="J991" s="136">
        <f>ROUND(I991*H991,2)</f>
        <v>0</v>
      </c>
      <c r="K991" s="133" t="s">
        <v>320</v>
      </c>
      <c r="L991" s="27"/>
      <c r="M991" s="137" t="s">
        <v>1</v>
      </c>
      <c r="N991" s="138" t="s">
        <v>35</v>
      </c>
      <c r="O991" s="139">
        <v>1.559</v>
      </c>
      <c r="P991" s="139">
        <f>O991*H991</f>
        <v>133.38804</v>
      </c>
      <c r="Q991" s="139">
        <v>0.00025</v>
      </c>
      <c r="R991" s="139">
        <f>Q991*H991</f>
        <v>0.02139</v>
      </c>
      <c r="S991" s="139">
        <v>0</v>
      </c>
      <c r="T991" s="140">
        <f>S991*H991</f>
        <v>0</v>
      </c>
      <c r="AR991" s="141" t="s">
        <v>231</v>
      </c>
      <c r="AT991" s="141" t="s">
        <v>150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4127</v>
      </c>
    </row>
    <row r="992" spans="2:51" s="12" customFormat="1" ht="12">
      <c r="B992" s="143"/>
      <c r="D992" s="144" t="s">
        <v>157</v>
      </c>
      <c r="E992" s="145" t="s">
        <v>1</v>
      </c>
      <c r="F992" s="146" t="s">
        <v>2914</v>
      </c>
      <c r="H992" s="145" t="s">
        <v>1</v>
      </c>
      <c r="L992" s="143"/>
      <c r="M992" s="147"/>
      <c r="N992" s="148"/>
      <c r="O992" s="148"/>
      <c r="P992" s="148"/>
      <c r="Q992" s="148"/>
      <c r="R992" s="148"/>
      <c r="S992" s="148"/>
      <c r="T992" s="149"/>
      <c r="AT992" s="145" t="s">
        <v>157</v>
      </c>
      <c r="AU992" s="145" t="s">
        <v>79</v>
      </c>
      <c r="AV992" s="12" t="s">
        <v>77</v>
      </c>
      <c r="AW992" s="12" t="s">
        <v>27</v>
      </c>
      <c r="AX992" s="12" t="s">
        <v>70</v>
      </c>
      <c r="AY992" s="145" t="s">
        <v>148</v>
      </c>
    </row>
    <row r="993" spans="2:51" s="13" customFormat="1" ht="12">
      <c r="B993" s="150"/>
      <c r="D993" s="144" t="s">
        <v>157</v>
      </c>
      <c r="E993" s="151" t="s">
        <v>1</v>
      </c>
      <c r="F993" s="152" t="s">
        <v>3803</v>
      </c>
      <c r="H993" s="153">
        <v>1.503</v>
      </c>
      <c r="L993" s="150"/>
      <c r="M993" s="154"/>
      <c r="N993" s="155"/>
      <c r="O993" s="155"/>
      <c r="P993" s="155"/>
      <c r="Q993" s="155"/>
      <c r="R993" s="155"/>
      <c r="S993" s="155"/>
      <c r="T993" s="156"/>
      <c r="AT993" s="151" t="s">
        <v>157</v>
      </c>
      <c r="AU993" s="151" t="s">
        <v>79</v>
      </c>
      <c r="AV993" s="13" t="s">
        <v>79</v>
      </c>
      <c r="AW993" s="13" t="s">
        <v>27</v>
      </c>
      <c r="AX993" s="13" t="s">
        <v>70</v>
      </c>
      <c r="AY993" s="151" t="s">
        <v>148</v>
      </c>
    </row>
    <row r="994" spans="2:51" s="13" customFormat="1" ht="12">
      <c r="B994" s="150"/>
      <c r="D994" s="144" t="s">
        <v>157</v>
      </c>
      <c r="E994" s="151" t="s">
        <v>1</v>
      </c>
      <c r="F994" s="152" t="s">
        <v>3805</v>
      </c>
      <c r="H994" s="153">
        <v>3.15</v>
      </c>
      <c r="L994" s="150"/>
      <c r="M994" s="154"/>
      <c r="N994" s="155"/>
      <c r="O994" s="155"/>
      <c r="P994" s="155"/>
      <c r="Q994" s="155"/>
      <c r="R994" s="155"/>
      <c r="S994" s="155"/>
      <c r="T994" s="156"/>
      <c r="AT994" s="151" t="s">
        <v>157</v>
      </c>
      <c r="AU994" s="151" t="s">
        <v>79</v>
      </c>
      <c r="AV994" s="13" t="s">
        <v>79</v>
      </c>
      <c r="AW994" s="13" t="s">
        <v>27</v>
      </c>
      <c r="AX994" s="13" t="s">
        <v>70</v>
      </c>
      <c r="AY994" s="151" t="s">
        <v>148</v>
      </c>
    </row>
    <row r="995" spans="2:51" s="13" customFormat="1" ht="12">
      <c r="B995" s="150"/>
      <c r="D995" s="144" t="s">
        <v>157</v>
      </c>
      <c r="E995" s="151" t="s">
        <v>1</v>
      </c>
      <c r="F995" s="152" t="s">
        <v>3806</v>
      </c>
      <c r="H995" s="153">
        <v>2.025</v>
      </c>
      <c r="L995" s="150"/>
      <c r="M995" s="154"/>
      <c r="N995" s="155"/>
      <c r="O995" s="155"/>
      <c r="P995" s="155"/>
      <c r="Q995" s="155"/>
      <c r="R995" s="155"/>
      <c r="S995" s="155"/>
      <c r="T995" s="156"/>
      <c r="AT995" s="151" t="s">
        <v>157</v>
      </c>
      <c r="AU995" s="151" t="s">
        <v>79</v>
      </c>
      <c r="AV995" s="13" t="s">
        <v>79</v>
      </c>
      <c r="AW995" s="13" t="s">
        <v>27</v>
      </c>
      <c r="AX995" s="13" t="s">
        <v>70</v>
      </c>
      <c r="AY995" s="151" t="s">
        <v>148</v>
      </c>
    </row>
    <row r="996" spans="2:51" s="12" customFormat="1" ht="12">
      <c r="B996" s="143"/>
      <c r="D996" s="144" t="s">
        <v>157</v>
      </c>
      <c r="E996" s="145" t="s">
        <v>1</v>
      </c>
      <c r="F996" s="146" t="s">
        <v>2175</v>
      </c>
      <c r="H996" s="145" t="s">
        <v>1</v>
      </c>
      <c r="L996" s="143"/>
      <c r="M996" s="147"/>
      <c r="N996" s="148"/>
      <c r="O996" s="148"/>
      <c r="P996" s="148"/>
      <c r="Q996" s="148"/>
      <c r="R996" s="148"/>
      <c r="S996" s="148"/>
      <c r="T996" s="149"/>
      <c r="AT996" s="145" t="s">
        <v>157</v>
      </c>
      <c r="AU996" s="145" t="s">
        <v>79</v>
      </c>
      <c r="AV996" s="12" t="s">
        <v>77</v>
      </c>
      <c r="AW996" s="12" t="s">
        <v>27</v>
      </c>
      <c r="AX996" s="12" t="s">
        <v>70</v>
      </c>
      <c r="AY996" s="145" t="s">
        <v>148</v>
      </c>
    </row>
    <row r="997" spans="2:51" s="13" customFormat="1" ht="12">
      <c r="B997" s="150"/>
      <c r="D997" s="144" t="s">
        <v>157</v>
      </c>
      <c r="E997" s="151" t="s">
        <v>1</v>
      </c>
      <c r="F997" s="152" t="s">
        <v>3807</v>
      </c>
      <c r="H997" s="153">
        <v>6.174</v>
      </c>
      <c r="L997" s="150"/>
      <c r="M997" s="154"/>
      <c r="N997" s="155"/>
      <c r="O997" s="155"/>
      <c r="P997" s="155"/>
      <c r="Q997" s="155"/>
      <c r="R997" s="155"/>
      <c r="S997" s="155"/>
      <c r="T997" s="156"/>
      <c r="AT997" s="151" t="s">
        <v>157</v>
      </c>
      <c r="AU997" s="151" t="s">
        <v>79</v>
      </c>
      <c r="AV997" s="13" t="s">
        <v>79</v>
      </c>
      <c r="AW997" s="13" t="s">
        <v>27</v>
      </c>
      <c r="AX997" s="13" t="s">
        <v>70</v>
      </c>
      <c r="AY997" s="151" t="s">
        <v>148</v>
      </c>
    </row>
    <row r="998" spans="2:51" s="13" customFormat="1" ht="12">
      <c r="B998" s="150"/>
      <c r="D998" s="144" t="s">
        <v>157</v>
      </c>
      <c r="E998" s="151" t="s">
        <v>1</v>
      </c>
      <c r="F998" s="152" t="s">
        <v>3808</v>
      </c>
      <c r="H998" s="153">
        <v>10.8</v>
      </c>
      <c r="L998" s="150"/>
      <c r="M998" s="154"/>
      <c r="N998" s="155"/>
      <c r="O998" s="155"/>
      <c r="P998" s="155"/>
      <c r="Q998" s="155"/>
      <c r="R998" s="155"/>
      <c r="S998" s="155"/>
      <c r="T998" s="156"/>
      <c r="AT998" s="151" t="s">
        <v>157</v>
      </c>
      <c r="AU998" s="151" t="s">
        <v>79</v>
      </c>
      <c r="AV998" s="13" t="s">
        <v>79</v>
      </c>
      <c r="AW998" s="13" t="s">
        <v>27</v>
      </c>
      <c r="AX998" s="13" t="s">
        <v>70</v>
      </c>
      <c r="AY998" s="151" t="s">
        <v>148</v>
      </c>
    </row>
    <row r="999" spans="2:51" s="13" customFormat="1" ht="12">
      <c r="B999" s="150"/>
      <c r="D999" s="144" t="s">
        <v>157</v>
      </c>
      <c r="E999" s="151" t="s">
        <v>1</v>
      </c>
      <c r="F999" s="152" t="s">
        <v>3809</v>
      </c>
      <c r="H999" s="153">
        <v>15.33</v>
      </c>
      <c r="L999" s="150"/>
      <c r="M999" s="154"/>
      <c r="N999" s="155"/>
      <c r="O999" s="155"/>
      <c r="P999" s="155"/>
      <c r="Q999" s="155"/>
      <c r="R999" s="155"/>
      <c r="S999" s="155"/>
      <c r="T999" s="156"/>
      <c r="AT999" s="151" t="s">
        <v>157</v>
      </c>
      <c r="AU999" s="151" t="s">
        <v>79</v>
      </c>
      <c r="AV999" s="13" t="s">
        <v>79</v>
      </c>
      <c r="AW999" s="13" t="s">
        <v>27</v>
      </c>
      <c r="AX999" s="13" t="s">
        <v>70</v>
      </c>
      <c r="AY999" s="151" t="s">
        <v>148</v>
      </c>
    </row>
    <row r="1000" spans="2:51" s="13" customFormat="1" ht="12">
      <c r="B1000" s="150"/>
      <c r="D1000" s="144" t="s">
        <v>157</v>
      </c>
      <c r="E1000" s="151" t="s">
        <v>1</v>
      </c>
      <c r="F1000" s="152" t="s">
        <v>3810</v>
      </c>
      <c r="H1000" s="153">
        <v>7.82</v>
      </c>
      <c r="L1000" s="150"/>
      <c r="M1000" s="154"/>
      <c r="N1000" s="155"/>
      <c r="O1000" s="155"/>
      <c r="P1000" s="155"/>
      <c r="Q1000" s="155"/>
      <c r="R1000" s="155"/>
      <c r="S1000" s="155"/>
      <c r="T1000" s="156"/>
      <c r="AT1000" s="151" t="s">
        <v>157</v>
      </c>
      <c r="AU1000" s="151" t="s">
        <v>79</v>
      </c>
      <c r="AV1000" s="13" t="s">
        <v>79</v>
      </c>
      <c r="AW1000" s="13" t="s">
        <v>27</v>
      </c>
      <c r="AX1000" s="13" t="s">
        <v>70</v>
      </c>
      <c r="AY1000" s="151" t="s">
        <v>148</v>
      </c>
    </row>
    <row r="1001" spans="2:51" s="12" customFormat="1" ht="12">
      <c r="B1001" s="143"/>
      <c r="D1001" s="144" t="s">
        <v>157</v>
      </c>
      <c r="E1001" s="145" t="s">
        <v>1</v>
      </c>
      <c r="F1001" s="146" t="s">
        <v>347</v>
      </c>
      <c r="H1001" s="145" t="s">
        <v>1</v>
      </c>
      <c r="L1001" s="143"/>
      <c r="M1001" s="147"/>
      <c r="N1001" s="148"/>
      <c r="O1001" s="148"/>
      <c r="P1001" s="148"/>
      <c r="Q1001" s="148"/>
      <c r="R1001" s="148"/>
      <c r="S1001" s="148"/>
      <c r="T1001" s="149"/>
      <c r="AT1001" s="145" t="s">
        <v>157</v>
      </c>
      <c r="AU1001" s="145" t="s">
        <v>79</v>
      </c>
      <c r="AV1001" s="12" t="s">
        <v>77</v>
      </c>
      <c r="AW1001" s="12" t="s">
        <v>27</v>
      </c>
      <c r="AX1001" s="12" t="s">
        <v>70</v>
      </c>
      <c r="AY1001" s="145" t="s">
        <v>148</v>
      </c>
    </row>
    <row r="1002" spans="2:51" s="13" customFormat="1" ht="12">
      <c r="B1002" s="150"/>
      <c r="D1002" s="144" t="s">
        <v>157</v>
      </c>
      <c r="E1002" s="151" t="s">
        <v>1</v>
      </c>
      <c r="F1002" s="152" t="s">
        <v>3812</v>
      </c>
      <c r="H1002" s="153">
        <v>2.297</v>
      </c>
      <c r="L1002" s="150"/>
      <c r="M1002" s="154"/>
      <c r="N1002" s="155"/>
      <c r="O1002" s="155"/>
      <c r="P1002" s="155"/>
      <c r="Q1002" s="155"/>
      <c r="R1002" s="155"/>
      <c r="S1002" s="155"/>
      <c r="T1002" s="156"/>
      <c r="AT1002" s="151" t="s">
        <v>157</v>
      </c>
      <c r="AU1002" s="151" t="s">
        <v>79</v>
      </c>
      <c r="AV1002" s="13" t="s">
        <v>79</v>
      </c>
      <c r="AW1002" s="13" t="s">
        <v>27</v>
      </c>
      <c r="AX1002" s="13" t="s">
        <v>70</v>
      </c>
      <c r="AY1002" s="151" t="s">
        <v>148</v>
      </c>
    </row>
    <row r="1003" spans="2:51" s="13" customFormat="1" ht="12">
      <c r="B1003" s="150"/>
      <c r="D1003" s="144" t="s">
        <v>157</v>
      </c>
      <c r="E1003" s="151" t="s">
        <v>1</v>
      </c>
      <c r="F1003" s="152" t="s">
        <v>3813</v>
      </c>
      <c r="H1003" s="153">
        <v>1.929</v>
      </c>
      <c r="L1003" s="150"/>
      <c r="M1003" s="154"/>
      <c r="N1003" s="155"/>
      <c r="O1003" s="155"/>
      <c r="P1003" s="155"/>
      <c r="Q1003" s="155"/>
      <c r="R1003" s="155"/>
      <c r="S1003" s="155"/>
      <c r="T1003" s="156"/>
      <c r="AT1003" s="151" t="s">
        <v>157</v>
      </c>
      <c r="AU1003" s="151" t="s">
        <v>79</v>
      </c>
      <c r="AV1003" s="13" t="s">
        <v>79</v>
      </c>
      <c r="AW1003" s="13" t="s">
        <v>27</v>
      </c>
      <c r="AX1003" s="13" t="s">
        <v>70</v>
      </c>
      <c r="AY1003" s="151" t="s">
        <v>148</v>
      </c>
    </row>
    <row r="1004" spans="2:51" s="13" customFormat="1" ht="12">
      <c r="B1004" s="150"/>
      <c r="D1004" s="144" t="s">
        <v>157</v>
      </c>
      <c r="E1004" s="151" t="s">
        <v>1</v>
      </c>
      <c r="F1004" s="152" t="s">
        <v>3814</v>
      </c>
      <c r="H1004" s="153">
        <v>4.116</v>
      </c>
      <c r="L1004" s="150"/>
      <c r="M1004" s="154"/>
      <c r="N1004" s="155"/>
      <c r="O1004" s="155"/>
      <c r="P1004" s="155"/>
      <c r="Q1004" s="155"/>
      <c r="R1004" s="155"/>
      <c r="S1004" s="155"/>
      <c r="T1004" s="156"/>
      <c r="AT1004" s="151" t="s">
        <v>157</v>
      </c>
      <c r="AU1004" s="151" t="s">
        <v>79</v>
      </c>
      <c r="AV1004" s="13" t="s">
        <v>79</v>
      </c>
      <c r="AW1004" s="13" t="s">
        <v>27</v>
      </c>
      <c r="AX1004" s="13" t="s">
        <v>70</v>
      </c>
      <c r="AY1004" s="151" t="s">
        <v>148</v>
      </c>
    </row>
    <row r="1005" spans="2:51" s="13" customFormat="1" ht="12">
      <c r="B1005" s="150"/>
      <c r="D1005" s="144" t="s">
        <v>157</v>
      </c>
      <c r="E1005" s="151" t="s">
        <v>1</v>
      </c>
      <c r="F1005" s="152" t="s">
        <v>3815</v>
      </c>
      <c r="H1005" s="153">
        <v>1.253</v>
      </c>
      <c r="L1005" s="150"/>
      <c r="M1005" s="154"/>
      <c r="N1005" s="155"/>
      <c r="O1005" s="155"/>
      <c r="P1005" s="155"/>
      <c r="Q1005" s="155"/>
      <c r="R1005" s="155"/>
      <c r="S1005" s="155"/>
      <c r="T1005" s="156"/>
      <c r="AT1005" s="151" t="s">
        <v>157</v>
      </c>
      <c r="AU1005" s="151" t="s">
        <v>79</v>
      </c>
      <c r="AV1005" s="13" t="s">
        <v>79</v>
      </c>
      <c r="AW1005" s="13" t="s">
        <v>27</v>
      </c>
      <c r="AX1005" s="13" t="s">
        <v>70</v>
      </c>
      <c r="AY1005" s="151" t="s">
        <v>148</v>
      </c>
    </row>
    <row r="1006" spans="2:51" s="13" customFormat="1" ht="12">
      <c r="B1006" s="150"/>
      <c r="D1006" s="144" t="s">
        <v>157</v>
      </c>
      <c r="E1006" s="151" t="s">
        <v>1</v>
      </c>
      <c r="F1006" s="152" t="s">
        <v>3816</v>
      </c>
      <c r="H1006" s="153">
        <v>10.893</v>
      </c>
      <c r="L1006" s="150"/>
      <c r="M1006" s="154"/>
      <c r="N1006" s="155"/>
      <c r="O1006" s="155"/>
      <c r="P1006" s="155"/>
      <c r="Q1006" s="155"/>
      <c r="R1006" s="155"/>
      <c r="S1006" s="155"/>
      <c r="T1006" s="156"/>
      <c r="AT1006" s="151" t="s">
        <v>157</v>
      </c>
      <c r="AU1006" s="151" t="s">
        <v>79</v>
      </c>
      <c r="AV1006" s="13" t="s">
        <v>79</v>
      </c>
      <c r="AW1006" s="13" t="s">
        <v>27</v>
      </c>
      <c r="AX1006" s="13" t="s">
        <v>70</v>
      </c>
      <c r="AY1006" s="151" t="s">
        <v>148</v>
      </c>
    </row>
    <row r="1007" spans="2:51" s="13" customFormat="1" ht="12">
      <c r="B1007" s="150"/>
      <c r="D1007" s="144" t="s">
        <v>157</v>
      </c>
      <c r="E1007" s="151" t="s">
        <v>1</v>
      </c>
      <c r="F1007" s="152" t="s">
        <v>3817</v>
      </c>
      <c r="H1007" s="153">
        <v>18.27</v>
      </c>
      <c r="L1007" s="150"/>
      <c r="M1007" s="154"/>
      <c r="N1007" s="155"/>
      <c r="O1007" s="155"/>
      <c r="P1007" s="155"/>
      <c r="Q1007" s="155"/>
      <c r="R1007" s="155"/>
      <c r="S1007" s="155"/>
      <c r="T1007" s="156"/>
      <c r="AT1007" s="151" t="s">
        <v>157</v>
      </c>
      <c r="AU1007" s="151" t="s">
        <v>79</v>
      </c>
      <c r="AV1007" s="13" t="s">
        <v>79</v>
      </c>
      <c r="AW1007" s="13" t="s">
        <v>27</v>
      </c>
      <c r="AX1007" s="13" t="s">
        <v>70</v>
      </c>
      <c r="AY1007" s="151" t="s">
        <v>148</v>
      </c>
    </row>
    <row r="1008" spans="2:65" s="1" customFormat="1" ht="24" customHeight="1">
      <c r="B1008" s="130"/>
      <c r="C1008" s="131" t="s">
        <v>1631</v>
      </c>
      <c r="D1008" s="131" t="s">
        <v>150</v>
      </c>
      <c r="E1008" s="132" t="s">
        <v>1707</v>
      </c>
      <c r="F1008" s="133" t="s">
        <v>1708</v>
      </c>
      <c r="G1008" s="134" t="s">
        <v>153</v>
      </c>
      <c r="H1008" s="135">
        <v>14.482</v>
      </c>
      <c r="I1008" s="136"/>
      <c r="J1008" s="136">
        <f>ROUND(I1008*H1008,2)</f>
        <v>0</v>
      </c>
      <c r="K1008" s="133" t="s">
        <v>320</v>
      </c>
      <c r="L1008" s="27"/>
      <c r="M1008" s="137" t="s">
        <v>1</v>
      </c>
      <c r="N1008" s="138" t="s">
        <v>35</v>
      </c>
      <c r="O1008" s="139">
        <v>1.585</v>
      </c>
      <c r="P1008" s="139">
        <f>O1008*H1008</f>
        <v>22.953969999999998</v>
      </c>
      <c r="Q1008" s="139">
        <v>0.00025</v>
      </c>
      <c r="R1008" s="139">
        <f>Q1008*H1008</f>
        <v>0.0036205</v>
      </c>
      <c r="S1008" s="139">
        <v>0</v>
      </c>
      <c r="T1008" s="140">
        <f>S1008*H1008</f>
        <v>0</v>
      </c>
      <c r="AR1008" s="141" t="s">
        <v>231</v>
      </c>
      <c r="AT1008" s="141" t="s">
        <v>150</v>
      </c>
      <c r="AU1008" s="141" t="s">
        <v>79</v>
      </c>
      <c r="AY1008" s="15" t="s">
        <v>148</v>
      </c>
      <c r="BE1008" s="142">
        <f>IF(N1008="základní",J1008,0)</f>
        <v>0</v>
      </c>
      <c r="BF1008" s="142">
        <f>IF(N1008="snížená",J1008,0)</f>
        <v>0</v>
      </c>
      <c r="BG1008" s="142">
        <f>IF(N1008="zákl. přenesená",J1008,0)</f>
        <v>0</v>
      </c>
      <c r="BH1008" s="142">
        <f>IF(N1008="sníž. přenesená",J1008,0)</f>
        <v>0</v>
      </c>
      <c r="BI1008" s="142">
        <f>IF(N1008="nulová",J1008,0)</f>
        <v>0</v>
      </c>
      <c r="BJ1008" s="15" t="s">
        <v>77</v>
      </c>
      <c r="BK1008" s="142">
        <f>ROUND(I1008*H1008,2)</f>
        <v>0</v>
      </c>
      <c r="BL1008" s="15" t="s">
        <v>231</v>
      </c>
      <c r="BM1008" s="141" t="s">
        <v>4128</v>
      </c>
    </row>
    <row r="1009" spans="2:51" s="12" customFormat="1" ht="12">
      <c r="B1009" s="143"/>
      <c r="D1009" s="144" t="s">
        <v>157</v>
      </c>
      <c r="E1009" s="145" t="s">
        <v>1</v>
      </c>
      <c r="F1009" s="146" t="s">
        <v>2175</v>
      </c>
      <c r="H1009" s="145" t="s">
        <v>1</v>
      </c>
      <c r="L1009" s="143"/>
      <c r="M1009" s="147"/>
      <c r="N1009" s="148"/>
      <c r="O1009" s="148"/>
      <c r="P1009" s="148"/>
      <c r="Q1009" s="148"/>
      <c r="R1009" s="148"/>
      <c r="S1009" s="148"/>
      <c r="T1009" s="149"/>
      <c r="AT1009" s="145" t="s">
        <v>157</v>
      </c>
      <c r="AU1009" s="145" t="s">
        <v>79</v>
      </c>
      <c r="AV1009" s="12" t="s">
        <v>77</v>
      </c>
      <c r="AW1009" s="12" t="s">
        <v>27</v>
      </c>
      <c r="AX1009" s="12" t="s">
        <v>70</v>
      </c>
      <c r="AY1009" s="145" t="s">
        <v>148</v>
      </c>
    </row>
    <row r="1010" spans="2:51" s="13" customFormat="1" ht="12">
      <c r="B1010" s="150"/>
      <c r="D1010" s="144" t="s">
        <v>157</v>
      </c>
      <c r="E1010" s="151" t="s">
        <v>1</v>
      </c>
      <c r="F1010" s="152" t="s">
        <v>3811</v>
      </c>
      <c r="H1010" s="153">
        <v>1.98</v>
      </c>
      <c r="L1010" s="150"/>
      <c r="M1010" s="154"/>
      <c r="N1010" s="155"/>
      <c r="O1010" s="155"/>
      <c r="P1010" s="155"/>
      <c r="Q1010" s="155"/>
      <c r="R1010" s="155"/>
      <c r="S1010" s="155"/>
      <c r="T1010" s="156"/>
      <c r="AT1010" s="151" t="s">
        <v>157</v>
      </c>
      <c r="AU1010" s="151" t="s">
        <v>79</v>
      </c>
      <c r="AV1010" s="13" t="s">
        <v>79</v>
      </c>
      <c r="AW1010" s="13" t="s">
        <v>27</v>
      </c>
      <c r="AX1010" s="13" t="s">
        <v>70</v>
      </c>
      <c r="AY1010" s="151" t="s">
        <v>148</v>
      </c>
    </row>
    <row r="1011" spans="2:51" s="12" customFormat="1" ht="12">
      <c r="B1011" s="143"/>
      <c r="D1011" s="144" t="s">
        <v>157</v>
      </c>
      <c r="E1011" s="145" t="s">
        <v>1</v>
      </c>
      <c r="F1011" s="146" t="s">
        <v>347</v>
      </c>
      <c r="H1011" s="145" t="s">
        <v>1</v>
      </c>
      <c r="L1011" s="143"/>
      <c r="M1011" s="147"/>
      <c r="N1011" s="148"/>
      <c r="O1011" s="148"/>
      <c r="P1011" s="148"/>
      <c r="Q1011" s="148"/>
      <c r="R1011" s="148"/>
      <c r="S1011" s="148"/>
      <c r="T1011" s="149"/>
      <c r="AT1011" s="145" t="s">
        <v>157</v>
      </c>
      <c r="AU1011" s="145" t="s">
        <v>79</v>
      </c>
      <c r="AV1011" s="12" t="s">
        <v>77</v>
      </c>
      <c r="AW1011" s="12" t="s">
        <v>27</v>
      </c>
      <c r="AX1011" s="12" t="s">
        <v>70</v>
      </c>
      <c r="AY1011" s="145" t="s">
        <v>148</v>
      </c>
    </row>
    <row r="1012" spans="2:51" s="13" customFormat="1" ht="12">
      <c r="B1012" s="150"/>
      <c r="D1012" s="144" t="s">
        <v>157</v>
      </c>
      <c r="E1012" s="151" t="s">
        <v>1</v>
      </c>
      <c r="F1012" s="152" t="s">
        <v>3818</v>
      </c>
      <c r="H1012" s="153">
        <v>12.502</v>
      </c>
      <c r="L1012" s="150"/>
      <c r="M1012" s="154"/>
      <c r="N1012" s="155"/>
      <c r="O1012" s="155"/>
      <c r="P1012" s="155"/>
      <c r="Q1012" s="155"/>
      <c r="R1012" s="155"/>
      <c r="S1012" s="155"/>
      <c r="T1012" s="156"/>
      <c r="AT1012" s="151" t="s">
        <v>157</v>
      </c>
      <c r="AU1012" s="151" t="s">
        <v>79</v>
      </c>
      <c r="AV1012" s="13" t="s">
        <v>79</v>
      </c>
      <c r="AW1012" s="13" t="s">
        <v>27</v>
      </c>
      <c r="AX1012" s="13" t="s">
        <v>70</v>
      </c>
      <c r="AY1012" s="151" t="s">
        <v>148</v>
      </c>
    </row>
    <row r="1013" spans="2:65" s="1" customFormat="1" ht="24" customHeight="1">
      <c r="B1013" s="130"/>
      <c r="C1013" s="131" t="s">
        <v>1637</v>
      </c>
      <c r="D1013" s="131" t="s">
        <v>150</v>
      </c>
      <c r="E1013" s="132" t="s">
        <v>1712</v>
      </c>
      <c r="F1013" s="133" t="s">
        <v>1713</v>
      </c>
      <c r="G1013" s="134" t="s">
        <v>319</v>
      </c>
      <c r="H1013" s="135">
        <v>9</v>
      </c>
      <c r="I1013" s="136"/>
      <c r="J1013" s="136">
        <f>ROUND(I1013*H1013,2)</f>
        <v>0</v>
      </c>
      <c r="K1013" s="133" t="s">
        <v>320</v>
      </c>
      <c r="L1013" s="27"/>
      <c r="M1013" s="137" t="s">
        <v>1</v>
      </c>
      <c r="N1013" s="138" t="s">
        <v>35</v>
      </c>
      <c r="O1013" s="139">
        <v>1.559</v>
      </c>
      <c r="P1013" s="139">
        <f>O1013*H1013</f>
        <v>14.030999999999999</v>
      </c>
      <c r="Q1013" s="139">
        <v>0.00025</v>
      </c>
      <c r="R1013" s="139">
        <f>Q1013*H1013</f>
        <v>0.0022500000000000003</v>
      </c>
      <c r="S1013" s="139">
        <v>0</v>
      </c>
      <c r="T1013" s="140">
        <f>S1013*H1013</f>
        <v>0</v>
      </c>
      <c r="AR1013" s="141" t="s">
        <v>231</v>
      </c>
      <c r="AT1013" s="141" t="s">
        <v>150</v>
      </c>
      <c r="AU1013" s="141" t="s">
        <v>79</v>
      </c>
      <c r="AY1013" s="15" t="s">
        <v>148</v>
      </c>
      <c r="BE1013" s="142">
        <f>IF(N1013="základní",J1013,0)</f>
        <v>0</v>
      </c>
      <c r="BF1013" s="142">
        <f>IF(N1013="snížená",J1013,0)</f>
        <v>0</v>
      </c>
      <c r="BG1013" s="142">
        <f>IF(N1013="zákl. přenesená",J1013,0)</f>
        <v>0</v>
      </c>
      <c r="BH1013" s="142">
        <f>IF(N1013="sníž. přenesená",J1013,0)</f>
        <v>0</v>
      </c>
      <c r="BI1013" s="142">
        <f>IF(N1013="nulová",J1013,0)</f>
        <v>0</v>
      </c>
      <c r="BJ1013" s="15" t="s">
        <v>77</v>
      </c>
      <c r="BK1013" s="142">
        <f>ROUND(I1013*H1013,2)</f>
        <v>0</v>
      </c>
      <c r="BL1013" s="15" t="s">
        <v>231</v>
      </c>
      <c r="BM1013" s="141" t="s">
        <v>4129</v>
      </c>
    </row>
    <row r="1014" spans="2:51" s="12" customFormat="1" ht="12">
      <c r="B1014" s="143"/>
      <c r="D1014" s="144" t="s">
        <v>157</v>
      </c>
      <c r="E1014" s="145" t="s">
        <v>1</v>
      </c>
      <c r="F1014" s="146" t="s">
        <v>2914</v>
      </c>
      <c r="H1014" s="145" t="s">
        <v>1</v>
      </c>
      <c r="L1014" s="143"/>
      <c r="M1014" s="147"/>
      <c r="N1014" s="148"/>
      <c r="O1014" s="148"/>
      <c r="P1014" s="148"/>
      <c r="Q1014" s="148"/>
      <c r="R1014" s="148"/>
      <c r="S1014" s="148"/>
      <c r="T1014" s="149"/>
      <c r="AT1014" s="145" t="s">
        <v>157</v>
      </c>
      <c r="AU1014" s="145" t="s">
        <v>79</v>
      </c>
      <c r="AV1014" s="12" t="s">
        <v>77</v>
      </c>
      <c r="AW1014" s="12" t="s">
        <v>27</v>
      </c>
      <c r="AX1014" s="12" t="s">
        <v>70</v>
      </c>
      <c r="AY1014" s="145" t="s">
        <v>148</v>
      </c>
    </row>
    <row r="1015" spans="2:51" s="13" customFormat="1" ht="12">
      <c r="B1015" s="150"/>
      <c r="D1015" s="144" t="s">
        <v>157</v>
      </c>
      <c r="E1015" s="151" t="s">
        <v>1</v>
      </c>
      <c r="F1015" s="152" t="s">
        <v>4130</v>
      </c>
      <c r="H1015" s="153">
        <v>9</v>
      </c>
      <c r="L1015" s="150"/>
      <c r="M1015" s="154"/>
      <c r="N1015" s="155"/>
      <c r="O1015" s="155"/>
      <c r="P1015" s="155"/>
      <c r="Q1015" s="155"/>
      <c r="R1015" s="155"/>
      <c r="S1015" s="155"/>
      <c r="T1015" s="156"/>
      <c r="AT1015" s="151" t="s">
        <v>157</v>
      </c>
      <c r="AU1015" s="151" t="s">
        <v>79</v>
      </c>
      <c r="AV1015" s="13" t="s">
        <v>79</v>
      </c>
      <c r="AW1015" s="13" t="s">
        <v>27</v>
      </c>
      <c r="AX1015" s="13" t="s">
        <v>70</v>
      </c>
      <c r="AY1015" s="151" t="s">
        <v>148</v>
      </c>
    </row>
    <row r="1016" spans="2:65" s="1" customFormat="1" ht="36" customHeight="1">
      <c r="B1016" s="130"/>
      <c r="C1016" s="157" t="s">
        <v>1642</v>
      </c>
      <c r="D1016" s="157" t="s">
        <v>80</v>
      </c>
      <c r="E1016" s="158" t="s">
        <v>1739</v>
      </c>
      <c r="F1016" s="159" t="s">
        <v>4131</v>
      </c>
      <c r="G1016" s="160" t="s">
        <v>319</v>
      </c>
      <c r="H1016" s="161">
        <v>4</v>
      </c>
      <c r="I1016" s="162"/>
      <c r="J1016" s="162">
        <f>ROUND(I1016*H1016,2)</f>
        <v>0</v>
      </c>
      <c r="K1016" s="159" t="s">
        <v>1</v>
      </c>
      <c r="L1016" s="163"/>
      <c r="M1016" s="164" t="s">
        <v>1</v>
      </c>
      <c r="N1016" s="165" t="s">
        <v>35</v>
      </c>
      <c r="O1016" s="139">
        <v>0</v>
      </c>
      <c r="P1016" s="139">
        <f>O1016*H1016</f>
        <v>0</v>
      </c>
      <c r="Q1016" s="139">
        <v>0.01</v>
      </c>
      <c r="R1016" s="139">
        <f>Q1016*H1016</f>
        <v>0.04</v>
      </c>
      <c r="S1016" s="139">
        <v>0</v>
      </c>
      <c r="T1016" s="140">
        <f>S1016*H1016</f>
        <v>0</v>
      </c>
      <c r="AR1016" s="141" t="s">
        <v>325</v>
      </c>
      <c r="AT1016" s="141" t="s">
        <v>80</v>
      </c>
      <c r="AU1016" s="141" t="s">
        <v>79</v>
      </c>
      <c r="AY1016" s="15" t="s">
        <v>148</v>
      </c>
      <c r="BE1016" s="142">
        <f>IF(N1016="základní",J1016,0)</f>
        <v>0</v>
      </c>
      <c r="BF1016" s="142">
        <f>IF(N1016="snížená",J1016,0)</f>
        <v>0</v>
      </c>
      <c r="BG1016" s="142">
        <f>IF(N1016="zákl. přenesená",J1016,0)</f>
        <v>0</v>
      </c>
      <c r="BH1016" s="142">
        <f>IF(N1016="sníž. přenesená",J1016,0)</f>
        <v>0</v>
      </c>
      <c r="BI1016" s="142">
        <f>IF(N1016="nulová",J1016,0)</f>
        <v>0</v>
      </c>
      <c r="BJ1016" s="15" t="s">
        <v>77</v>
      </c>
      <c r="BK1016" s="142">
        <f>ROUND(I1016*H1016,2)</f>
        <v>0</v>
      </c>
      <c r="BL1016" s="15" t="s">
        <v>231</v>
      </c>
      <c r="BM1016" s="141" t="s">
        <v>4132</v>
      </c>
    </row>
    <row r="1017" spans="2:51" s="13" customFormat="1" ht="12">
      <c r="B1017" s="150"/>
      <c r="D1017" s="144" t="s">
        <v>157</v>
      </c>
      <c r="E1017" s="151" t="s">
        <v>1</v>
      </c>
      <c r="F1017" s="152" t="s">
        <v>2909</v>
      </c>
      <c r="H1017" s="153">
        <v>4</v>
      </c>
      <c r="L1017" s="150"/>
      <c r="M1017" s="154"/>
      <c r="N1017" s="155"/>
      <c r="O1017" s="155"/>
      <c r="P1017" s="155"/>
      <c r="Q1017" s="155"/>
      <c r="R1017" s="155"/>
      <c r="S1017" s="155"/>
      <c r="T1017" s="156"/>
      <c r="AT1017" s="151" t="s">
        <v>157</v>
      </c>
      <c r="AU1017" s="151" t="s">
        <v>79</v>
      </c>
      <c r="AV1017" s="13" t="s">
        <v>79</v>
      </c>
      <c r="AW1017" s="13" t="s">
        <v>27</v>
      </c>
      <c r="AX1017" s="13" t="s">
        <v>70</v>
      </c>
      <c r="AY1017" s="151" t="s">
        <v>148</v>
      </c>
    </row>
    <row r="1018" spans="2:65" s="1" customFormat="1" ht="36" customHeight="1">
      <c r="B1018" s="130"/>
      <c r="C1018" s="157" t="s">
        <v>1648</v>
      </c>
      <c r="D1018" s="157" t="s">
        <v>80</v>
      </c>
      <c r="E1018" s="158" t="s">
        <v>1744</v>
      </c>
      <c r="F1018" s="159" t="s">
        <v>4133</v>
      </c>
      <c r="G1018" s="160" t="s">
        <v>319</v>
      </c>
      <c r="H1018" s="161">
        <v>3</v>
      </c>
      <c r="I1018" s="162"/>
      <c r="J1018" s="162">
        <f>ROUND(I1018*H1018,2)</f>
        <v>0</v>
      </c>
      <c r="K1018" s="159" t="s">
        <v>1</v>
      </c>
      <c r="L1018" s="163"/>
      <c r="M1018" s="164" t="s">
        <v>1</v>
      </c>
      <c r="N1018" s="165" t="s">
        <v>35</v>
      </c>
      <c r="O1018" s="139">
        <v>0</v>
      </c>
      <c r="P1018" s="139">
        <f>O1018*H1018</f>
        <v>0</v>
      </c>
      <c r="Q1018" s="139">
        <v>0.01</v>
      </c>
      <c r="R1018" s="139">
        <f>Q1018*H1018</f>
        <v>0.03</v>
      </c>
      <c r="S1018" s="139">
        <v>0</v>
      </c>
      <c r="T1018" s="140">
        <f>S1018*H1018</f>
        <v>0</v>
      </c>
      <c r="AR1018" s="141" t="s">
        <v>325</v>
      </c>
      <c r="AT1018" s="141" t="s">
        <v>80</v>
      </c>
      <c r="AU1018" s="141" t="s">
        <v>79</v>
      </c>
      <c r="AY1018" s="15" t="s">
        <v>148</v>
      </c>
      <c r="BE1018" s="142">
        <f>IF(N1018="základní",J1018,0)</f>
        <v>0</v>
      </c>
      <c r="BF1018" s="142">
        <f>IF(N1018="snížená",J1018,0)</f>
        <v>0</v>
      </c>
      <c r="BG1018" s="142">
        <f>IF(N1018="zákl. přenesená",J1018,0)</f>
        <v>0</v>
      </c>
      <c r="BH1018" s="142">
        <f>IF(N1018="sníž. přenesená",J1018,0)</f>
        <v>0</v>
      </c>
      <c r="BI1018" s="142">
        <f>IF(N1018="nulová",J1018,0)</f>
        <v>0</v>
      </c>
      <c r="BJ1018" s="15" t="s">
        <v>77</v>
      </c>
      <c r="BK1018" s="142">
        <f>ROUND(I1018*H1018,2)</f>
        <v>0</v>
      </c>
      <c r="BL1018" s="15" t="s">
        <v>231</v>
      </c>
      <c r="BM1018" s="141" t="s">
        <v>4134</v>
      </c>
    </row>
    <row r="1019" spans="2:51" s="13" customFormat="1" ht="12">
      <c r="B1019" s="150"/>
      <c r="D1019" s="144" t="s">
        <v>157</v>
      </c>
      <c r="E1019" s="151" t="s">
        <v>1</v>
      </c>
      <c r="F1019" s="152" t="s">
        <v>1742</v>
      </c>
      <c r="H1019" s="153">
        <v>3</v>
      </c>
      <c r="L1019" s="150"/>
      <c r="M1019" s="154"/>
      <c r="N1019" s="155"/>
      <c r="O1019" s="155"/>
      <c r="P1019" s="155"/>
      <c r="Q1019" s="155"/>
      <c r="R1019" s="155"/>
      <c r="S1019" s="155"/>
      <c r="T1019" s="156"/>
      <c r="AT1019" s="151" t="s">
        <v>157</v>
      </c>
      <c r="AU1019" s="151" t="s">
        <v>79</v>
      </c>
      <c r="AV1019" s="13" t="s">
        <v>79</v>
      </c>
      <c r="AW1019" s="13" t="s">
        <v>27</v>
      </c>
      <c r="AX1019" s="13" t="s">
        <v>70</v>
      </c>
      <c r="AY1019" s="151" t="s">
        <v>148</v>
      </c>
    </row>
    <row r="1020" spans="2:65" s="1" customFormat="1" ht="36" customHeight="1">
      <c r="B1020" s="130"/>
      <c r="C1020" s="157" t="s">
        <v>1652</v>
      </c>
      <c r="D1020" s="157" t="s">
        <v>80</v>
      </c>
      <c r="E1020" s="158" t="s">
        <v>1751</v>
      </c>
      <c r="F1020" s="159" t="s">
        <v>4135</v>
      </c>
      <c r="G1020" s="160" t="s">
        <v>319</v>
      </c>
      <c r="H1020" s="161">
        <v>2</v>
      </c>
      <c r="I1020" s="162"/>
      <c r="J1020" s="162">
        <f>ROUND(I1020*H1020,2)</f>
        <v>0</v>
      </c>
      <c r="K1020" s="159" t="s">
        <v>1</v>
      </c>
      <c r="L1020" s="163"/>
      <c r="M1020" s="164" t="s">
        <v>1</v>
      </c>
      <c r="N1020" s="165" t="s">
        <v>35</v>
      </c>
      <c r="O1020" s="139">
        <v>0</v>
      </c>
      <c r="P1020" s="139">
        <f>O1020*H1020</f>
        <v>0</v>
      </c>
      <c r="Q1020" s="139">
        <v>0.01</v>
      </c>
      <c r="R1020" s="139">
        <f>Q1020*H1020</f>
        <v>0.02</v>
      </c>
      <c r="S1020" s="139">
        <v>0</v>
      </c>
      <c r="T1020" s="140">
        <f>S1020*H1020</f>
        <v>0</v>
      </c>
      <c r="AR1020" s="141" t="s">
        <v>325</v>
      </c>
      <c r="AT1020" s="141" t="s">
        <v>80</v>
      </c>
      <c r="AU1020" s="141" t="s">
        <v>79</v>
      </c>
      <c r="AY1020" s="15" t="s">
        <v>148</v>
      </c>
      <c r="BE1020" s="142">
        <f>IF(N1020="základní",J1020,0)</f>
        <v>0</v>
      </c>
      <c r="BF1020" s="142">
        <f>IF(N1020="snížená",J1020,0)</f>
        <v>0</v>
      </c>
      <c r="BG1020" s="142">
        <f>IF(N1020="zákl. přenesená",J1020,0)</f>
        <v>0</v>
      </c>
      <c r="BH1020" s="142">
        <f>IF(N1020="sníž. přenesená",J1020,0)</f>
        <v>0</v>
      </c>
      <c r="BI1020" s="142">
        <f>IF(N1020="nulová",J1020,0)</f>
        <v>0</v>
      </c>
      <c r="BJ1020" s="15" t="s">
        <v>77</v>
      </c>
      <c r="BK1020" s="142">
        <f>ROUND(I1020*H1020,2)</f>
        <v>0</v>
      </c>
      <c r="BL1020" s="15" t="s">
        <v>231</v>
      </c>
      <c r="BM1020" s="141" t="s">
        <v>4136</v>
      </c>
    </row>
    <row r="1021" spans="2:51" s="13" customFormat="1" ht="12">
      <c r="B1021" s="150"/>
      <c r="D1021" s="144" t="s">
        <v>157</v>
      </c>
      <c r="E1021" s="151" t="s">
        <v>1</v>
      </c>
      <c r="F1021" s="152" t="s">
        <v>2733</v>
      </c>
      <c r="H1021" s="153">
        <v>2</v>
      </c>
      <c r="L1021" s="150"/>
      <c r="M1021" s="154"/>
      <c r="N1021" s="155"/>
      <c r="O1021" s="155"/>
      <c r="P1021" s="155"/>
      <c r="Q1021" s="155"/>
      <c r="R1021" s="155"/>
      <c r="S1021" s="155"/>
      <c r="T1021" s="156"/>
      <c r="AT1021" s="151" t="s">
        <v>157</v>
      </c>
      <c r="AU1021" s="151" t="s">
        <v>79</v>
      </c>
      <c r="AV1021" s="13" t="s">
        <v>79</v>
      </c>
      <c r="AW1021" s="13" t="s">
        <v>27</v>
      </c>
      <c r="AX1021" s="13" t="s">
        <v>70</v>
      </c>
      <c r="AY1021" s="151" t="s">
        <v>148</v>
      </c>
    </row>
    <row r="1022" spans="2:65" s="1" customFormat="1" ht="36" customHeight="1">
      <c r="B1022" s="130"/>
      <c r="C1022" s="157" t="s">
        <v>1658</v>
      </c>
      <c r="D1022" s="157" t="s">
        <v>80</v>
      </c>
      <c r="E1022" s="158" t="s">
        <v>1757</v>
      </c>
      <c r="F1022" s="159" t="s">
        <v>4137</v>
      </c>
      <c r="G1022" s="160" t="s">
        <v>319</v>
      </c>
      <c r="H1022" s="161">
        <v>3</v>
      </c>
      <c r="I1022" s="162"/>
      <c r="J1022" s="162">
        <f>ROUND(I1022*H1022,2)</f>
        <v>0</v>
      </c>
      <c r="K1022" s="159" t="s">
        <v>1</v>
      </c>
      <c r="L1022" s="163"/>
      <c r="M1022" s="164" t="s">
        <v>1</v>
      </c>
      <c r="N1022" s="165" t="s">
        <v>35</v>
      </c>
      <c r="O1022" s="139">
        <v>0</v>
      </c>
      <c r="P1022" s="139">
        <f>O1022*H1022</f>
        <v>0</v>
      </c>
      <c r="Q1022" s="139">
        <v>0.0073</v>
      </c>
      <c r="R1022" s="139">
        <f>Q1022*H1022</f>
        <v>0.0219</v>
      </c>
      <c r="S1022" s="139">
        <v>0</v>
      </c>
      <c r="T1022" s="140">
        <f>S1022*H1022</f>
        <v>0</v>
      </c>
      <c r="AR1022" s="141" t="s">
        <v>325</v>
      </c>
      <c r="AT1022" s="141" t="s">
        <v>80</v>
      </c>
      <c r="AU1022" s="141" t="s">
        <v>79</v>
      </c>
      <c r="AY1022" s="15" t="s">
        <v>148</v>
      </c>
      <c r="BE1022" s="142">
        <f>IF(N1022="základní",J1022,0)</f>
        <v>0</v>
      </c>
      <c r="BF1022" s="142">
        <f>IF(N1022="snížená",J1022,0)</f>
        <v>0</v>
      </c>
      <c r="BG1022" s="142">
        <f>IF(N1022="zákl. přenesená",J1022,0)</f>
        <v>0</v>
      </c>
      <c r="BH1022" s="142">
        <f>IF(N1022="sníž. přenesená",J1022,0)</f>
        <v>0</v>
      </c>
      <c r="BI1022" s="142">
        <f>IF(N1022="nulová",J1022,0)</f>
        <v>0</v>
      </c>
      <c r="BJ1022" s="15" t="s">
        <v>77</v>
      </c>
      <c r="BK1022" s="142">
        <f>ROUND(I1022*H1022,2)</f>
        <v>0</v>
      </c>
      <c r="BL1022" s="15" t="s">
        <v>231</v>
      </c>
      <c r="BM1022" s="141" t="s">
        <v>4138</v>
      </c>
    </row>
    <row r="1023" spans="2:51" s="12" customFormat="1" ht="20.4">
      <c r="B1023" s="143"/>
      <c r="D1023" s="144" t="s">
        <v>157</v>
      </c>
      <c r="E1023" s="145" t="s">
        <v>1</v>
      </c>
      <c r="F1023" s="146" t="s">
        <v>1747</v>
      </c>
      <c r="H1023" s="145" t="s">
        <v>1</v>
      </c>
      <c r="L1023" s="143"/>
      <c r="M1023" s="147"/>
      <c r="N1023" s="148"/>
      <c r="O1023" s="148"/>
      <c r="P1023" s="148"/>
      <c r="Q1023" s="148"/>
      <c r="R1023" s="148"/>
      <c r="S1023" s="148"/>
      <c r="T1023" s="149"/>
      <c r="AT1023" s="145" t="s">
        <v>157</v>
      </c>
      <c r="AU1023" s="145" t="s">
        <v>79</v>
      </c>
      <c r="AV1023" s="12" t="s">
        <v>77</v>
      </c>
      <c r="AW1023" s="12" t="s">
        <v>27</v>
      </c>
      <c r="AX1023" s="12" t="s">
        <v>70</v>
      </c>
      <c r="AY1023" s="145" t="s">
        <v>148</v>
      </c>
    </row>
    <row r="1024" spans="2:51" s="13" customFormat="1" ht="12">
      <c r="B1024" s="150"/>
      <c r="D1024" s="144" t="s">
        <v>157</v>
      </c>
      <c r="E1024" s="151" t="s">
        <v>1</v>
      </c>
      <c r="F1024" s="152" t="s">
        <v>4139</v>
      </c>
      <c r="H1024" s="153">
        <v>3</v>
      </c>
      <c r="L1024" s="150"/>
      <c r="M1024" s="154"/>
      <c r="N1024" s="155"/>
      <c r="O1024" s="155"/>
      <c r="P1024" s="155"/>
      <c r="Q1024" s="155"/>
      <c r="R1024" s="155"/>
      <c r="S1024" s="155"/>
      <c r="T1024" s="156"/>
      <c r="AT1024" s="151" t="s">
        <v>157</v>
      </c>
      <c r="AU1024" s="151" t="s">
        <v>79</v>
      </c>
      <c r="AV1024" s="13" t="s">
        <v>79</v>
      </c>
      <c r="AW1024" s="13" t="s">
        <v>27</v>
      </c>
      <c r="AX1024" s="13" t="s">
        <v>70</v>
      </c>
      <c r="AY1024" s="151" t="s">
        <v>148</v>
      </c>
    </row>
    <row r="1025" spans="2:65" s="1" customFormat="1" ht="36" customHeight="1">
      <c r="B1025" s="130"/>
      <c r="C1025" s="157" t="s">
        <v>1667</v>
      </c>
      <c r="D1025" s="157" t="s">
        <v>80</v>
      </c>
      <c r="E1025" s="158" t="s">
        <v>2736</v>
      </c>
      <c r="F1025" s="159" t="s">
        <v>4140</v>
      </c>
      <c r="G1025" s="160" t="s">
        <v>319</v>
      </c>
      <c r="H1025" s="161">
        <v>2</v>
      </c>
      <c r="I1025" s="162"/>
      <c r="J1025" s="162">
        <f>ROUND(I1025*H1025,2)</f>
        <v>0</v>
      </c>
      <c r="K1025" s="159" t="s">
        <v>1</v>
      </c>
      <c r="L1025" s="163"/>
      <c r="M1025" s="164" t="s">
        <v>1</v>
      </c>
      <c r="N1025" s="165" t="s">
        <v>35</v>
      </c>
      <c r="O1025" s="139">
        <v>0</v>
      </c>
      <c r="P1025" s="139">
        <f>O1025*H1025</f>
        <v>0</v>
      </c>
      <c r="Q1025" s="139">
        <v>0.0073</v>
      </c>
      <c r="R1025" s="139">
        <f>Q1025*H1025</f>
        <v>0.0146</v>
      </c>
      <c r="S1025" s="139">
        <v>0</v>
      </c>
      <c r="T1025" s="140">
        <f>S1025*H1025</f>
        <v>0</v>
      </c>
      <c r="AR1025" s="141" t="s">
        <v>325</v>
      </c>
      <c r="AT1025" s="141" t="s">
        <v>80</v>
      </c>
      <c r="AU1025" s="141" t="s">
        <v>79</v>
      </c>
      <c r="AY1025" s="15" t="s">
        <v>148</v>
      </c>
      <c r="BE1025" s="142">
        <f>IF(N1025="základní",J1025,0)</f>
        <v>0</v>
      </c>
      <c r="BF1025" s="142">
        <f>IF(N1025="snížená",J1025,0)</f>
        <v>0</v>
      </c>
      <c r="BG1025" s="142">
        <f>IF(N1025="zákl. přenesená",J1025,0)</f>
        <v>0</v>
      </c>
      <c r="BH1025" s="142">
        <f>IF(N1025="sníž. přenesená",J1025,0)</f>
        <v>0</v>
      </c>
      <c r="BI1025" s="142">
        <f>IF(N1025="nulová",J1025,0)</f>
        <v>0</v>
      </c>
      <c r="BJ1025" s="15" t="s">
        <v>77</v>
      </c>
      <c r="BK1025" s="142">
        <f>ROUND(I1025*H1025,2)</f>
        <v>0</v>
      </c>
      <c r="BL1025" s="15" t="s">
        <v>231</v>
      </c>
      <c r="BM1025" s="141" t="s">
        <v>4141</v>
      </c>
    </row>
    <row r="1026" spans="2:51" s="12" customFormat="1" ht="20.4">
      <c r="B1026" s="143"/>
      <c r="D1026" s="144" t="s">
        <v>157</v>
      </c>
      <c r="E1026" s="145" t="s">
        <v>1</v>
      </c>
      <c r="F1026" s="146" t="s">
        <v>1747</v>
      </c>
      <c r="H1026" s="145" t="s">
        <v>1</v>
      </c>
      <c r="L1026" s="143"/>
      <c r="M1026" s="147"/>
      <c r="N1026" s="148"/>
      <c r="O1026" s="148"/>
      <c r="P1026" s="148"/>
      <c r="Q1026" s="148"/>
      <c r="R1026" s="148"/>
      <c r="S1026" s="148"/>
      <c r="T1026" s="149"/>
      <c r="AT1026" s="145" t="s">
        <v>157</v>
      </c>
      <c r="AU1026" s="145" t="s">
        <v>79</v>
      </c>
      <c r="AV1026" s="12" t="s">
        <v>77</v>
      </c>
      <c r="AW1026" s="12" t="s">
        <v>27</v>
      </c>
      <c r="AX1026" s="12" t="s">
        <v>70</v>
      </c>
      <c r="AY1026" s="145" t="s">
        <v>148</v>
      </c>
    </row>
    <row r="1027" spans="2:51" s="13" customFormat="1" ht="12">
      <c r="B1027" s="150"/>
      <c r="D1027" s="144" t="s">
        <v>157</v>
      </c>
      <c r="E1027" s="151" t="s">
        <v>1</v>
      </c>
      <c r="F1027" s="152" t="s">
        <v>4142</v>
      </c>
      <c r="H1027" s="153">
        <v>2</v>
      </c>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65" s="1" customFormat="1" ht="24" customHeight="1">
      <c r="B1028" s="130"/>
      <c r="C1028" s="131" t="s">
        <v>1671</v>
      </c>
      <c r="D1028" s="131" t="s">
        <v>150</v>
      </c>
      <c r="E1028" s="132" t="s">
        <v>1765</v>
      </c>
      <c r="F1028" s="133" t="s">
        <v>1766</v>
      </c>
      <c r="G1028" s="134" t="s">
        <v>153</v>
      </c>
      <c r="H1028" s="135">
        <v>48.81</v>
      </c>
      <c r="I1028" s="136"/>
      <c r="J1028" s="136">
        <f>ROUND(I1028*H1028,2)</f>
        <v>0</v>
      </c>
      <c r="K1028" s="133" t="s">
        <v>320</v>
      </c>
      <c r="L1028" s="27"/>
      <c r="M1028" s="137" t="s">
        <v>1</v>
      </c>
      <c r="N1028" s="138" t="s">
        <v>35</v>
      </c>
      <c r="O1028" s="139">
        <v>0.949</v>
      </c>
      <c r="P1028" s="139">
        <f>O1028*H1028</f>
        <v>46.32069</v>
      </c>
      <c r="Q1028" s="139">
        <v>0</v>
      </c>
      <c r="R1028" s="139">
        <f>Q1028*H1028</f>
        <v>0</v>
      </c>
      <c r="S1028" s="139">
        <v>0</v>
      </c>
      <c r="T1028" s="140">
        <f>S1028*H1028</f>
        <v>0</v>
      </c>
      <c r="AR1028" s="141" t="s">
        <v>231</v>
      </c>
      <c r="AT1028" s="141" t="s">
        <v>150</v>
      </c>
      <c r="AU1028" s="141" t="s">
        <v>79</v>
      </c>
      <c r="AY1028" s="15" t="s">
        <v>148</v>
      </c>
      <c r="BE1028" s="142">
        <f>IF(N1028="základní",J1028,0)</f>
        <v>0</v>
      </c>
      <c r="BF1028" s="142">
        <f>IF(N1028="snížená",J1028,0)</f>
        <v>0</v>
      </c>
      <c r="BG1028" s="142">
        <f>IF(N1028="zákl. přenesená",J1028,0)</f>
        <v>0</v>
      </c>
      <c r="BH1028" s="142">
        <f>IF(N1028="sníž. přenesená",J1028,0)</f>
        <v>0</v>
      </c>
      <c r="BI1028" s="142">
        <f>IF(N1028="nulová",J1028,0)</f>
        <v>0</v>
      </c>
      <c r="BJ1028" s="15" t="s">
        <v>77</v>
      </c>
      <c r="BK1028" s="142">
        <f>ROUND(I1028*H1028,2)</f>
        <v>0</v>
      </c>
      <c r="BL1028" s="15" t="s">
        <v>231</v>
      </c>
      <c r="BM1028" s="141" t="s">
        <v>4143</v>
      </c>
    </row>
    <row r="1029" spans="2:51" s="12" customFormat="1" ht="12">
      <c r="B1029" s="143"/>
      <c r="D1029" s="144" t="s">
        <v>157</v>
      </c>
      <c r="E1029" s="145" t="s">
        <v>1</v>
      </c>
      <c r="F1029" s="146" t="s">
        <v>2914</v>
      </c>
      <c r="H1029" s="145" t="s">
        <v>1</v>
      </c>
      <c r="L1029" s="143"/>
      <c r="M1029" s="147"/>
      <c r="N1029" s="148"/>
      <c r="O1029" s="148"/>
      <c r="P1029" s="148"/>
      <c r="Q1029" s="148"/>
      <c r="R1029" s="148"/>
      <c r="S1029" s="148"/>
      <c r="T1029" s="149"/>
      <c r="AT1029" s="145" t="s">
        <v>157</v>
      </c>
      <c r="AU1029" s="145" t="s">
        <v>79</v>
      </c>
      <c r="AV1029" s="12" t="s">
        <v>77</v>
      </c>
      <c r="AW1029" s="12" t="s">
        <v>27</v>
      </c>
      <c r="AX1029" s="12" t="s">
        <v>70</v>
      </c>
      <c r="AY1029" s="145" t="s">
        <v>148</v>
      </c>
    </row>
    <row r="1030" spans="2:51" s="13" customFormat="1" ht="12">
      <c r="B1030" s="150"/>
      <c r="D1030" s="144" t="s">
        <v>157</v>
      </c>
      <c r="E1030" s="151" t="s">
        <v>1</v>
      </c>
      <c r="F1030" s="152" t="s">
        <v>3803</v>
      </c>
      <c r="H1030" s="153">
        <v>1.503</v>
      </c>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51" s="13" customFormat="1" ht="12">
      <c r="B1031" s="150"/>
      <c r="D1031" s="144" t="s">
        <v>157</v>
      </c>
      <c r="E1031" s="151" t="s">
        <v>1</v>
      </c>
      <c r="F1031" s="152" t="s">
        <v>3806</v>
      </c>
      <c r="H1031" s="153">
        <v>2.025</v>
      </c>
      <c r="L1031" s="150"/>
      <c r="M1031" s="154"/>
      <c r="N1031" s="155"/>
      <c r="O1031" s="155"/>
      <c r="P1031" s="155"/>
      <c r="Q1031" s="155"/>
      <c r="R1031" s="155"/>
      <c r="S1031" s="155"/>
      <c r="T1031" s="156"/>
      <c r="AT1031" s="151" t="s">
        <v>157</v>
      </c>
      <c r="AU1031" s="151" t="s">
        <v>79</v>
      </c>
      <c r="AV1031" s="13" t="s">
        <v>79</v>
      </c>
      <c r="AW1031" s="13" t="s">
        <v>27</v>
      </c>
      <c r="AX1031" s="13" t="s">
        <v>70</v>
      </c>
      <c r="AY1031" s="151" t="s">
        <v>148</v>
      </c>
    </row>
    <row r="1032" spans="2:51" s="12" customFormat="1" ht="12">
      <c r="B1032" s="143"/>
      <c r="D1032" s="144" t="s">
        <v>157</v>
      </c>
      <c r="E1032" s="145" t="s">
        <v>1</v>
      </c>
      <c r="F1032" s="146" t="s">
        <v>2175</v>
      </c>
      <c r="H1032" s="145" t="s">
        <v>1</v>
      </c>
      <c r="L1032" s="143"/>
      <c r="M1032" s="147"/>
      <c r="N1032" s="148"/>
      <c r="O1032" s="148"/>
      <c r="P1032" s="148"/>
      <c r="Q1032" s="148"/>
      <c r="R1032" s="148"/>
      <c r="S1032" s="148"/>
      <c r="T1032" s="149"/>
      <c r="AT1032" s="145" t="s">
        <v>157</v>
      </c>
      <c r="AU1032" s="145" t="s">
        <v>79</v>
      </c>
      <c r="AV1032" s="12" t="s">
        <v>77</v>
      </c>
      <c r="AW1032" s="12" t="s">
        <v>27</v>
      </c>
      <c r="AX1032" s="12" t="s">
        <v>70</v>
      </c>
      <c r="AY1032" s="145" t="s">
        <v>148</v>
      </c>
    </row>
    <row r="1033" spans="2:51" s="13" customFormat="1" ht="12">
      <c r="B1033" s="150"/>
      <c r="D1033" s="144" t="s">
        <v>157</v>
      </c>
      <c r="E1033" s="151" t="s">
        <v>1</v>
      </c>
      <c r="F1033" s="152" t="s">
        <v>3807</v>
      </c>
      <c r="H1033" s="153">
        <v>6.174</v>
      </c>
      <c r="L1033" s="150"/>
      <c r="M1033" s="154"/>
      <c r="N1033" s="155"/>
      <c r="O1033" s="155"/>
      <c r="P1033" s="155"/>
      <c r="Q1033" s="155"/>
      <c r="R1033" s="155"/>
      <c r="S1033" s="155"/>
      <c r="T1033" s="156"/>
      <c r="AT1033" s="151" t="s">
        <v>157</v>
      </c>
      <c r="AU1033" s="151" t="s">
        <v>79</v>
      </c>
      <c r="AV1033" s="13" t="s">
        <v>79</v>
      </c>
      <c r="AW1033" s="13" t="s">
        <v>27</v>
      </c>
      <c r="AX1033" s="13" t="s">
        <v>70</v>
      </c>
      <c r="AY1033" s="151" t="s">
        <v>148</v>
      </c>
    </row>
    <row r="1034" spans="2:51" s="13" customFormat="1" ht="12">
      <c r="B1034" s="150"/>
      <c r="D1034" s="144" t="s">
        <v>157</v>
      </c>
      <c r="E1034" s="151" t="s">
        <v>1</v>
      </c>
      <c r="F1034" s="152" t="s">
        <v>3808</v>
      </c>
      <c r="H1034" s="153">
        <v>10.8</v>
      </c>
      <c r="L1034" s="150"/>
      <c r="M1034" s="154"/>
      <c r="N1034" s="155"/>
      <c r="O1034" s="155"/>
      <c r="P1034" s="155"/>
      <c r="Q1034" s="155"/>
      <c r="R1034" s="155"/>
      <c r="S1034" s="155"/>
      <c r="T1034" s="156"/>
      <c r="AT1034" s="151" t="s">
        <v>157</v>
      </c>
      <c r="AU1034" s="151" t="s">
        <v>79</v>
      </c>
      <c r="AV1034" s="13" t="s">
        <v>79</v>
      </c>
      <c r="AW1034" s="13" t="s">
        <v>27</v>
      </c>
      <c r="AX1034" s="13" t="s">
        <v>70</v>
      </c>
      <c r="AY1034" s="151" t="s">
        <v>148</v>
      </c>
    </row>
    <row r="1035" spans="2:51" s="13" customFormat="1" ht="12">
      <c r="B1035" s="150"/>
      <c r="D1035" s="144" t="s">
        <v>157</v>
      </c>
      <c r="E1035" s="151" t="s">
        <v>1</v>
      </c>
      <c r="F1035" s="152" t="s">
        <v>3810</v>
      </c>
      <c r="H1035" s="153">
        <v>7.82</v>
      </c>
      <c r="L1035" s="150"/>
      <c r="M1035" s="154"/>
      <c r="N1035" s="155"/>
      <c r="O1035" s="155"/>
      <c r="P1035" s="155"/>
      <c r="Q1035" s="155"/>
      <c r="R1035" s="155"/>
      <c r="S1035" s="155"/>
      <c r="T1035" s="156"/>
      <c r="AT1035" s="151" t="s">
        <v>157</v>
      </c>
      <c r="AU1035" s="151" t="s">
        <v>79</v>
      </c>
      <c r="AV1035" s="13" t="s">
        <v>79</v>
      </c>
      <c r="AW1035" s="13" t="s">
        <v>27</v>
      </c>
      <c r="AX1035" s="13" t="s">
        <v>70</v>
      </c>
      <c r="AY1035" s="151" t="s">
        <v>148</v>
      </c>
    </row>
    <row r="1036" spans="2:51" s="12" customFormat="1" ht="12">
      <c r="B1036" s="143"/>
      <c r="D1036" s="144" t="s">
        <v>157</v>
      </c>
      <c r="E1036" s="145" t="s">
        <v>1</v>
      </c>
      <c r="F1036" s="146" t="s">
        <v>347</v>
      </c>
      <c r="H1036" s="145" t="s">
        <v>1</v>
      </c>
      <c r="L1036" s="143"/>
      <c r="M1036" s="147"/>
      <c r="N1036" s="148"/>
      <c r="O1036" s="148"/>
      <c r="P1036" s="148"/>
      <c r="Q1036" s="148"/>
      <c r="R1036" s="148"/>
      <c r="S1036" s="148"/>
      <c r="T1036" s="149"/>
      <c r="AT1036" s="145" t="s">
        <v>157</v>
      </c>
      <c r="AU1036" s="145" t="s">
        <v>79</v>
      </c>
      <c r="AV1036" s="12" t="s">
        <v>77</v>
      </c>
      <c r="AW1036" s="12" t="s">
        <v>27</v>
      </c>
      <c r="AX1036" s="12" t="s">
        <v>70</v>
      </c>
      <c r="AY1036" s="145" t="s">
        <v>148</v>
      </c>
    </row>
    <row r="1037" spans="2:51" s="13" customFormat="1" ht="12">
      <c r="B1037" s="150"/>
      <c r="D1037" s="144" t="s">
        <v>157</v>
      </c>
      <c r="E1037" s="151" t="s">
        <v>1</v>
      </c>
      <c r="F1037" s="152" t="s">
        <v>3812</v>
      </c>
      <c r="H1037" s="153">
        <v>2.297</v>
      </c>
      <c r="L1037" s="150"/>
      <c r="M1037" s="154"/>
      <c r="N1037" s="155"/>
      <c r="O1037" s="155"/>
      <c r="P1037" s="155"/>
      <c r="Q1037" s="155"/>
      <c r="R1037" s="155"/>
      <c r="S1037" s="155"/>
      <c r="T1037" s="156"/>
      <c r="AT1037" s="151" t="s">
        <v>157</v>
      </c>
      <c r="AU1037" s="151" t="s">
        <v>79</v>
      </c>
      <c r="AV1037" s="13" t="s">
        <v>79</v>
      </c>
      <c r="AW1037" s="13" t="s">
        <v>27</v>
      </c>
      <c r="AX1037" s="13" t="s">
        <v>70</v>
      </c>
      <c r="AY1037" s="151" t="s">
        <v>148</v>
      </c>
    </row>
    <row r="1038" spans="2:51" s="13" customFormat="1" ht="12">
      <c r="B1038" s="150"/>
      <c r="D1038" s="144" t="s">
        <v>157</v>
      </c>
      <c r="E1038" s="151" t="s">
        <v>1</v>
      </c>
      <c r="F1038" s="152" t="s">
        <v>3813</v>
      </c>
      <c r="H1038" s="153">
        <v>1.929</v>
      </c>
      <c r="L1038" s="150"/>
      <c r="M1038" s="154"/>
      <c r="N1038" s="155"/>
      <c r="O1038" s="155"/>
      <c r="P1038" s="155"/>
      <c r="Q1038" s="155"/>
      <c r="R1038" s="155"/>
      <c r="S1038" s="155"/>
      <c r="T1038" s="156"/>
      <c r="AT1038" s="151" t="s">
        <v>157</v>
      </c>
      <c r="AU1038" s="151" t="s">
        <v>79</v>
      </c>
      <c r="AV1038" s="13" t="s">
        <v>79</v>
      </c>
      <c r="AW1038" s="13" t="s">
        <v>27</v>
      </c>
      <c r="AX1038" s="13" t="s">
        <v>70</v>
      </c>
      <c r="AY1038" s="151" t="s">
        <v>148</v>
      </c>
    </row>
    <row r="1039" spans="2:51" s="13" customFormat="1" ht="12">
      <c r="B1039" s="150"/>
      <c r="D1039" s="144" t="s">
        <v>157</v>
      </c>
      <c r="E1039" s="151" t="s">
        <v>1</v>
      </c>
      <c r="F1039" s="152" t="s">
        <v>3814</v>
      </c>
      <c r="H1039" s="153">
        <v>4.116</v>
      </c>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51" s="13" customFormat="1" ht="12">
      <c r="B1040" s="150"/>
      <c r="D1040" s="144" t="s">
        <v>157</v>
      </c>
      <c r="E1040" s="151" t="s">
        <v>1</v>
      </c>
      <c r="F1040" s="152" t="s">
        <v>3815</v>
      </c>
      <c r="H1040" s="153">
        <v>1.253</v>
      </c>
      <c r="L1040" s="150"/>
      <c r="M1040" s="154"/>
      <c r="N1040" s="155"/>
      <c r="O1040" s="155"/>
      <c r="P1040" s="155"/>
      <c r="Q1040" s="155"/>
      <c r="R1040" s="155"/>
      <c r="S1040" s="155"/>
      <c r="T1040" s="156"/>
      <c r="AT1040" s="151" t="s">
        <v>157</v>
      </c>
      <c r="AU1040" s="151" t="s">
        <v>79</v>
      </c>
      <c r="AV1040" s="13" t="s">
        <v>79</v>
      </c>
      <c r="AW1040" s="13" t="s">
        <v>27</v>
      </c>
      <c r="AX1040" s="13" t="s">
        <v>70</v>
      </c>
      <c r="AY1040" s="151" t="s">
        <v>148</v>
      </c>
    </row>
    <row r="1041" spans="2:51" s="13" customFormat="1" ht="12">
      <c r="B1041" s="150"/>
      <c r="D1041" s="144" t="s">
        <v>157</v>
      </c>
      <c r="E1041" s="151" t="s">
        <v>1</v>
      </c>
      <c r="F1041" s="152" t="s">
        <v>3816</v>
      </c>
      <c r="H1041" s="153">
        <v>10.893</v>
      </c>
      <c r="L1041" s="150"/>
      <c r="M1041" s="154"/>
      <c r="N1041" s="155"/>
      <c r="O1041" s="155"/>
      <c r="P1041" s="155"/>
      <c r="Q1041" s="155"/>
      <c r="R1041" s="155"/>
      <c r="S1041" s="155"/>
      <c r="T1041" s="156"/>
      <c r="AT1041" s="151" t="s">
        <v>157</v>
      </c>
      <c r="AU1041" s="151" t="s">
        <v>79</v>
      </c>
      <c r="AV1041" s="13" t="s">
        <v>79</v>
      </c>
      <c r="AW1041" s="13" t="s">
        <v>27</v>
      </c>
      <c r="AX1041" s="13" t="s">
        <v>70</v>
      </c>
      <c r="AY1041" s="151" t="s">
        <v>148</v>
      </c>
    </row>
    <row r="1042" spans="2:65" s="1" customFormat="1" ht="24" customHeight="1">
      <c r="B1042" s="130"/>
      <c r="C1042" s="131" t="s">
        <v>1675</v>
      </c>
      <c r="D1042" s="131" t="s">
        <v>150</v>
      </c>
      <c r="E1042" s="132" t="s">
        <v>1769</v>
      </c>
      <c r="F1042" s="133" t="s">
        <v>1770</v>
      </c>
      <c r="G1042" s="134" t="s">
        <v>153</v>
      </c>
      <c r="H1042" s="135">
        <v>51.232</v>
      </c>
      <c r="I1042" s="136"/>
      <c r="J1042" s="136">
        <f>ROUND(I1042*H1042,2)</f>
        <v>0</v>
      </c>
      <c r="K1042" s="133" t="s">
        <v>320</v>
      </c>
      <c r="L1042" s="27"/>
      <c r="M1042" s="137" t="s">
        <v>1</v>
      </c>
      <c r="N1042" s="138" t="s">
        <v>35</v>
      </c>
      <c r="O1042" s="139">
        <v>0.776</v>
      </c>
      <c r="P1042" s="139">
        <f>O1042*H1042</f>
        <v>39.756032</v>
      </c>
      <c r="Q1042" s="139">
        <v>0</v>
      </c>
      <c r="R1042" s="139">
        <f>Q1042*H1042</f>
        <v>0</v>
      </c>
      <c r="S1042" s="139">
        <v>0</v>
      </c>
      <c r="T1042" s="140">
        <f>S1042*H1042</f>
        <v>0</v>
      </c>
      <c r="AR1042" s="141" t="s">
        <v>231</v>
      </c>
      <c r="AT1042" s="141" t="s">
        <v>150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4144</v>
      </c>
    </row>
    <row r="1043" spans="2:51" s="12" customFormat="1" ht="12">
      <c r="B1043" s="143"/>
      <c r="D1043" s="144" t="s">
        <v>157</v>
      </c>
      <c r="E1043" s="145" t="s">
        <v>1</v>
      </c>
      <c r="F1043" s="146" t="s">
        <v>2914</v>
      </c>
      <c r="H1043" s="145" t="s">
        <v>1</v>
      </c>
      <c r="L1043" s="143"/>
      <c r="M1043" s="147"/>
      <c r="N1043" s="148"/>
      <c r="O1043" s="148"/>
      <c r="P1043" s="148"/>
      <c r="Q1043" s="148"/>
      <c r="R1043" s="148"/>
      <c r="S1043" s="148"/>
      <c r="T1043" s="149"/>
      <c r="AT1043" s="145" t="s">
        <v>157</v>
      </c>
      <c r="AU1043" s="145" t="s">
        <v>79</v>
      </c>
      <c r="AV1043" s="12" t="s">
        <v>77</v>
      </c>
      <c r="AW1043" s="12" t="s">
        <v>27</v>
      </c>
      <c r="AX1043" s="12" t="s">
        <v>70</v>
      </c>
      <c r="AY1043" s="145" t="s">
        <v>148</v>
      </c>
    </row>
    <row r="1044" spans="2:51" s="13" customFormat="1" ht="12">
      <c r="B1044" s="150"/>
      <c r="D1044" s="144" t="s">
        <v>157</v>
      </c>
      <c r="E1044" s="151" t="s">
        <v>1</v>
      </c>
      <c r="F1044" s="152" t="s">
        <v>3805</v>
      </c>
      <c r="H1044" s="153">
        <v>3.15</v>
      </c>
      <c r="L1044" s="150"/>
      <c r="M1044" s="154"/>
      <c r="N1044" s="155"/>
      <c r="O1044" s="155"/>
      <c r="P1044" s="155"/>
      <c r="Q1044" s="155"/>
      <c r="R1044" s="155"/>
      <c r="S1044" s="155"/>
      <c r="T1044" s="156"/>
      <c r="AT1044" s="151" t="s">
        <v>157</v>
      </c>
      <c r="AU1044" s="151" t="s">
        <v>79</v>
      </c>
      <c r="AV1044" s="13" t="s">
        <v>79</v>
      </c>
      <c r="AW1044" s="13" t="s">
        <v>27</v>
      </c>
      <c r="AX1044" s="13" t="s">
        <v>70</v>
      </c>
      <c r="AY1044" s="151" t="s">
        <v>148</v>
      </c>
    </row>
    <row r="1045" spans="2:51" s="12" customFormat="1" ht="12">
      <c r="B1045" s="143"/>
      <c r="D1045" s="144" t="s">
        <v>157</v>
      </c>
      <c r="E1045" s="145" t="s">
        <v>1</v>
      </c>
      <c r="F1045" s="146" t="s">
        <v>2175</v>
      </c>
      <c r="H1045" s="145" t="s">
        <v>1</v>
      </c>
      <c r="L1045" s="143"/>
      <c r="M1045" s="147"/>
      <c r="N1045" s="148"/>
      <c r="O1045" s="148"/>
      <c r="P1045" s="148"/>
      <c r="Q1045" s="148"/>
      <c r="R1045" s="148"/>
      <c r="S1045" s="148"/>
      <c r="T1045" s="149"/>
      <c r="AT1045" s="145" t="s">
        <v>157</v>
      </c>
      <c r="AU1045" s="145" t="s">
        <v>79</v>
      </c>
      <c r="AV1045" s="12" t="s">
        <v>77</v>
      </c>
      <c r="AW1045" s="12" t="s">
        <v>27</v>
      </c>
      <c r="AX1045" s="12" t="s">
        <v>70</v>
      </c>
      <c r="AY1045" s="145" t="s">
        <v>148</v>
      </c>
    </row>
    <row r="1046" spans="2:51" s="13" customFormat="1" ht="12">
      <c r="B1046" s="150"/>
      <c r="D1046" s="144" t="s">
        <v>157</v>
      </c>
      <c r="E1046" s="151" t="s">
        <v>1</v>
      </c>
      <c r="F1046" s="152" t="s">
        <v>3809</v>
      </c>
      <c r="H1046" s="153">
        <v>15.33</v>
      </c>
      <c r="L1046" s="150"/>
      <c r="M1046" s="154"/>
      <c r="N1046" s="155"/>
      <c r="O1046" s="155"/>
      <c r="P1046" s="155"/>
      <c r="Q1046" s="155"/>
      <c r="R1046" s="155"/>
      <c r="S1046" s="155"/>
      <c r="T1046" s="156"/>
      <c r="AT1046" s="151" t="s">
        <v>157</v>
      </c>
      <c r="AU1046" s="151" t="s">
        <v>79</v>
      </c>
      <c r="AV1046" s="13" t="s">
        <v>79</v>
      </c>
      <c r="AW1046" s="13" t="s">
        <v>27</v>
      </c>
      <c r="AX1046" s="13" t="s">
        <v>70</v>
      </c>
      <c r="AY1046" s="151" t="s">
        <v>148</v>
      </c>
    </row>
    <row r="1047" spans="2:51" s="13" customFormat="1" ht="12">
      <c r="B1047" s="150"/>
      <c r="D1047" s="144" t="s">
        <v>157</v>
      </c>
      <c r="E1047" s="151" t="s">
        <v>1</v>
      </c>
      <c r="F1047" s="152" t="s">
        <v>3811</v>
      </c>
      <c r="H1047" s="153">
        <v>1.98</v>
      </c>
      <c r="L1047" s="150"/>
      <c r="M1047" s="154"/>
      <c r="N1047" s="155"/>
      <c r="O1047" s="155"/>
      <c r="P1047" s="155"/>
      <c r="Q1047" s="155"/>
      <c r="R1047" s="155"/>
      <c r="S1047" s="155"/>
      <c r="T1047" s="156"/>
      <c r="AT1047" s="151" t="s">
        <v>157</v>
      </c>
      <c r="AU1047" s="151" t="s">
        <v>79</v>
      </c>
      <c r="AV1047" s="13" t="s">
        <v>79</v>
      </c>
      <c r="AW1047" s="13" t="s">
        <v>27</v>
      </c>
      <c r="AX1047" s="13" t="s">
        <v>70</v>
      </c>
      <c r="AY1047" s="151" t="s">
        <v>148</v>
      </c>
    </row>
    <row r="1048" spans="2:51" s="12" customFormat="1" ht="12">
      <c r="B1048" s="143"/>
      <c r="D1048" s="144" t="s">
        <v>157</v>
      </c>
      <c r="E1048" s="145" t="s">
        <v>1</v>
      </c>
      <c r="F1048" s="146" t="s">
        <v>347</v>
      </c>
      <c r="H1048" s="145" t="s">
        <v>1</v>
      </c>
      <c r="L1048" s="143"/>
      <c r="M1048" s="147"/>
      <c r="N1048" s="148"/>
      <c r="O1048" s="148"/>
      <c r="P1048" s="148"/>
      <c r="Q1048" s="148"/>
      <c r="R1048" s="148"/>
      <c r="S1048" s="148"/>
      <c r="T1048" s="149"/>
      <c r="AT1048" s="145" t="s">
        <v>157</v>
      </c>
      <c r="AU1048" s="145" t="s">
        <v>79</v>
      </c>
      <c r="AV1048" s="12" t="s">
        <v>77</v>
      </c>
      <c r="AW1048" s="12" t="s">
        <v>27</v>
      </c>
      <c r="AX1048" s="12" t="s">
        <v>70</v>
      </c>
      <c r="AY1048" s="145" t="s">
        <v>148</v>
      </c>
    </row>
    <row r="1049" spans="2:51" s="13" customFormat="1" ht="12">
      <c r="B1049" s="150"/>
      <c r="D1049" s="144" t="s">
        <v>157</v>
      </c>
      <c r="E1049" s="151" t="s">
        <v>1</v>
      </c>
      <c r="F1049" s="152" t="s">
        <v>3817</v>
      </c>
      <c r="H1049" s="153">
        <v>18.27</v>
      </c>
      <c r="L1049" s="150"/>
      <c r="M1049" s="154"/>
      <c r="N1049" s="155"/>
      <c r="O1049" s="155"/>
      <c r="P1049" s="155"/>
      <c r="Q1049" s="155"/>
      <c r="R1049" s="155"/>
      <c r="S1049" s="155"/>
      <c r="T1049" s="156"/>
      <c r="AT1049" s="151" t="s">
        <v>157</v>
      </c>
      <c r="AU1049" s="151" t="s">
        <v>79</v>
      </c>
      <c r="AV1049" s="13" t="s">
        <v>79</v>
      </c>
      <c r="AW1049" s="13" t="s">
        <v>27</v>
      </c>
      <c r="AX1049" s="13" t="s">
        <v>70</v>
      </c>
      <c r="AY1049" s="151" t="s">
        <v>148</v>
      </c>
    </row>
    <row r="1050" spans="2:51" s="13" customFormat="1" ht="12">
      <c r="B1050" s="150"/>
      <c r="D1050" s="144" t="s">
        <v>157</v>
      </c>
      <c r="E1050" s="151" t="s">
        <v>1</v>
      </c>
      <c r="F1050" s="152" t="s">
        <v>3818</v>
      </c>
      <c r="H1050" s="153">
        <v>12.502</v>
      </c>
      <c r="L1050" s="150"/>
      <c r="M1050" s="154"/>
      <c r="N1050" s="155"/>
      <c r="O1050" s="155"/>
      <c r="P1050" s="155"/>
      <c r="Q1050" s="155"/>
      <c r="R1050" s="155"/>
      <c r="S1050" s="155"/>
      <c r="T1050" s="156"/>
      <c r="AT1050" s="151" t="s">
        <v>157</v>
      </c>
      <c r="AU1050" s="151" t="s">
        <v>79</v>
      </c>
      <c r="AV1050" s="13" t="s">
        <v>79</v>
      </c>
      <c r="AW1050" s="13" t="s">
        <v>27</v>
      </c>
      <c r="AX1050" s="13" t="s">
        <v>70</v>
      </c>
      <c r="AY1050" s="151" t="s">
        <v>148</v>
      </c>
    </row>
    <row r="1051" spans="2:65" s="1" customFormat="1" ht="24" customHeight="1">
      <c r="B1051" s="130"/>
      <c r="C1051" s="131" t="s">
        <v>1679</v>
      </c>
      <c r="D1051" s="131" t="s">
        <v>150</v>
      </c>
      <c r="E1051" s="132" t="s">
        <v>1773</v>
      </c>
      <c r="F1051" s="133" t="s">
        <v>1774</v>
      </c>
      <c r="G1051" s="134" t="s">
        <v>319</v>
      </c>
      <c r="H1051" s="135">
        <v>103</v>
      </c>
      <c r="I1051" s="136"/>
      <c r="J1051" s="136">
        <f>ROUND(I1051*H1051,2)</f>
        <v>0</v>
      </c>
      <c r="K1051" s="133" t="s">
        <v>320</v>
      </c>
      <c r="L1051" s="27"/>
      <c r="M1051" s="137" t="s">
        <v>1</v>
      </c>
      <c r="N1051" s="138" t="s">
        <v>35</v>
      </c>
      <c r="O1051" s="139">
        <v>0.034</v>
      </c>
      <c r="P1051" s="139">
        <f>O1051*H1051</f>
        <v>3.5020000000000002</v>
      </c>
      <c r="Q1051" s="139">
        <v>0</v>
      </c>
      <c r="R1051" s="139">
        <f>Q1051*H1051</f>
        <v>0</v>
      </c>
      <c r="S1051" s="139">
        <v>0</v>
      </c>
      <c r="T1051" s="140">
        <f>S1051*H1051</f>
        <v>0</v>
      </c>
      <c r="AR1051" s="141" t="s">
        <v>231</v>
      </c>
      <c r="AT1051" s="141" t="s">
        <v>150</v>
      </c>
      <c r="AU1051" s="141" t="s">
        <v>79</v>
      </c>
      <c r="AY1051" s="15" t="s">
        <v>148</v>
      </c>
      <c r="BE1051" s="142">
        <f>IF(N1051="základní",J1051,0)</f>
        <v>0</v>
      </c>
      <c r="BF1051" s="142">
        <f>IF(N1051="snížená",J1051,0)</f>
        <v>0</v>
      </c>
      <c r="BG1051" s="142">
        <f>IF(N1051="zákl. přenesená",J1051,0)</f>
        <v>0</v>
      </c>
      <c r="BH1051" s="142">
        <f>IF(N1051="sníž. přenesená",J1051,0)</f>
        <v>0</v>
      </c>
      <c r="BI1051" s="142">
        <f>IF(N1051="nulová",J1051,0)</f>
        <v>0</v>
      </c>
      <c r="BJ1051" s="15" t="s">
        <v>77</v>
      </c>
      <c r="BK1051" s="142">
        <f>ROUND(I1051*H1051,2)</f>
        <v>0</v>
      </c>
      <c r="BL1051" s="15" t="s">
        <v>231</v>
      </c>
      <c r="BM1051" s="141" t="s">
        <v>4145</v>
      </c>
    </row>
    <row r="1052" spans="2:51" s="13" customFormat="1" ht="12">
      <c r="B1052" s="150"/>
      <c r="D1052" s="144" t="s">
        <v>157</v>
      </c>
      <c r="E1052" s="151" t="s">
        <v>1</v>
      </c>
      <c r="F1052" s="152" t="s">
        <v>4146</v>
      </c>
      <c r="H1052" s="153">
        <v>14</v>
      </c>
      <c r="L1052" s="150"/>
      <c r="M1052" s="154"/>
      <c r="N1052" s="155"/>
      <c r="O1052" s="155"/>
      <c r="P1052" s="155"/>
      <c r="Q1052" s="155"/>
      <c r="R1052" s="155"/>
      <c r="S1052" s="155"/>
      <c r="T1052" s="156"/>
      <c r="AT1052" s="151" t="s">
        <v>157</v>
      </c>
      <c r="AU1052" s="151" t="s">
        <v>79</v>
      </c>
      <c r="AV1052" s="13" t="s">
        <v>79</v>
      </c>
      <c r="AW1052" s="13" t="s">
        <v>27</v>
      </c>
      <c r="AX1052" s="13" t="s">
        <v>70</v>
      </c>
      <c r="AY1052" s="151" t="s">
        <v>148</v>
      </c>
    </row>
    <row r="1053" spans="2:51" s="13" customFormat="1" ht="12">
      <c r="B1053" s="150"/>
      <c r="D1053" s="144" t="s">
        <v>157</v>
      </c>
      <c r="E1053" s="151" t="s">
        <v>1</v>
      </c>
      <c r="F1053" s="152" t="s">
        <v>4147</v>
      </c>
      <c r="H1053" s="153">
        <v>26</v>
      </c>
      <c r="L1053" s="150"/>
      <c r="M1053" s="154"/>
      <c r="N1053" s="155"/>
      <c r="O1053" s="155"/>
      <c r="P1053" s="155"/>
      <c r="Q1053" s="155"/>
      <c r="R1053" s="155"/>
      <c r="S1053" s="155"/>
      <c r="T1053" s="156"/>
      <c r="AT1053" s="151" t="s">
        <v>157</v>
      </c>
      <c r="AU1053" s="151" t="s">
        <v>79</v>
      </c>
      <c r="AV1053" s="13" t="s">
        <v>79</v>
      </c>
      <c r="AW1053" s="13" t="s">
        <v>27</v>
      </c>
      <c r="AX1053" s="13" t="s">
        <v>70</v>
      </c>
      <c r="AY1053" s="151" t="s">
        <v>148</v>
      </c>
    </row>
    <row r="1054" spans="2:51" s="13" customFormat="1" ht="12">
      <c r="B1054" s="150"/>
      <c r="D1054" s="144" t="s">
        <v>157</v>
      </c>
      <c r="E1054" s="151" t="s">
        <v>1</v>
      </c>
      <c r="F1054" s="152" t="s">
        <v>4148</v>
      </c>
      <c r="H1054" s="153">
        <v>18</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51" s="13" customFormat="1" ht="12">
      <c r="B1055" s="150"/>
      <c r="D1055" s="144" t="s">
        <v>157</v>
      </c>
      <c r="E1055" s="151" t="s">
        <v>1</v>
      </c>
      <c r="F1055" s="152" t="s">
        <v>4149</v>
      </c>
      <c r="H1055" s="153">
        <v>45</v>
      </c>
      <c r="L1055" s="150"/>
      <c r="M1055" s="154"/>
      <c r="N1055" s="155"/>
      <c r="O1055" s="155"/>
      <c r="P1055" s="155"/>
      <c r="Q1055" s="155"/>
      <c r="R1055" s="155"/>
      <c r="S1055" s="155"/>
      <c r="T1055" s="156"/>
      <c r="AT1055" s="151" t="s">
        <v>157</v>
      </c>
      <c r="AU1055" s="151" t="s">
        <v>79</v>
      </c>
      <c r="AV1055" s="13" t="s">
        <v>79</v>
      </c>
      <c r="AW1055" s="13" t="s">
        <v>27</v>
      </c>
      <c r="AX1055" s="13" t="s">
        <v>70</v>
      </c>
      <c r="AY1055" s="151" t="s">
        <v>148</v>
      </c>
    </row>
    <row r="1056" spans="2:65" s="1" customFormat="1" ht="24" customHeight="1">
      <c r="B1056" s="130"/>
      <c r="C1056" s="131" t="s">
        <v>1662</v>
      </c>
      <c r="D1056" s="131" t="s">
        <v>150</v>
      </c>
      <c r="E1056" s="132" t="s">
        <v>1781</v>
      </c>
      <c r="F1056" s="133" t="s">
        <v>1782</v>
      </c>
      <c r="G1056" s="134" t="s">
        <v>458</v>
      </c>
      <c r="H1056" s="135">
        <v>293.62</v>
      </c>
      <c r="I1056" s="136"/>
      <c r="J1056" s="136">
        <f>ROUND(I1056*H1056,2)</f>
        <v>0</v>
      </c>
      <c r="K1056" s="133" t="s">
        <v>1</v>
      </c>
      <c r="L1056" s="27"/>
      <c r="M1056" s="137" t="s">
        <v>1</v>
      </c>
      <c r="N1056" s="138" t="s">
        <v>35</v>
      </c>
      <c r="O1056" s="139">
        <v>0.223</v>
      </c>
      <c r="P1056" s="139">
        <f>O1056*H1056</f>
        <v>65.47726</v>
      </c>
      <c r="Q1056" s="139">
        <v>0.00015</v>
      </c>
      <c r="R1056" s="139">
        <f>Q1056*H1056</f>
        <v>0.044043</v>
      </c>
      <c r="S1056" s="139">
        <v>0</v>
      </c>
      <c r="T1056" s="140">
        <f>S1056*H1056</f>
        <v>0</v>
      </c>
      <c r="AR1056" s="141" t="s">
        <v>155</v>
      </c>
      <c r="AT1056" s="141" t="s">
        <v>150</v>
      </c>
      <c r="AU1056" s="141" t="s">
        <v>79</v>
      </c>
      <c r="AY1056" s="15" t="s">
        <v>148</v>
      </c>
      <c r="BE1056" s="142">
        <f>IF(N1056="základní",J1056,0)</f>
        <v>0</v>
      </c>
      <c r="BF1056" s="142">
        <f>IF(N1056="snížená",J1056,0)</f>
        <v>0</v>
      </c>
      <c r="BG1056" s="142">
        <f>IF(N1056="zákl. přenesená",J1056,0)</f>
        <v>0</v>
      </c>
      <c r="BH1056" s="142">
        <f>IF(N1056="sníž. přenesená",J1056,0)</f>
        <v>0</v>
      </c>
      <c r="BI1056" s="142">
        <f>IF(N1056="nulová",J1056,0)</f>
        <v>0</v>
      </c>
      <c r="BJ1056" s="15" t="s">
        <v>77</v>
      </c>
      <c r="BK1056" s="142">
        <f>ROUND(I1056*H1056,2)</f>
        <v>0</v>
      </c>
      <c r="BL1056" s="15" t="s">
        <v>155</v>
      </c>
      <c r="BM1056" s="141" t="s">
        <v>4150</v>
      </c>
    </row>
    <row r="1057" spans="2:51" s="12" customFormat="1" ht="12">
      <c r="B1057" s="143"/>
      <c r="D1057" s="144" t="s">
        <v>157</v>
      </c>
      <c r="E1057" s="145" t="s">
        <v>1</v>
      </c>
      <c r="F1057" s="146" t="s">
        <v>158</v>
      </c>
      <c r="H1057" s="145" t="s">
        <v>1</v>
      </c>
      <c r="L1057" s="143"/>
      <c r="M1057" s="147"/>
      <c r="N1057" s="148"/>
      <c r="O1057" s="148"/>
      <c r="P1057" s="148"/>
      <c r="Q1057" s="148"/>
      <c r="R1057" s="148"/>
      <c r="S1057" s="148"/>
      <c r="T1057" s="149"/>
      <c r="AT1057" s="145" t="s">
        <v>157</v>
      </c>
      <c r="AU1057" s="145" t="s">
        <v>79</v>
      </c>
      <c r="AV1057" s="12" t="s">
        <v>77</v>
      </c>
      <c r="AW1057" s="12" t="s">
        <v>27</v>
      </c>
      <c r="AX1057" s="12" t="s">
        <v>70</v>
      </c>
      <c r="AY1057" s="145" t="s">
        <v>148</v>
      </c>
    </row>
    <row r="1058" spans="2:51" s="13" customFormat="1" ht="12">
      <c r="B1058" s="150"/>
      <c r="D1058" s="144" t="s">
        <v>157</v>
      </c>
      <c r="E1058" s="151" t="s">
        <v>1</v>
      </c>
      <c r="F1058" s="152" t="s">
        <v>4151</v>
      </c>
      <c r="H1058" s="153">
        <v>5.12</v>
      </c>
      <c r="L1058" s="150"/>
      <c r="M1058" s="154"/>
      <c r="N1058" s="155"/>
      <c r="O1058" s="155"/>
      <c r="P1058" s="155"/>
      <c r="Q1058" s="155"/>
      <c r="R1058" s="155"/>
      <c r="S1058" s="155"/>
      <c r="T1058" s="156"/>
      <c r="AT1058" s="151" t="s">
        <v>157</v>
      </c>
      <c r="AU1058" s="151" t="s">
        <v>79</v>
      </c>
      <c r="AV1058" s="13" t="s">
        <v>79</v>
      </c>
      <c r="AW1058" s="13" t="s">
        <v>27</v>
      </c>
      <c r="AX1058" s="13" t="s">
        <v>70</v>
      </c>
      <c r="AY1058" s="151" t="s">
        <v>148</v>
      </c>
    </row>
    <row r="1059" spans="2:51" s="13" customFormat="1" ht="12">
      <c r="B1059" s="150"/>
      <c r="D1059" s="144" t="s">
        <v>157</v>
      </c>
      <c r="E1059" s="151" t="s">
        <v>1</v>
      </c>
      <c r="F1059" s="152" t="s">
        <v>4152</v>
      </c>
      <c r="H1059" s="153">
        <v>7.4</v>
      </c>
      <c r="L1059" s="150"/>
      <c r="M1059" s="154"/>
      <c r="N1059" s="155"/>
      <c r="O1059" s="155"/>
      <c r="P1059" s="155"/>
      <c r="Q1059" s="155"/>
      <c r="R1059" s="155"/>
      <c r="S1059" s="155"/>
      <c r="T1059" s="156"/>
      <c r="AT1059" s="151" t="s">
        <v>157</v>
      </c>
      <c r="AU1059" s="151" t="s">
        <v>79</v>
      </c>
      <c r="AV1059" s="13" t="s">
        <v>79</v>
      </c>
      <c r="AW1059" s="13" t="s">
        <v>27</v>
      </c>
      <c r="AX1059" s="13" t="s">
        <v>70</v>
      </c>
      <c r="AY1059" s="151" t="s">
        <v>148</v>
      </c>
    </row>
    <row r="1060" spans="2:51" s="13" customFormat="1" ht="12">
      <c r="B1060" s="150"/>
      <c r="D1060" s="144" t="s">
        <v>157</v>
      </c>
      <c r="E1060" s="151" t="s">
        <v>1</v>
      </c>
      <c r="F1060" s="152" t="s">
        <v>4153</v>
      </c>
      <c r="H1060" s="153">
        <v>5.9</v>
      </c>
      <c r="L1060" s="150"/>
      <c r="M1060" s="154"/>
      <c r="N1060" s="155"/>
      <c r="O1060" s="155"/>
      <c r="P1060" s="155"/>
      <c r="Q1060" s="155"/>
      <c r="R1060" s="155"/>
      <c r="S1060" s="155"/>
      <c r="T1060" s="156"/>
      <c r="AT1060" s="151" t="s">
        <v>157</v>
      </c>
      <c r="AU1060" s="151" t="s">
        <v>79</v>
      </c>
      <c r="AV1060" s="13" t="s">
        <v>79</v>
      </c>
      <c r="AW1060" s="13" t="s">
        <v>27</v>
      </c>
      <c r="AX1060" s="13" t="s">
        <v>70</v>
      </c>
      <c r="AY1060" s="151" t="s">
        <v>148</v>
      </c>
    </row>
    <row r="1061" spans="2:51" s="12" customFormat="1" ht="12">
      <c r="B1061" s="143"/>
      <c r="D1061" s="144" t="s">
        <v>157</v>
      </c>
      <c r="E1061" s="145" t="s">
        <v>1</v>
      </c>
      <c r="F1061" s="146" t="s">
        <v>339</v>
      </c>
      <c r="H1061" s="145" t="s">
        <v>1</v>
      </c>
      <c r="L1061" s="143"/>
      <c r="M1061" s="147"/>
      <c r="N1061" s="148"/>
      <c r="O1061" s="148"/>
      <c r="P1061" s="148"/>
      <c r="Q1061" s="148"/>
      <c r="R1061" s="148"/>
      <c r="S1061" s="148"/>
      <c r="T1061" s="149"/>
      <c r="AT1061" s="145" t="s">
        <v>157</v>
      </c>
      <c r="AU1061" s="145" t="s">
        <v>79</v>
      </c>
      <c r="AV1061" s="12" t="s">
        <v>77</v>
      </c>
      <c r="AW1061" s="12" t="s">
        <v>27</v>
      </c>
      <c r="AX1061" s="12" t="s">
        <v>70</v>
      </c>
      <c r="AY1061" s="145" t="s">
        <v>148</v>
      </c>
    </row>
    <row r="1062" spans="2:51" s="13" customFormat="1" ht="12">
      <c r="B1062" s="150"/>
      <c r="D1062" s="144" t="s">
        <v>157</v>
      </c>
      <c r="E1062" s="151" t="s">
        <v>1</v>
      </c>
      <c r="F1062" s="152" t="s">
        <v>4154</v>
      </c>
      <c r="H1062" s="153">
        <v>27.24</v>
      </c>
      <c r="L1062" s="150"/>
      <c r="M1062" s="154"/>
      <c r="N1062" s="155"/>
      <c r="O1062" s="155"/>
      <c r="P1062" s="155"/>
      <c r="Q1062" s="155"/>
      <c r="R1062" s="155"/>
      <c r="S1062" s="155"/>
      <c r="T1062" s="156"/>
      <c r="AT1062" s="151" t="s">
        <v>157</v>
      </c>
      <c r="AU1062" s="151" t="s">
        <v>79</v>
      </c>
      <c r="AV1062" s="13" t="s">
        <v>79</v>
      </c>
      <c r="AW1062" s="13" t="s">
        <v>27</v>
      </c>
      <c r="AX1062" s="13" t="s">
        <v>70</v>
      </c>
      <c r="AY1062" s="151" t="s">
        <v>148</v>
      </c>
    </row>
    <row r="1063" spans="2:51" s="13" customFormat="1" ht="12">
      <c r="B1063" s="150"/>
      <c r="D1063" s="144" t="s">
        <v>157</v>
      </c>
      <c r="E1063" s="151" t="s">
        <v>1</v>
      </c>
      <c r="F1063" s="152" t="s">
        <v>4155</v>
      </c>
      <c r="H1063" s="153">
        <v>36.26</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51" s="13" customFormat="1" ht="12">
      <c r="B1064" s="150"/>
      <c r="D1064" s="144" t="s">
        <v>157</v>
      </c>
      <c r="E1064" s="151" t="s">
        <v>1</v>
      </c>
      <c r="F1064" s="152" t="s">
        <v>4156</v>
      </c>
      <c r="H1064" s="153">
        <v>36.6</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51" s="13" customFormat="1" ht="12">
      <c r="B1065" s="150"/>
      <c r="D1065" s="144" t="s">
        <v>157</v>
      </c>
      <c r="E1065" s="151" t="s">
        <v>1</v>
      </c>
      <c r="F1065" s="152" t="s">
        <v>4157</v>
      </c>
      <c r="H1065" s="153">
        <v>23.2</v>
      </c>
      <c r="L1065" s="150"/>
      <c r="M1065" s="154"/>
      <c r="N1065" s="155"/>
      <c r="O1065" s="155"/>
      <c r="P1065" s="155"/>
      <c r="Q1065" s="155"/>
      <c r="R1065" s="155"/>
      <c r="S1065" s="155"/>
      <c r="T1065" s="156"/>
      <c r="AT1065" s="151" t="s">
        <v>157</v>
      </c>
      <c r="AU1065" s="151" t="s">
        <v>79</v>
      </c>
      <c r="AV1065" s="13" t="s">
        <v>79</v>
      </c>
      <c r="AW1065" s="13" t="s">
        <v>27</v>
      </c>
      <c r="AX1065" s="13" t="s">
        <v>70</v>
      </c>
      <c r="AY1065" s="151" t="s">
        <v>148</v>
      </c>
    </row>
    <row r="1066" spans="2:51" s="13" customFormat="1" ht="12">
      <c r="B1066" s="150"/>
      <c r="D1066" s="144" t="s">
        <v>157</v>
      </c>
      <c r="E1066" s="151" t="s">
        <v>1</v>
      </c>
      <c r="F1066" s="152" t="s">
        <v>4158</v>
      </c>
      <c r="H1066" s="153">
        <v>6.4</v>
      </c>
      <c r="L1066" s="150"/>
      <c r="M1066" s="154"/>
      <c r="N1066" s="155"/>
      <c r="O1066" s="155"/>
      <c r="P1066" s="155"/>
      <c r="Q1066" s="155"/>
      <c r="R1066" s="155"/>
      <c r="S1066" s="155"/>
      <c r="T1066" s="156"/>
      <c r="AT1066" s="151" t="s">
        <v>157</v>
      </c>
      <c r="AU1066" s="151" t="s">
        <v>79</v>
      </c>
      <c r="AV1066" s="13" t="s">
        <v>79</v>
      </c>
      <c r="AW1066" s="13" t="s">
        <v>27</v>
      </c>
      <c r="AX1066" s="13" t="s">
        <v>70</v>
      </c>
      <c r="AY1066" s="151" t="s">
        <v>148</v>
      </c>
    </row>
    <row r="1067" spans="2:51" s="12" customFormat="1" ht="12">
      <c r="B1067" s="143"/>
      <c r="D1067" s="144" t="s">
        <v>157</v>
      </c>
      <c r="E1067" s="145" t="s">
        <v>1</v>
      </c>
      <c r="F1067" s="146" t="s">
        <v>2262</v>
      </c>
      <c r="H1067" s="145" t="s">
        <v>1</v>
      </c>
      <c r="L1067" s="143"/>
      <c r="M1067" s="147"/>
      <c r="N1067" s="148"/>
      <c r="O1067" s="148"/>
      <c r="P1067" s="148"/>
      <c r="Q1067" s="148"/>
      <c r="R1067" s="148"/>
      <c r="S1067" s="148"/>
      <c r="T1067" s="149"/>
      <c r="AT1067" s="145" t="s">
        <v>157</v>
      </c>
      <c r="AU1067" s="145" t="s">
        <v>79</v>
      </c>
      <c r="AV1067" s="12" t="s">
        <v>77</v>
      </c>
      <c r="AW1067" s="12" t="s">
        <v>27</v>
      </c>
      <c r="AX1067" s="12" t="s">
        <v>70</v>
      </c>
      <c r="AY1067" s="145" t="s">
        <v>148</v>
      </c>
    </row>
    <row r="1068" spans="2:51" s="13" customFormat="1" ht="12">
      <c r="B1068" s="150"/>
      <c r="D1068" s="144" t="s">
        <v>157</v>
      </c>
      <c r="E1068" s="151" t="s">
        <v>1</v>
      </c>
      <c r="F1068" s="152" t="s">
        <v>4159</v>
      </c>
      <c r="H1068" s="153">
        <v>6.32</v>
      </c>
      <c r="L1068" s="150"/>
      <c r="M1068" s="154"/>
      <c r="N1068" s="155"/>
      <c r="O1068" s="155"/>
      <c r="P1068" s="155"/>
      <c r="Q1068" s="155"/>
      <c r="R1068" s="155"/>
      <c r="S1068" s="155"/>
      <c r="T1068" s="156"/>
      <c r="AT1068" s="151" t="s">
        <v>157</v>
      </c>
      <c r="AU1068" s="151" t="s">
        <v>79</v>
      </c>
      <c r="AV1068" s="13" t="s">
        <v>79</v>
      </c>
      <c r="AW1068" s="13" t="s">
        <v>27</v>
      </c>
      <c r="AX1068" s="13" t="s">
        <v>70</v>
      </c>
      <c r="AY1068" s="151" t="s">
        <v>148</v>
      </c>
    </row>
    <row r="1069" spans="2:51" s="13" customFormat="1" ht="12">
      <c r="B1069" s="150"/>
      <c r="D1069" s="144" t="s">
        <v>157</v>
      </c>
      <c r="E1069" s="151" t="s">
        <v>1</v>
      </c>
      <c r="F1069" s="152" t="s">
        <v>4160</v>
      </c>
      <c r="H1069" s="153">
        <v>5.76</v>
      </c>
      <c r="L1069" s="150"/>
      <c r="M1069" s="154"/>
      <c r="N1069" s="155"/>
      <c r="O1069" s="155"/>
      <c r="P1069" s="155"/>
      <c r="Q1069" s="155"/>
      <c r="R1069" s="155"/>
      <c r="S1069" s="155"/>
      <c r="T1069" s="156"/>
      <c r="AT1069" s="151" t="s">
        <v>157</v>
      </c>
      <c r="AU1069" s="151" t="s">
        <v>79</v>
      </c>
      <c r="AV1069" s="13" t="s">
        <v>79</v>
      </c>
      <c r="AW1069" s="13" t="s">
        <v>27</v>
      </c>
      <c r="AX1069" s="13" t="s">
        <v>70</v>
      </c>
      <c r="AY1069" s="151" t="s">
        <v>148</v>
      </c>
    </row>
    <row r="1070" spans="2:51" s="13" customFormat="1" ht="12">
      <c r="B1070" s="150"/>
      <c r="D1070" s="144" t="s">
        <v>157</v>
      </c>
      <c r="E1070" s="151" t="s">
        <v>1</v>
      </c>
      <c r="F1070" s="152" t="s">
        <v>4161</v>
      </c>
      <c r="H1070" s="153">
        <v>18.16</v>
      </c>
      <c r="L1070" s="150"/>
      <c r="M1070" s="154"/>
      <c r="N1070" s="155"/>
      <c r="O1070" s="155"/>
      <c r="P1070" s="155"/>
      <c r="Q1070" s="155"/>
      <c r="R1070" s="155"/>
      <c r="S1070" s="155"/>
      <c r="T1070" s="156"/>
      <c r="AT1070" s="151" t="s">
        <v>157</v>
      </c>
      <c r="AU1070" s="151" t="s">
        <v>79</v>
      </c>
      <c r="AV1070" s="13" t="s">
        <v>79</v>
      </c>
      <c r="AW1070" s="13" t="s">
        <v>27</v>
      </c>
      <c r="AX1070" s="13" t="s">
        <v>70</v>
      </c>
      <c r="AY1070" s="151" t="s">
        <v>148</v>
      </c>
    </row>
    <row r="1071" spans="2:51" s="13" customFormat="1" ht="12">
      <c r="B1071" s="150"/>
      <c r="D1071" s="144" t="s">
        <v>157</v>
      </c>
      <c r="E1071" s="151" t="s">
        <v>1</v>
      </c>
      <c r="F1071" s="152" t="s">
        <v>4162</v>
      </c>
      <c r="H1071" s="153">
        <v>4.82</v>
      </c>
      <c r="L1071" s="150"/>
      <c r="M1071" s="154"/>
      <c r="N1071" s="155"/>
      <c r="O1071" s="155"/>
      <c r="P1071" s="155"/>
      <c r="Q1071" s="155"/>
      <c r="R1071" s="155"/>
      <c r="S1071" s="155"/>
      <c r="T1071" s="156"/>
      <c r="AT1071" s="151" t="s">
        <v>157</v>
      </c>
      <c r="AU1071" s="151" t="s">
        <v>79</v>
      </c>
      <c r="AV1071" s="13" t="s">
        <v>79</v>
      </c>
      <c r="AW1071" s="13" t="s">
        <v>27</v>
      </c>
      <c r="AX1071" s="13" t="s">
        <v>70</v>
      </c>
      <c r="AY1071" s="151" t="s">
        <v>148</v>
      </c>
    </row>
    <row r="1072" spans="2:51" s="13" customFormat="1" ht="12">
      <c r="B1072" s="150"/>
      <c r="D1072" s="144" t="s">
        <v>157</v>
      </c>
      <c r="E1072" s="151" t="s">
        <v>1</v>
      </c>
      <c r="F1072" s="152" t="s">
        <v>4163</v>
      </c>
      <c r="H1072" s="153">
        <v>36.4</v>
      </c>
      <c r="L1072" s="150"/>
      <c r="M1072" s="154"/>
      <c r="N1072" s="155"/>
      <c r="O1072" s="155"/>
      <c r="P1072" s="155"/>
      <c r="Q1072" s="155"/>
      <c r="R1072" s="155"/>
      <c r="S1072" s="155"/>
      <c r="T1072" s="156"/>
      <c r="AT1072" s="151" t="s">
        <v>157</v>
      </c>
      <c r="AU1072" s="151" t="s">
        <v>79</v>
      </c>
      <c r="AV1072" s="13" t="s">
        <v>79</v>
      </c>
      <c r="AW1072" s="13" t="s">
        <v>27</v>
      </c>
      <c r="AX1072" s="13" t="s">
        <v>70</v>
      </c>
      <c r="AY1072" s="151" t="s">
        <v>148</v>
      </c>
    </row>
    <row r="1073" spans="2:51" s="13" customFormat="1" ht="12">
      <c r="B1073" s="150"/>
      <c r="D1073" s="144" t="s">
        <v>157</v>
      </c>
      <c r="E1073" s="151" t="s">
        <v>1</v>
      </c>
      <c r="F1073" s="152" t="s">
        <v>4164</v>
      </c>
      <c r="H1073" s="153">
        <v>43.8</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51" s="13" customFormat="1" ht="12">
      <c r="B1074" s="150"/>
      <c r="D1074" s="144" t="s">
        <v>157</v>
      </c>
      <c r="E1074" s="151" t="s">
        <v>1</v>
      </c>
      <c r="F1074" s="152" t="s">
        <v>4165</v>
      </c>
      <c r="H1074" s="153">
        <v>30.24</v>
      </c>
      <c r="L1074" s="150"/>
      <c r="M1074" s="154"/>
      <c r="N1074" s="155"/>
      <c r="O1074" s="155"/>
      <c r="P1074" s="155"/>
      <c r="Q1074" s="155"/>
      <c r="R1074" s="155"/>
      <c r="S1074" s="155"/>
      <c r="T1074" s="156"/>
      <c r="AT1074" s="151" t="s">
        <v>157</v>
      </c>
      <c r="AU1074" s="151" t="s">
        <v>79</v>
      </c>
      <c r="AV1074" s="13" t="s">
        <v>79</v>
      </c>
      <c r="AW1074" s="13" t="s">
        <v>27</v>
      </c>
      <c r="AX1074" s="13" t="s">
        <v>70</v>
      </c>
      <c r="AY1074" s="151" t="s">
        <v>148</v>
      </c>
    </row>
    <row r="1075" spans="2:65" s="1" customFormat="1" ht="24" customHeight="1">
      <c r="B1075" s="130"/>
      <c r="C1075" s="131" t="s">
        <v>1683</v>
      </c>
      <c r="D1075" s="131" t="s">
        <v>150</v>
      </c>
      <c r="E1075" s="132" t="s">
        <v>1796</v>
      </c>
      <c r="F1075" s="133" t="s">
        <v>1797</v>
      </c>
      <c r="G1075" s="134" t="s">
        <v>458</v>
      </c>
      <c r="H1075" s="135">
        <v>344.92</v>
      </c>
      <c r="I1075" s="136"/>
      <c r="J1075" s="136">
        <f>ROUND(I1075*H1075,2)</f>
        <v>0</v>
      </c>
      <c r="K1075" s="133" t="s">
        <v>320</v>
      </c>
      <c r="L1075" s="27"/>
      <c r="M1075" s="137" t="s">
        <v>1</v>
      </c>
      <c r="N1075" s="138" t="s">
        <v>35</v>
      </c>
      <c r="O1075" s="139">
        <v>0.223</v>
      </c>
      <c r="P1075" s="139">
        <f>O1075*H1075</f>
        <v>76.91716000000001</v>
      </c>
      <c r="Q1075" s="139">
        <v>0.00015</v>
      </c>
      <c r="R1075" s="139">
        <f>Q1075*H1075</f>
        <v>0.051738</v>
      </c>
      <c r="S1075" s="139">
        <v>0</v>
      </c>
      <c r="T1075" s="140">
        <f>S1075*H1075</f>
        <v>0</v>
      </c>
      <c r="AR1075" s="141" t="s">
        <v>155</v>
      </c>
      <c r="AT1075" s="141" t="s">
        <v>150</v>
      </c>
      <c r="AU1075" s="141" t="s">
        <v>79</v>
      </c>
      <c r="AY1075" s="15" t="s">
        <v>148</v>
      </c>
      <c r="BE1075" s="142">
        <f>IF(N1075="základní",J1075,0)</f>
        <v>0</v>
      </c>
      <c r="BF1075" s="142">
        <f>IF(N1075="snížená",J1075,0)</f>
        <v>0</v>
      </c>
      <c r="BG1075" s="142">
        <f>IF(N1075="zákl. přenesená",J1075,0)</f>
        <v>0</v>
      </c>
      <c r="BH1075" s="142">
        <f>IF(N1075="sníž. přenesená",J1075,0)</f>
        <v>0</v>
      </c>
      <c r="BI1075" s="142">
        <f>IF(N1075="nulová",J1075,0)</f>
        <v>0</v>
      </c>
      <c r="BJ1075" s="15" t="s">
        <v>77</v>
      </c>
      <c r="BK1075" s="142">
        <f>ROUND(I1075*H1075,2)</f>
        <v>0</v>
      </c>
      <c r="BL1075" s="15" t="s">
        <v>155</v>
      </c>
      <c r="BM1075" s="141" t="s">
        <v>4166</v>
      </c>
    </row>
    <row r="1076" spans="2:51" s="12" customFormat="1" ht="12">
      <c r="B1076" s="143"/>
      <c r="D1076" s="144" t="s">
        <v>157</v>
      </c>
      <c r="E1076" s="145" t="s">
        <v>1</v>
      </c>
      <c r="F1076" s="146" t="s">
        <v>1799</v>
      </c>
      <c r="H1076" s="145" t="s">
        <v>1</v>
      </c>
      <c r="L1076" s="143"/>
      <c r="M1076" s="147"/>
      <c r="N1076" s="148"/>
      <c r="O1076" s="148"/>
      <c r="P1076" s="148"/>
      <c r="Q1076" s="148"/>
      <c r="R1076" s="148"/>
      <c r="S1076" s="148"/>
      <c r="T1076" s="149"/>
      <c r="AT1076" s="145" t="s">
        <v>157</v>
      </c>
      <c r="AU1076" s="145" t="s">
        <v>79</v>
      </c>
      <c r="AV1076" s="12" t="s">
        <v>77</v>
      </c>
      <c r="AW1076" s="12" t="s">
        <v>27</v>
      </c>
      <c r="AX1076" s="12" t="s">
        <v>70</v>
      </c>
      <c r="AY1076" s="145" t="s">
        <v>148</v>
      </c>
    </row>
    <row r="1077" spans="2:51" s="12" customFormat="1" ht="12">
      <c r="B1077" s="143"/>
      <c r="D1077" s="144" t="s">
        <v>157</v>
      </c>
      <c r="E1077" s="145" t="s">
        <v>1</v>
      </c>
      <c r="F1077" s="146" t="s">
        <v>158</v>
      </c>
      <c r="H1077" s="145" t="s">
        <v>1</v>
      </c>
      <c r="L1077" s="143"/>
      <c r="M1077" s="147"/>
      <c r="N1077" s="148"/>
      <c r="O1077" s="148"/>
      <c r="P1077" s="148"/>
      <c r="Q1077" s="148"/>
      <c r="R1077" s="148"/>
      <c r="S1077" s="148"/>
      <c r="T1077" s="149"/>
      <c r="AT1077" s="145" t="s">
        <v>157</v>
      </c>
      <c r="AU1077" s="145" t="s">
        <v>79</v>
      </c>
      <c r="AV1077" s="12" t="s">
        <v>77</v>
      </c>
      <c r="AW1077" s="12" t="s">
        <v>27</v>
      </c>
      <c r="AX1077" s="12" t="s">
        <v>70</v>
      </c>
      <c r="AY1077" s="145" t="s">
        <v>148</v>
      </c>
    </row>
    <row r="1078" spans="2:51" s="13" customFormat="1" ht="12">
      <c r="B1078" s="150"/>
      <c r="D1078" s="144" t="s">
        <v>157</v>
      </c>
      <c r="E1078" s="151" t="s">
        <v>1</v>
      </c>
      <c r="F1078" s="152" t="s">
        <v>4151</v>
      </c>
      <c r="H1078" s="153">
        <v>5.12</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51" s="13" customFormat="1" ht="12">
      <c r="B1079" s="150"/>
      <c r="D1079" s="144" t="s">
        <v>157</v>
      </c>
      <c r="E1079" s="151" t="s">
        <v>1</v>
      </c>
      <c r="F1079" s="152" t="s">
        <v>4152</v>
      </c>
      <c r="H1079" s="153">
        <v>7.4</v>
      </c>
      <c r="L1079" s="150"/>
      <c r="M1079" s="154"/>
      <c r="N1079" s="155"/>
      <c r="O1079" s="155"/>
      <c r="P1079" s="155"/>
      <c r="Q1079" s="155"/>
      <c r="R1079" s="155"/>
      <c r="S1079" s="155"/>
      <c r="T1079" s="156"/>
      <c r="AT1079" s="151" t="s">
        <v>157</v>
      </c>
      <c r="AU1079" s="151" t="s">
        <v>79</v>
      </c>
      <c r="AV1079" s="13" t="s">
        <v>79</v>
      </c>
      <c r="AW1079" s="13" t="s">
        <v>27</v>
      </c>
      <c r="AX1079" s="13" t="s">
        <v>70</v>
      </c>
      <c r="AY1079" s="151" t="s">
        <v>148</v>
      </c>
    </row>
    <row r="1080" spans="2:51" s="13" customFormat="1" ht="12">
      <c r="B1080" s="150"/>
      <c r="D1080" s="144" t="s">
        <v>157</v>
      </c>
      <c r="E1080" s="151" t="s">
        <v>1</v>
      </c>
      <c r="F1080" s="152" t="s">
        <v>4153</v>
      </c>
      <c r="H1080" s="153">
        <v>5.9</v>
      </c>
      <c r="L1080" s="150"/>
      <c r="M1080" s="154"/>
      <c r="N1080" s="155"/>
      <c r="O1080" s="155"/>
      <c r="P1080" s="155"/>
      <c r="Q1080" s="155"/>
      <c r="R1080" s="155"/>
      <c r="S1080" s="155"/>
      <c r="T1080" s="156"/>
      <c r="AT1080" s="151" t="s">
        <v>157</v>
      </c>
      <c r="AU1080" s="151" t="s">
        <v>79</v>
      </c>
      <c r="AV1080" s="13" t="s">
        <v>79</v>
      </c>
      <c r="AW1080" s="13" t="s">
        <v>27</v>
      </c>
      <c r="AX1080" s="13" t="s">
        <v>70</v>
      </c>
      <c r="AY1080" s="151" t="s">
        <v>148</v>
      </c>
    </row>
    <row r="1081" spans="2:51" s="13" customFormat="1" ht="12">
      <c r="B1081" s="150"/>
      <c r="D1081" s="144" t="s">
        <v>157</v>
      </c>
      <c r="E1081" s="151" t="s">
        <v>1</v>
      </c>
      <c r="F1081" s="152" t="s">
        <v>3669</v>
      </c>
      <c r="H1081" s="153">
        <v>4.6</v>
      </c>
      <c r="L1081" s="150"/>
      <c r="M1081" s="154"/>
      <c r="N1081" s="155"/>
      <c r="O1081" s="155"/>
      <c r="P1081" s="155"/>
      <c r="Q1081" s="155"/>
      <c r="R1081" s="155"/>
      <c r="S1081" s="155"/>
      <c r="T1081" s="156"/>
      <c r="AT1081" s="151" t="s">
        <v>157</v>
      </c>
      <c r="AU1081" s="151" t="s">
        <v>79</v>
      </c>
      <c r="AV1081" s="13" t="s">
        <v>79</v>
      </c>
      <c r="AW1081" s="13" t="s">
        <v>27</v>
      </c>
      <c r="AX1081" s="13" t="s">
        <v>70</v>
      </c>
      <c r="AY1081" s="151" t="s">
        <v>148</v>
      </c>
    </row>
    <row r="1082" spans="2:51" s="13" customFormat="1" ht="12">
      <c r="B1082" s="150"/>
      <c r="D1082" s="144" t="s">
        <v>157</v>
      </c>
      <c r="E1082" s="151" t="s">
        <v>1</v>
      </c>
      <c r="F1082" s="152" t="s">
        <v>3670</v>
      </c>
      <c r="H1082" s="153">
        <v>11.64</v>
      </c>
      <c r="L1082" s="150"/>
      <c r="M1082" s="154"/>
      <c r="N1082" s="155"/>
      <c r="O1082" s="155"/>
      <c r="P1082" s="155"/>
      <c r="Q1082" s="155"/>
      <c r="R1082" s="155"/>
      <c r="S1082" s="155"/>
      <c r="T1082" s="156"/>
      <c r="AT1082" s="151" t="s">
        <v>157</v>
      </c>
      <c r="AU1082" s="151" t="s">
        <v>79</v>
      </c>
      <c r="AV1082" s="13" t="s">
        <v>79</v>
      </c>
      <c r="AW1082" s="13" t="s">
        <v>27</v>
      </c>
      <c r="AX1082" s="13" t="s">
        <v>70</v>
      </c>
      <c r="AY1082" s="151" t="s">
        <v>148</v>
      </c>
    </row>
    <row r="1083" spans="2:51" s="13" customFormat="1" ht="12">
      <c r="B1083" s="150"/>
      <c r="D1083" s="144" t="s">
        <v>157</v>
      </c>
      <c r="E1083" s="151" t="s">
        <v>1</v>
      </c>
      <c r="F1083" s="152" t="s">
        <v>3672</v>
      </c>
      <c r="H1083" s="153">
        <v>11.76</v>
      </c>
      <c r="L1083" s="150"/>
      <c r="M1083" s="154"/>
      <c r="N1083" s="155"/>
      <c r="O1083" s="155"/>
      <c r="P1083" s="155"/>
      <c r="Q1083" s="155"/>
      <c r="R1083" s="155"/>
      <c r="S1083" s="155"/>
      <c r="T1083" s="156"/>
      <c r="AT1083" s="151" t="s">
        <v>157</v>
      </c>
      <c r="AU1083" s="151" t="s">
        <v>79</v>
      </c>
      <c r="AV1083" s="13" t="s">
        <v>79</v>
      </c>
      <c r="AW1083" s="13" t="s">
        <v>27</v>
      </c>
      <c r="AX1083" s="13" t="s">
        <v>70</v>
      </c>
      <c r="AY1083" s="151" t="s">
        <v>148</v>
      </c>
    </row>
    <row r="1084" spans="2:51" s="12" customFormat="1" ht="12">
      <c r="B1084" s="143"/>
      <c r="D1084" s="144" t="s">
        <v>157</v>
      </c>
      <c r="E1084" s="145" t="s">
        <v>1</v>
      </c>
      <c r="F1084" s="146" t="s">
        <v>339</v>
      </c>
      <c r="H1084" s="145" t="s">
        <v>1</v>
      </c>
      <c r="L1084" s="143"/>
      <c r="M1084" s="147"/>
      <c r="N1084" s="148"/>
      <c r="O1084" s="148"/>
      <c r="P1084" s="148"/>
      <c r="Q1084" s="148"/>
      <c r="R1084" s="148"/>
      <c r="S1084" s="148"/>
      <c r="T1084" s="149"/>
      <c r="AT1084" s="145" t="s">
        <v>157</v>
      </c>
      <c r="AU1084" s="145" t="s">
        <v>79</v>
      </c>
      <c r="AV1084" s="12" t="s">
        <v>77</v>
      </c>
      <c r="AW1084" s="12" t="s">
        <v>27</v>
      </c>
      <c r="AX1084" s="12" t="s">
        <v>70</v>
      </c>
      <c r="AY1084" s="145" t="s">
        <v>148</v>
      </c>
    </row>
    <row r="1085" spans="2:51" s="13" customFormat="1" ht="12">
      <c r="B1085" s="150"/>
      <c r="D1085" s="144" t="s">
        <v>157</v>
      </c>
      <c r="E1085" s="151" t="s">
        <v>1</v>
      </c>
      <c r="F1085" s="152" t="s">
        <v>4154</v>
      </c>
      <c r="H1085" s="153">
        <v>27.24</v>
      </c>
      <c r="L1085" s="150"/>
      <c r="M1085" s="154"/>
      <c r="N1085" s="155"/>
      <c r="O1085" s="155"/>
      <c r="P1085" s="155"/>
      <c r="Q1085" s="155"/>
      <c r="R1085" s="155"/>
      <c r="S1085" s="155"/>
      <c r="T1085" s="156"/>
      <c r="AT1085" s="151" t="s">
        <v>157</v>
      </c>
      <c r="AU1085" s="151" t="s">
        <v>79</v>
      </c>
      <c r="AV1085" s="13" t="s">
        <v>79</v>
      </c>
      <c r="AW1085" s="13" t="s">
        <v>27</v>
      </c>
      <c r="AX1085" s="13" t="s">
        <v>70</v>
      </c>
      <c r="AY1085" s="151" t="s">
        <v>148</v>
      </c>
    </row>
    <row r="1086" spans="2:51" s="13" customFormat="1" ht="12">
      <c r="B1086" s="150"/>
      <c r="D1086" s="144" t="s">
        <v>157</v>
      </c>
      <c r="E1086" s="151" t="s">
        <v>1</v>
      </c>
      <c r="F1086" s="152" t="s">
        <v>4155</v>
      </c>
      <c r="H1086" s="153">
        <v>36.26</v>
      </c>
      <c r="L1086" s="150"/>
      <c r="M1086" s="154"/>
      <c r="N1086" s="155"/>
      <c r="O1086" s="155"/>
      <c r="P1086" s="155"/>
      <c r="Q1086" s="155"/>
      <c r="R1086" s="155"/>
      <c r="S1086" s="155"/>
      <c r="T1086" s="156"/>
      <c r="AT1086" s="151" t="s">
        <v>157</v>
      </c>
      <c r="AU1086" s="151" t="s">
        <v>79</v>
      </c>
      <c r="AV1086" s="13" t="s">
        <v>79</v>
      </c>
      <c r="AW1086" s="13" t="s">
        <v>27</v>
      </c>
      <c r="AX1086" s="13" t="s">
        <v>70</v>
      </c>
      <c r="AY1086" s="151" t="s">
        <v>148</v>
      </c>
    </row>
    <row r="1087" spans="2:51" s="13" customFormat="1" ht="12">
      <c r="B1087" s="150"/>
      <c r="D1087" s="144" t="s">
        <v>157</v>
      </c>
      <c r="E1087" s="151" t="s">
        <v>1</v>
      </c>
      <c r="F1087" s="152" t="s">
        <v>4156</v>
      </c>
      <c r="H1087" s="153">
        <v>36.6</v>
      </c>
      <c r="L1087" s="150"/>
      <c r="M1087" s="154"/>
      <c r="N1087" s="155"/>
      <c r="O1087" s="155"/>
      <c r="P1087" s="155"/>
      <c r="Q1087" s="155"/>
      <c r="R1087" s="155"/>
      <c r="S1087" s="155"/>
      <c r="T1087" s="156"/>
      <c r="AT1087" s="151" t="s">
        <v>157</v>
      </c>
      <c r="AU1087" s="151" t="s">
        <v>79</v>
      </c>
      <c r="AV1087" s="13" t="s">
        <v>79</v>
      </c>
      <c r="AW1087" s="13" t="s">
        <v>27</v>
      </c>
      <c r="AX1087" s="13" t="s">
        <v>70</v>
      </c>
      <c r="AY1087" s="151" t="s">
        <v>148</v>
      </c>
    </row>
    <row r="1088" spans="2:51" s="13" customFormat="1" ht="12">
      <c r="B1088" s="150"/>
      <c r="D1088" s="144" t="s">
        <v>157</v>
      </c>
      <c r="E1088" s="151" t="s">
        <v>1</v>
      </c>
      <c r="F1088" s="152" t="s">
        <v>4157</v>
      </c>
      <c r="H1088" s="153">
        <v>23.2</v>
      </c>
      <c r="L1088" s="150"/>
      <c r="M1088" s="154"/>
      <c r="N1088" s="155"/>
      <c r="O1088" s="155"/>
      <c r="P1088" s="155"/>
      <c r="Q1088" s="155"/>
      <c r="R1088" s="155"/>
      <c r="S1088" s="155"/>
      <c r="T1088" s="156"/>
      <c r="AT1088" s="151" t="s">
        <v>157</v>
      </c>
      <c r="AU1088" s="151" t="s">
        <v>79</v>
      </c>
      <c r="AV1088" s="13" t="s">
        <v>79</v>
      </c>
      <c r="AW1088" s="13" t="s">
        <v>27</v>
      </c>
      <c r="AX1088" s="13" t="s">
        <v>70</v>
      </c>
      <c r="AY1088" s="151" t="s">
        <v>148</v>
      </c>
    </row>
    <row r="1089" spans="2:51" s="13" customFormat="1" ht="12">
      <c r="B1089" s="150"/>
      <c r="D1089" s="144" t="s">
        <v>157</v>
      </c>
      <c r="E1089" s="151" t="s">
        <v>1</v>
      </c>
      <c r="F1089" s="152" t="s">
        <v>4158</v>
      </c>
      <c r="H1089" s="153">
        <v>6.4</v>
      </c>
      <c r="L1089" s="150"/>
      <c r="M1089" s="154"/>
      <c r="N1089" s="155"/>
      <c r="O1089" s="155"/>
      <c r="P1089" s="155"/>
      <c r="Q1089" s="155"/>
      <c r="R1089" s="155"/>
      <c r="S1089" s="155"/>
      <c r="T1089" s="156"/>
      <c r="AT1089" s="151" t="s">
        <v>157</v>
      </c>
      <c r="AU1089" s="151" t="s">
        <v>79</v>
      </c>
      <c r="AV1089" s="13" t="s">
        <v>79</v>
      </c>
      <c r="AW1089" s="13" t="s">
        <v>27</v>
      </c>
      <c r="AX1089" s="13" t="s">
        <v>70</v>
      </c>
      <c r="AY1089" s="151" t="s">
        <v>148</v>
      </c>
    </row>
    <row r="1090" spans="2:51" s="13" customFormat="1" ht="20.4">
      <c r="B1090" s="150"/>
      <c r="D1090" s="144" t="s">
        <v>157</v>
      </c>
      <c r="E1090" s="151" t="s">
        <v>1</v>
      </c>
      <c r="F1090" s="152" t="s">
        <v>4167</v>
      </c>
      <c r="H1090" s="153">
        <v>23.3</v>
      </c>
      <c r="L1090" s="150"/>
      <c r="M1090" s="154"/>
      <c r="N1090" s="155"/>
      <c r="O1090" s="155"/>
      <c r="P1090" s="155"/>
      <c r="Q1090" s="155"/>
      <c r="R1090" s="155"/>
      <c r="S1090" s="155"/>
      <c r="T1090" s="156"/>
      <c r="AT1090" s="151" t="s">
        <v>157</v>
      </c>
      <c r="AU1090" s="151" t="s">
        <v>79</v>
      </c>
      <c r="AV1090" s="13" t="s">
        <v>79</v>
      </c>
      <c r="AW1090" s="13" t="s">
        <v>27</v>
      </c>
      <c r="AX1090" s="13" t="s">
        <v>70</v>
      </c>
      <c r="AY1090" s="151" t="s">
        <v>148</v>
      </c>
    </row>
    <row r="1091" spans="2:51" s="12" customFormat="1" ht="12">
      <c r="B1091" s="143"/>
      <c r="D1091" s="144" t="s">
        <v>157</v>
      </c>
      <c r="E1091" s="145" t="s">
        <v>1</v>
      </c>
      <c r="F1091" s="146" t="s">
        <v>2262</v>
      </c>
      <c r="H1091" s="145" t="s">
        <v>1</v>
      </c>
      <c r="L1091" s="143"/>
      <c r="M1091" s="147"/>
      <c r="N1091" s="148"/>
      <c r="O1091" s="148"/>
      <c r="P1091" s="148"/>
      <c r="Q1091" s="148"/>
      <c r="R1091" s="148"/>
      <c r="S1091" s="148"/>
      <c r="T1091" s="149"/>
      <c r="AT1091" s="145" t="s">
        <v>157</v>
      </c>
      <c r="AU1091" s="145" t="s">
        <v>79</v>
      </c>
      <c r="AV1091" s="12" t="s">
        <v>77</v>
      </c>
      <c r="AW1091" s="12" t="s">
        <v>27</v>
      </c>
      <c r="AX1091" s="12" t="s">
        <v>70</v>
      </c>
      <c r="AY1091" s="145" t="s">
        <v>148</v>
      </c>
    </row>
    <row r="1092" spans="2:51" s="13" customFormat="1" ht="12">
      <c r="B1092" s="150"/>
      <c r="D1092" s="144" t="s">
        <v>157</v>
      </c>
      <c r="E1092" s="151" t="s">
        <v>1</v>
      </c>
      <c r="F1092" s="152" t="s">
        <v>4159</v>
      </c>
      <c r="H1092" s="153">
        <v>6.32</v>
      </c>
      <c r="L1092" s="150"/>
      <c r="M1092" s="154"/>
      <c r="N1092" s="155"/>
      <c r="O1092" s="155"/>
      <c r="P1092" s="155"/>
      <c r="Q1092" s="155"/>
      <c r="R1092" s="155"/>
      <c r="S1092" s="155"/>
      <c r="T1092" s="156"/>
      <c r="AT1092" s="151" t="s">
        <v>157</v>
      </c>
      <c r="AU1092" s="151" t="s">
        <v>79</v>
      </c>
      <c r="AV1092" s="13" t="s">
        <v>79</v>
      </c>
      <c r="AW1092" s="13" t="s">
        <v>27</v>
      </c>
      <c r="AX1092" s="13" t="s">
        <v>70</v>
      </c>
      <c r="AY1092" s="151" t="s">
        <v>148</v>
      </c>
    </row>
    <row r="1093" spans="2:51" s="13" customFormat="1" ht="12">
      <c r="B1093" s="150"/>
      <c r="D1093" s="144" t="s">
        <v>157</v>
      </c>
      <c r="E1093" s="151" t="s">
        <v>1</v>
      </c>
      <c r="F1093" s="152" t="s">
        <v>4160</v>
      </c>
      <c r="H1093" s="153">
        <v>5.76</v>
      </c>
      <c r="L1093" s="150"/>
      <c r="M1093" s="154"/>
      <c r="N1093" s="155"/>
      <c r="O1093" s="155"/>
      <c r="P1093" s="155"/>
      <c r="Q1093" s="155"/>
      <c r="R1093" s="155"/>
      <c r="S1093" s="155"/>
      <c r="T1093" s="156"/>
      <c r="AT1093" s="151" t="s">
        <v>157</v>
      </c>
      <c r="AU1093" s="151" t="s">
        <v>79</v>
      </c>
      <c r="AV1093" s="13" t="s">
        <v>79</v>
      </c>
      <c r="AW1093" s="13" t="s">
        <v>27</v>
      </c>
      <c r="AX1093" s="13" t="s">
        <v>70</v>
      </c>
      <c r="AY1093" s="151" t="s">
        <v>148</v>
      </c>
    </row>
    <row r="1094" spans="2:51" s="13" customFormat="1" ht="12">
      <c r="B1094" s="150"/>
      <c r="D1094" s="144" t="s">
        <v>157</v>
      </c>
      <c r="E1094" s="151" t="s">
        <v>1</v>
      </c>
      <c r="F1094" s="152" t="s">
        <v>4161</v>
      </c>
      <c r="H1094" s="153">
        <v>18.16</v>
      </c>
      <c r="L1094" s="150"/>
      <c r="M1094" s="154"/>
      <c r="N1094" s="155"/>
      <c r="O1094" s="155"/>
      <c r="P1094" s="155"/>
      <c r="Q1094" s="155"/>
      <c r="R1094" s="155"/>
      <c r="S1094" s="155"/>
      <c r="T1094" s="156"/>
      <c r="AT1094" s="151" t="s">
        <v>157</v>
      </c>
      <c r="AU1094" s="151" t="s">
        <v>79</v>
      </c>
      <c r="AV1094" s="13" t="s">
        <v>79</v>
      </c>
      <c r="AW1094" s="13" t="s">
        <v>27</v>
      </c>
      <c r="AX1094" s="13" t="s">
        <v>70</v>
      </c>
      <c r="AY1094" s="151" t="s">
        <v>148</v>
      </c>
    </row>
    <row r="1095" spans="2:51" s="13" customFormat="1" ht="12">
      <c r="B1095" s="150"/>
      <c r="D1095" s="144" t="s">
        <v>157</v>
      </c>
      <c r="E1095" s="151" t="s">
        <v>1</v>
      </c>
      <c r="F1095" s="152" t="s">
        <v>4162</v>
      </c>
      <c r="H1095" s="153">
        <v>4.82</v>
      </c>
      <c r="L1095" s="150"/>
      <c r="M1095" s="154"/>
      <c r="N1095" s="155"/>
      <c r="O1095" s="155"/>
      <c r="P1095" s="155"/>
      <c r="Q1095" s="155"/>
      <c r="R1095" s="155"/>
      <c r="S1095" s="155"/>
      <c r="T1095" s="156"/>
      <c r="AT1095" s="151" t="s">
        <v>157</v>
      </c>
      <c r="AU1095" s="151" t="s">
        <v>79</v>
      </c>
      <c r="AV1095" s="13" t="s">
        <v>79</v>
      </c>
      <c r="AW1095" s="13" t="s">
        <v>27</v>
      </c>
      <c r="AX1095" s="13" t="s">
        <v>70</v>
      </c>
      <c r="AY1095" s="151" t="s">
        <v>148</v>
      </c>
    </row>
    <row r="1096" spans="2:51" s="13" customFormat="1" ht="12">
      <c r="B1096" s="150"/>
      <c r="D1096" s="144" t="s">
        <v>157</v>
      </c>
      <c r="E1096" s="151" t="s">
        <v>1</v>
      </c>
      <c r="F1096" s="152" t="s">
        <v>4163</v>
      </c>
      <c r="H1096" s="153">
        <v>36.4</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51" s="13" customFormat="1" ht="12">
      <c r="B1097" s="150"/>
      <c r="D1097" s="144" t="s">
        <v>157</v>
      </c>
      <c r="E1097" s="151" t="s">
        <v>1</v>
      </c>
      <c r="F1097" s="152" t="s">
        <v>4164</v>
      </c>
      <c r="H1097" s="153">
        <v>43.8</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51" s="13" customFormat="1" ht="12">
      <c r="B1098" s="150"/>
      <c r="D1098" s="144" t="s">
        <v>157</v>
      </c>
      <c r="E1098" s="151" t="s">
        <v>1</v>
      </c>
      <c r="F1098" s="152" t="s">
        <v>4165</v>
      </c>
      <c r="H1098" s="153">
        <v>30.24</v>
      </c>
      <c r="L1098" s="150"/>
      <c r="M1098" s="154"/>
      <c r="N1098" s="155"/>
      <c r="O1098" s="155"/>
      <c r="P1098" s="155"/>
      <c r="Q1098" s="155"/>
      <c r="R1098" s="155"/>
      <c r="S1098" s="155"/>
      <c r="T1098" s="156"/>
      <c r="AT1098" s="151" t="s">
        <v>157</v>
      </c>
      <c r="AU1098" s="151" t="s">
        <v>79</v>
      </c>
      <c r="AV1098" s="13" t="s">
        <v>79</v>
      </c>
      <c r="AW1098" s="13" t="s">
        <v>27</v>
      </c>
      <c r="AX1098" s="13" t="s">
        <v>70</v>
      </c>
      <c r="AY1098" s="151" t="s">
        <v>148</v>
      </c>
    </row>
    <row r="1099" spans="2:65" s="1" customFormat="1" ht="36" customHeight="1">
      <c r="B1099" s="130"/>
      <c r="C1099" s="131" t="s">
        <v>1687</v>
      </c>
      <c r="D1099" s="131" t="s">
        <v>150</v>
      </c>
      <c r="E1099" s="132" t="s">
        <v>1808</v>
      </c>
      <c r="F1099" s="133" t="s">
        <v>1809</v>
      </c>
      <c r="G1099" s="134" t="s">
        <v>319</v>
      </c>
      <c r="H1099" s="135">
        <v>6</v>
      </c>
      <c r="I1099" s="136"/>
      <c r="J1099" s="136">
        <f>ROUND(I1099*H1099,2)</f>
        <v>0</v>
      </c>
      <c r="K1099" s="133" t="s">
        <v>1</v>
      </c>
      <c r="L1099" s="27"/>
      <c r="M1099" s="137" t="s">
        <v>1</v>
      </c>
      <c r="N1099" s="138" t="s">
        <v>35</v>
      </c>
      <c r="O1099" s="139">
        <v>3.304</v>
      </c>
      <c r="P1099" s="139">
        <f>O1099*H1099</f>
        <v>19.823999999999998</v>
      </c>
      <c r="Q1099" s="139">
        <v>0</v>
      </c>
      <c r="R1099" s="139">
        <f>Q1099*H1099</f>
        <v>0</v>
      </c>
      <c r="S1099" s="139">
        <v>0</v>
      </c>
      <c r="T1099" s="140">
        <f>S1099*H1099</f>
        <v>0</v>
      </c>
      <c r="AR1099" s="141" t="s">
        <v>231</v>
      </c>
      <c r="AT1099" s="141" t="s">
        <v>150</v>
      </c>
      <c r="AU1099" s="141" t="s">
        <v>79</v>
      </c>
      <c r="AY1099" s="15" t="s">
        <v>148</v>
      </c>
      <c r="BE1099" s="142">
        <f>IF(N1099="základní",J1099,0)</f>
        <v>0</v>
      </c>
      <c r="BF1099" s="142">
        <f>IF(N1099="snížená",J1099,0)</f>
        <v>0</v>
      </c>
      <c r="BG1099" s="142">
        <f>IF(N1099="zákl. přenesená",J1099,0)</f>
        <v>0</v>
      </c>
      <c r="BH1099" s="142">
        <f>IF(N1099="sníž. přenesená",J1099,0)</f>
        <v>0</v>
      </c>
      <c r="BI1099" s="142">
        <f>IF(N1099="nulová",J1099,0)</f>
        <v>0</v>
      </c>
      <c r="BJ1099" s="15" t="s">
        <v>77</v>
      </c>
      <c r="BK1099" s="142">
        <f>ROUND(I1099*H1099,2)</f>
        <v>0</v>
      </c>
      <c r="BL1099" s="15" t="s">
        <v>231</v>
      </c>
      <c r="BM1099" s="141" t="s">
        <v>4168</v>
      </c>
    </row>
    <row r="1100" spans="2:51" s="13" customFormat="1" ht="12">
      <c r="B1100" s="150"/>
      <c r="D1100" s="144" t="s">
        <v>157</v>
      </c>
      <c r="E1100" s="151" t="s">
        <v>1</v>
      </c>
      <c r="F1100" s="152" t="s">
        <v>2733</v>
      </c>
      <c r="H1100" s="153">
        <v>2</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51" s="13" customFormat="1" ht="12">
      <c r="B1101" s="150"/>
      <c r="D1101" s="144" t="s">
        <v>157</v>
      </c>
      <c r="E1101" s="151" t="s">
        <v>1</v>
      </c>
      <c r="F1101" s="152" t="s">
        <v>1811</v>
      </c>
      <c r="H1101" s="153">
        <v>4</v>
      </c>
      <c r="L1101" s="150"/>
      <c r="M1101" s="154"/>
      <c r="N1101" s="155"/>
      <c r="O1101" s="155"/>
      <c r="P1101" s="155"/>
      <c r="Q1101" s="155"/>
      <c r="R1101" s="155"/>
      <c r="S1101" s="155"/>
      <c r="T1101" s="156"/>
      <c r="AT1101" s="151" t="s">
        <v>157</v>
      </c>
      <c r="AU1101" s="151" t="s">
        <v>79</v>
      </c>
      <c r="AV1101" s="13" t="s">
        <v>79</v>
      </c>
      <c r="AW1101" s="13" t="s">
        <v>27</v>
      </c>
      <c r="AX1101" s="13" t="s">
        <v>70</v>
      </c>
      <c r="AY1101" s="151" t="s">
        <v>148</v>
      </c>
    </row>
    <row r="1102" spans="2:65" s="1" customFormat="1" ht="24" customHeight="1">
      <c r="B1102" s="130"/>
      <c r="C1102" s="131" t="s">
        <v>1691</v>
      </c>
      <c r="D1102" s="131" t="s">
        <v>150</v>
      </c>
      <c r="E1102" s="132" t="s">
        <v>1813</v>
      </c>
      <c r="F1102" s="133" t="s">
        <v>1814</v>
      </c>
      <c r="G1102" s="134" t="s">
        <v>319</v>
      </c>
      <c r="H1102" s="135">
        <v>3</v>
      </c>
      <c r="I1102" s="136"/>
      <c r="J1102" s="136">
        <f>ROUND(I1102*H1102,2)</f>
        <v>0</v>
      </c>
      <c r="K1102" s="133" t="s">
        <v>320</v>
      </c>
      <c r="L1102" s="27"/>
      <c r="M1102" s="137" t="s">
        <v>1</v>
      </c>
      <c r="N1102" s="138" t="s">
        <v>35</v>
      </c>
      <c r="O1102" s="139">
        <v>2.859</v>
      </c>
      <c r="P1102" s="139">
        <f>O1102*H1102</f>
        <v>8.577</v>
      </c>
      <c r="Q1102" s="139">
        <v>0</v>
      </c>
      <c r="R1102" s="139">
        <f>Q1102*H1102</f>
        <v>0</v>
      </c>
      <c r="S1102" s="139">
        <v>0</v>
      </c>
      <c r="T1102" s="140">
        <f>S1102*H1102</f>
        <v>0</v>
      </c>
      <c r="AR1102" s="141" t="s">
        <v>231</v>
      </c>
      <c r="AT1102" s="141" t="s">
        <v>150</v>
      </c>
      <c r="AU1102" s="141" t="s">
        <v>79</v>
      </c>
      <c r="AY1102" s="15" t="s">
        <v>148</v>
      </c>
      <c r="BE1102" s="142">
        <f>IF(N1102="základní",J1102,0)</f>
        <v>0</v>
      </c>
      <c r="BF1102" s="142">
        <f>IF(N1102="snížená",J1102,0)</f>
        <v>0</v>
      </c>
      <c r="BG1102" s="142">
        <f>IF(N1102="zákl. přenesená",J1102,0)</f>
        <v>0</v>
      </c>
      <c r="BH1102" s="142">
        <f>IF(N1102="sníž. přenesená",J1102,0)</f>
        <v>0</v>
      </c>
      <c r="BI1102" s="142">
        <f>IF(N1102="nulová",J1102,0)</f>
        <v>0</v>
      </c>
      <c r="BJ1102" s="15" t="s">
        <v>77</v>
      </c>
      <c r="BK1102" s="142">
        <f>ROUND(I1102*H1102,2)</f>
        <v>0</v>
      </c>
      <c r="BL1102" s="15" t="s">
        <v>231</v>
      </c>
      <c r="BM1102" s="141" t="s">
        <v>4169</v>
      </c>
    </row>
    <row r="1103" spans="2:51" s="13" customFormat="1" ht="12">
      <c r="B1103" s="150"/>
      <c r="D1103" s="144" t="s">
        <v>157</v>
      </c>
      <c r="E1103" s="151" t="s">
        <v>1</v>
      </c>
      <c r="F1103" s="152" t="s">
        <v>2733</v>
      </c>
      <c r="H1103" s="153">
        <v>2</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51" s="13" customFormat="1" ht="12">
      <c r="B1104" s="150"/>
      <c r="D1104" s="144" t="s">
        <v>157</v>
      </c>
      <c r="E1104" s="151" t="s">
        <v>1</v>
      </c>
      <c r="F1104" s="152" t="s">
        <v>261</v>
      </c>
      <c r="H1104" s="153">
        <v>1</v>
      </c>
      <c r="L1104" s="150"/>
      <c r="M1104" s="154"/>
      <c r="N1104" s="155"/>
      <c r="O1104" s="155"/>
      <c r="P1104" s="155"/>
      <c r="Q1104" s="155"/>
      <c r="R1104" s="155"/>
      <c r="S1104" s="155"/>
      <c r="T1104" s="156"/>
      <c r="AT1104" s="151" t="s">
        <v>157</v>
      </c>
      <c r="AU1104" s="151" t="s">
        <v>79</v>
      </c>
      <c r="AV1104" s="13" t="s">
        <v>79</v>
      </c>
      <c r="AW1104" s="13" t="s">
        <v>27</v>
      </c>
      <c r="AX1104" s="13" t="s">
        <v>70</v>
      </c>
      <c r="AY1104" s="151" t="s">
        <v>148</v>
      </c>
    </row>
    <row r="1105" spans="2:65" s="1" customFormat="1" ht="24" customHeight="1">
      <c r="B1105" s="130"/>
      <c r="C1105" s="157" t="s">
        <v>1696</v>
      </c>
      <c r="D1105" s="157" t="s">
        <v>80</v>
      </c>
      <c r="E1105" s="158" t="s">
        <v>3493</v>
      </c>
      <c r="F1105" s="159" t="s">
        <v>3494</v>
      </c>
      <c r="G1105" s="160" t="s">
        <v>319</v>
      </c>
      <c r="H1105" s="161">
        <v>1</v>
      </c>
      <c r="I1105" s="162"/>
      <c r="J1105" s="162">
        <f>ROUND(I1105*H1105,2)</f>
        <v>0</v>
      </c>
      <c r="K1105" s="159" t="s">
        <v>154</v>
      </c>
      <c r="L1105" s="163"/>
      <c r="M1105" s="164" t="s">
        <v>1</v>
      </c>
      <c r="N1105" s="165" t="s">
        <v>35</v>
      </c>
      <c r="O1105" s="139">
        <v>0</v>
      </c>
      <c r="P1105" s="139">
        <f>O1105*H1105</f>
        <v>0</v>
      </c>
      <c r="Q1105" s="139">
        <v>0.023</v>
      </c>
      <c r="R1105" s="139">
        <f>Q1105*H1105</f>
        <v>0.023</v>
      </c>
      <c r="S1105" s="139">
        <v>0</v>
      </c>
      <c r="T1105" s="140">
        <f>S1105*H1105</f>
        <v>0</v>
      </c>
      <c r="AR1105" s="141" t="s">
        <v>325</v>
      </c>
      <c r="AT1105" s="141" t="s">
        <v>80</v>
      </c>
      <c r="AU1105" s="141" t="s">
        <v>79</v>
      </c>
      <c r="AY1105" s="15" t="s">
        <v>148</v>
      </c>
      <c r="BE1105" s="142">
        <f>IF(N1105="základní",J1105,0)</f>
        <v>0</v>
      </c>
      <c r="BF1105" s="142">
        <f>IF(N1105="snížená",J1105,0)</f>
        <v>0</v>
      </c>
      <c r="BG1105" s="142">
        <f>IF(N1105="zákl. přenesená",J1105,0)</f>
        <v>0</v>
      </c>
      <c r="BH1105" s="142">
        <f>IF(N1105="sníž. přenesená",J1105,0)</f>
        <v>0</v>
      </c>
      <c r="BI1105" s="142">
        <f>IF(N1105="nulová",J1105,0)</f>
        <v>0</v>
      </c>
      <c r="BJ1105" s="15" t="s">
        <v>77</v>
      </c>
      <c r="BK1105" s="142">
        <f>ROUND(I1105*H1105,2)</f>
        <v>0</v>
      </c>
      <c r="BL1105" s="15" t="s">
        <v>231</v>
      </c>
      <c r="BM1105" s="141" t="s">
        <v>4170</v>
      </c>
    </row>
    <row r="1106" spans="2:51" s="13" customFormat="1" ht="12">
      <c r="B1106" s="150"/>
      <c r="D1106" s="144" t="s">
        <v>157</v>
      </c>
      <c r="E1106" s="151" t="s">
        <v>1</v>
      </c>
      <c r="F1106" s="152" t="s">
        <v>261</v>
      </c>
      <c r="H1106" s="153">
        <v>1</v>
      </c>
      <c r="L1106" s="150"/>
      <c r="M1106" s="154"/>
      <c r="N1106" s="155"/>
      <c r="O1106" s="155"/>
      <c r="P1106" s="155"/>
      <c r="Q1106" s="155"/>
      <c r="R1106" s="155"/>
      <c r="S1106" s="155"/>
      <c r="T1106" s="156"/>
      <c r="AT1106" s="151" t="s">
        <v>157</v>
      </c>
      <c r="AU1106" s="151" t="s">
        <v>79</v>
      </c>
      <c r="AV1106" s="13" t="s">
        <v>79</v>
      </c>
      <c r="AW1106" s="13" t="s">
        <v>27</v>
      </c>
      <c r="AX1106" s="13" t="s">
        <v>70</v>
      </c>
      <c r="AY1106" s="151" t="s">
        <v>148</v>
      </c>
    </row>
    <row r="1107" spans="2:65" s="1" customFormat="1" ht="24" customHeight="1">
      <c r="B1107" s="130"/>
      <c r="C1107" s="157" t="s">
        <v>1702</v>
      </c>
      <c r="D1107" s="157" t="s">
        <v>80</v>
      </c>
      <c r="E1107" s="158" t="s">
        <v>1817</v>
      </c>
      <c r="F1107" s="159" t="s">
        <v>1818</v>
      </c>
      <c r="G1107" s="160" t="s">
        <v>319</v>
      </c>
      <c r="H1107" s="161">
        <v>2</v>
      </c>
      <c r="I1107" s="162"/>
      <c r="J1107" s="162">
        <f>ROUND(I1107*H1107,2)</f>
        <v>0</v>
      </c>
      <c r="K1107" s="159" t="s">
        <v>320</v>
      </c>
      <c r="L1107" s="163"/>
      <c r="M1107" s="164" t="s">
        <v>1</v>
      </c>
      <c r="N1107" s="165" t="s">
        <v>35</v>
      </c>
      <c r="O1107" s="139">
        <v>0</v>
      </c>
      <c r="P1107" s="139">
        <f>O1107*H1107</f>
        <v>0</v>
      </c>
      <c r="Q1107" s="139">
        <v>0.025</v>
      </c>
      <c r="R1107" s="139">
        <f>Q1107*H1107</f>
        <v>0.05</v>
      </c>
      <c r="S1107" s="139">
        <v>0</v>
      </c>
      <c r="T1107" s="140">
        <f>S1107*H1107</f>
        <v>0</v>
      </c>
      <c r="AR1107" s="141" t="s">
        <v>325</v>
      </c>
      <c r="AT1107" s="141" t="s">
        <v>80</v>
      </c>
      <c r="AU1107" s="141" t="s">
        <v>79</v>
      </c>
      <c r="AY1107" s="15" t="s">
        <v>148</v>
      </c>
      <c r="BE1107" s="142">
        <f>IF(N1107="základní",J1107,0)</f>
        <v>0</v>
      </c>
      <c r="BF1107" s="142">
        <f>IF(N1107="snížená",J1107,0)</f>
        <v>0</v>
      </c>
      <c r="BG1107" s="142">
        <f>IF(N1107="zákl. přenesená",J1107,0)</f>
        <v>0</v>
      </c>
      <c r="BH1107" s="142">
        <f>IF(N1107="sníž. přenesená",J1107,0)</f>
        <v>0</v>
      </c>
      <c r="BI1107" s="142">
        <f>IF(N1107="nulová",J1107,0)</f>
        <v>0</v>
      </c>
      <c r="BJ1107" s="15" t="s">
        <v>77</v>
      </c>
      <c r="BK1107" s="142">
        <f>ROUND(I1107*H1107,2)</f>
        <v>0</v>
      </c>
      <c r="BL1107" s="15" t="s">
        <v>231</v>
      </c>
      <c r="BM1107" s="141" t="s">
        <v>4171</v>
      </c>
    </row>
    <row r="1108" spans="2:51" s="13" customFormat="1" ht="12">
      <c r="B1108" s="150"/>
      <c r="D1108" s="144" t="s">
        <v>157</v>
      </c>
      <c r="E1108" s="151" t="s">
        <v>1</v>
      </c>
      <c r="F1108" s="152" t="s">
        <v>2733</v>
      </c>
      <c r="H1108" s="153">
        <v>2</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 customFormat="1" ht="24" customHeight="1">
      <c r="B1109" s="130"/>
      <c r="C1109" s="131" t="s">
        <v>1706</v>
      </c>
      <c r="D1109" s="131" t="s">
        <v>150</v>
      </c>
      <c r="E1109" s="132" t="s">
        <v>1821</v>
      </c>
      <c r="F1109" s="133" t="s">
        <v>1822</v>
      </c>
      <c r="G1109" s="134" t="s">
        <v>319</v>
      </c>
      <c r="H1109" s="135">
        <v>3</v>
      </c>
      <c r="I1109" s="136"/>
      <c r="J1109" s="136">
        <f>ROUND(I1109*H1109,2)</f>
        <v>0</v>
      </c>
      <c r="K1109" s="133" t="s">
        <v>320</v>
      </c>
      <c r="L1109" s="27"/>
      <c r="M1109" s="137" t="s">
        <v>1</v>
      </c>
      <c r="N1109" s="138" t="s">
        <v>35</v>
      </c>
      <c r="O1109" s="139">
        <v>3.304</v>
      </c>
      <c r="P1109" s="139">
        <f>O1109*H1109</f>
        <v>9.911999999999999</v>
      </c>
      <c r="Q1109" s="139">
        <v>0</v>
      </c>
      <c r="R1109" s="139">
        <f>Q1109*H1109</f>
        <v>0</v>
      </c>
      <c r="S1109" s="139">
        <v>0</v>
      </c>
      <c r="T1109" s="140">
        <f>S1109*H1109</f>
        <v>0</v>
      </c>
      <c r="AR1109" s="141" t="s">
        <v>231</v>
      </c>
      <c r="AT1109" s="141" t="s">
        <v>150</v>
      </c>
      <c r="AU1109" s="141" t="s">
        <v>79</v>
      </c>
      <c r="AY1109" s="15" t="s">
        <v>148</v>
      </c>
      <c r="BE1109" s="142">
        <f>IF(N1109="základní",J1109,0)</f>
        <v>0</v>
      </c>
      <c r="BF1109" s="142">
        <f>IF(N1109="snížená",J1109,0)</f>
        <v>0</v>
      </c>
      <c r="BG1109" s="142">
        <f>IF(N1109="zákl. přenesená",J1109,0)</f>
        <v>0</v>
      </c>
      <c r="BH1109" s="142">
        <f>IF(N1109="sníž. přenesená",J1109,0)</f>
        <v>0</v>
      </c>
      <c r="BI1109" s="142">
        <f>IF(N1109="nulová",J1109,0)</f>
        <v>0</v>
      </c>
      <c r="BJ1109" s="15" t="s">
        <v>77</v>
      </c>
      <c r="BK1109" s="142">
        <f>ROUND(I1109*H1109,2)</f>
        <v>0</v>
      </c>
      <c r="BL1109" s="15" t="s">
        <v>231</v>
      </c>
      <c r="BM1109" s="141" t="s">
        <v>4172</v>
      </c>
    </row>
    <row r="1110" spans="2:51" s="13" customFormat="1" ht="12">
      <c r="B1110" s="150"/>
      <c r="D1110" s="144" t="s">
        <v>157</v>
      </c>
      <c r="E1110" s="151" t="s">
        <v>1</v>
      </c>
      <c r="F1110" s="152" t="s">
        <v>2407</v>
      </c>
      <c r="H1110" s="153">
        <v>3</v>
      </c>
      <c r="L1110" s="150"/>
      <c r="M1110" s="154"/>
      <c r="N1110" s="155"/>
      <c r="O1110" s="155"/>
      <c r="P1110" s="155"/>
      <c r="Q1110" s="155"/>
      <c r="R1110" s="155"/>
      <c r="S1110" s="155"/>
      <c r="T1110" s="156"/>
      <c r="AT1110" s="151" t="s">
        <v>157</v>
      </c>
      <c r="AU1110" s="151" t="s">
        <v>79</v>
      </c>
      <c r="AV1110" s="13" t="s">
        <v>79</v>
      </c>
      <c r="AW1110" s="13" t="s">
        <v>27</v>
      </c>
      <c r="AX1110" s="13" t="s">
        <v>70</v>
      </c>
      <c r="AY1110" s="151" t="s">
        <v>148</v>
      </c>
    </row>
    <row r="1111" spans="2:65" s="1" customFormat="1" ht="24" customHeight="1">
      <c r="B1111" s="130"/>
      <c r="C1111" s="157" t="s">
        <v>1711</v>
      </c>
      <c r="D1111" s="157" t="s">
        <v>80</v>
      </c>
      <c r="E1111" s="158" t="s">
        <v>1825</v>
      </c>
      <c r="F1111" s="159" t="s">
        <v>1826</v>
      </c>
      <c r="G1111" s="160" t="s">
        <v>319</v>
      </c>
      <c r="H1111" s="161">
        <v>3</v>
      </c>
      <c r="I1111" s="162"/>
      <c r="J1111" s="162">
        <f>ROUND(I1111*H1111,2)</f>
        <v>0</v>
      </c>
      <c r="K1111" s="159" t="s">
        <v>320</v>
      </c>
      <c r="L1111" s="163"/>
      <c r="M1111" s="164" t="s">
        <v>1</v>
      </c>
      <c r="N1111" s="165" t="s">
        <v>35</v>
      </c>
      <c r="O1111" s="139">
        <v>0</v>
      </c>
      <c r="P1111" s="139">
        <f>O1111*H1111</f>
        <v>0</v>
      </c>
      <c r="Q1111" s="139">
        <v>0.027</v>
      </c>
      <c r="R1111" s="139">
        <f>Q1111*H1111</f>
        <v>0.081</v>
      </c>
      <c r="S1111" s="139">
        <v>0</v>
      </c>
      <c r="T1111" s="140">
        <f>S1111*H1111</f>
        <v>0</v>
      </c>
      <c r="AR1111" s="141" t="s">
        <v>325</v>
      </c>
      <c r="AT1111" s="141" t="s">
        <v>80</v>
      </c>
      <c r="AU1111" s="141" t="s">
        <v>79</v>
      </c>
      <c r="AY1111" s="15" t="s">
        <v>148</v>
      </c>
      <c r="BE1111" s="142">
        <f>IF(N1111="základní",J1111,0)</f>
        <v>0</v>
      </c>
      <c r="BF1111" s="142">
        <f>IF(N1111="snížená",J1111,0)</f>
        <v>0</v>
      </c>
      <c r="BG1111" s="142">
        <f>IF(N1111="zákl. přenesená",J1111,0)</f>
        <v>0</v>
      </c>
      <c r="BH1111" s="142">
        <f>IF(N1111="sníž. přenesená",J1111,0)</f>
        <v>0</v>
      </c>
      <c r="BI1111" s="142">
        <f>IF(N1111="nulová",J1111,0)</f>
        <v>0</v>
      </c>
      <c r="BJ1111" s="15" t="s">
        <v>77</v>
      </c>
      <c r="BK1111" s="142">
        <f>ROUND(I1111*H1111,2)</f>
        <v>0</v>
      </c>
      <c r="BL1111" s="15" t="s">
        <v>231</v>
      </c>
      <c r="BM1111" s="141" t="s">
        <v>4173</v>
      </c>
    </row>
    <row r="1112" spans="2:51" s="13" customFormat="1" ht="12">
      <c r="B1112" s="150"/>
      <c r="D1112" s="144" t="s">
        <v>157</v>
      </c>
      <c r="E1112" s="151" t="s">
        <v>1</v>
      </c>
      <c r="F1112" s="152" t="s">
        <v>2407</v>
      </c>
      <c r="H1112" s="153">
        <v>3</v>
      </c>
      <c r="L1112" s="150"/>
      <c r="M1112" s="154"/>
      <c r="N1112" s="155"/>
      <c r="O1112" s="155"/>
      <c r="P1112" s="155"/>
      <c r="Q1112" s="155"/>
      <c r="R1112" s="155"/>
      <c r="S1112" s="155"/>
      <c r="T1112" s="156"/>
      <c r="AT1112" s="151" t="s">
        <v>157</v>
      </c>
      <c r="AU1112" s="151" t="s">
        <v>79</v>
      </c>
      <c r="AV1112" s="13" t="s">
        <v>79</v>
      </c>
      <c r="AW1112" s="13" t="s">
        <v>27</v>
      </c>
      <c r="AX1112" s="13" t="s">
        <v>70</v>
      </c>
      <c r="AY1112" s="151" t="s">
        <v>148</v>
      </c>
    </row>
    <row r="1113" spans="2:65" s="1" customFormat="1" ht="24" customHeight="1">
      <c r="B1113" s="130"/>
      <c r="C1113" s="131" t="s">
        <v>1718</v>
      </c>
      <c r="D1113" s="131" t="s">
        <v>150</v>
      </c>
      <c r="E1113" s="132" t="s">
        <v>1834</v>
      </c>
      <c r="F1113" s="133" t="s">
        <v>1835</v>
      </c>
      <c r="G1113" s="134" t="s">
        <v>319</v>
      </c>
      <c r="H1113" s="135">
        <v>3</v>
      </c>
      <c r="I1113" s="136"/>
      <c r="J1113" s="136">
        <f>ROUND(I1113*H1113,2)</f>
        <v>0</v>
      </c>
      <c r="K1113" s="133" t="s">
        <v>154</v>
      </c>
      <c r="L1113" s="27"/>
      <c r="M1113" s="137" t="s">
        <v>1</v>
      </c>
      <c r="N1113" s="138" t="s">
        <v>35</v>
      </c>
      <c r="O1113" s="139">
        <v>8.159</v>
      </c>
      <c r="P1113" s="139">
        <f>O1113*H1113</f>
        <v>24.477000000000004</v>
      </c>
      <c r="Q1113" s="139">
        <v>0.00084</v>
      </c>
      <c r="R1113" s="139">
        <f>Q1113*H1113</f>
        <v>0.00252</v>
      </c>
      <c r="S1113" s="139">
        <v>0</v>
      </c>
      <c r="T1113" s="140">
        <f>S1113*H1113</f>
        <v>0</v>
      </c>
      <c r="AR1113" s="141" t="s">
        <v>231</v>
      </c>
      <c r="AT1113" s="141" t="s">
        <v>150</v>
      </c>
      <c r="AU1113" s="141" t="s">
        <v>79</v>
      </c>
      <c r="AY1113" s="15" t="s">
        <v>148</v>
      </c>
      <c r="BE1113" s="142">
        <f>IF(N1113="základní",J1113,0)</f>
        <v>0</v>
      </c>
      <c r="BF1113" s="142">
        <f>IF(N1113="snížená",J1113,0)</f>
        <v>0</v>
      </c>
      <c r="BG1113" s="142">
        <f>IF(N1113="zákl. přenesená",J1113,0)</f>
        <v>0</v>
      </c>
      <c r="BH1113" s="142">
        <f>IF(N1113="sníž. přenesená",J1113,0)</f>
        <v>0</v>
      </c>
      <c r="BI1113" s="142">
        <f>IF(N1113="nulová",J1113,0)</f>
        <v>0</v>
      </c>
      <c r="BJ1113" s="15" t="s">
        <v>77</v>
      </c>
      <c r="BK1113" s="142">
        <f>ROUND(I1113*H1113,2)</f>
        <v>0</v>
      </c>
      <c r="BL1113" s="15" t="s">
        <v>231</v>
      </c>
      <c r="BM1113" s="141" t="s">
        <v>4174</v>
      </c>
    </row>
    <row r="1114" spans="2:51" s="13" customFormat="1" ht="12">
      <c r="B1114" s="150"/>
      <c r="D1114" s="144" t="s">
        <v>157</v>
      </c>
      <c r="E1114" s="151" t="s">
        <v>1</v>
      </c>
      <c r="F1114" s="152" t="s">
        <v>2727</v>
      </c>
      <c r="H1114" s="153">
        <v>3</v>
      </c>
      <c r="L1114" s="150"/>
      <c r="M1114" s="154"/>
      <c r="N1114" s="155"/>
      <c r="O1114" s="155"/>
      <c r="P1114" s="155"/>
      <c r="Q1114" s="155"/>
      <c r="R1114" s="155"/>
      <c r="S1114" s="155"/>
      <c r="T1114" s="156"/>
      <c r="AT1114" s="151" t="s">
        <v>157</v>
      </c>
      <c r="AU1114" s="151" t="s">
        <v>79</v>
      </c>
      <c r="AV1114" s="13" t="s">
        <v>79</v>
      </c>
      <c r="AW1114" s="13" t="s">
        <v>27</v>
      </c>
      <c r="AX1114" s="13" t="s">
        <v>77</v>
      </c>
      <c r="AY1114" s="151" t="s">
        <v>148</v>
      </c>
    </row>
    <row r="1115" spans="2:65" s="1" customFormat="1" ht="24" customHeight="1">
      <c r="B1115" s="130"/>
      <c r="C1115" s="131" t="s">
        <v>1723</v>
      </c>
      <c r="D1115" s="131" t="s">
        <v>150</v>
      </c>
      <c r="E1115" s="132" t="s">
        <v>1839</v>
      </c>
      <c r="F1115" s="133" t="s">
        <v>1840</v>
      </c>
      <c r="G1115" s="134" t="s">
        <v>319</v>
      </c>
      <c r="H1115" s="135">
        <v>6</v>
      </c>
      <c r="I1115" s="136"/>
      <c r="J1115" s="136">
        <f>ROUND(I1115*H1115,2)</f>
        <v>0</v>
      </c>
      <c r="K1115" s="133" t="s">
        <v>320</v>
      </c>
      <c r="L1115" s="27"/>
      <c r="M1115" s="137" t="s">
        <v>1</v>
      </c>
      <c r="N1115" s="138" t="s">
        <v>35</v>
      </c>
      <c r="O1115" s="139">
        <v>0.555</v>
      </c>
      <c r="P1115" s="139">
        <f>O1115*H1115</f>
        <v>3.33</v>
      </c>
      <c r="Q1115" s="139">
        <v>0</v>
      </c>
      <c r="R1115" s="139">
        <f>Q1115*H1115</f>
        <v>0</v>
      </c>
      <c r="S1115" s="139">
        <v>0</v>
      </c>
      <c r="T1115" s="140">
        <f>S1115*H1115</f>
        <v>0</v>
      </c>
      <c r="AR1115" s="141" t="s">
        <v>231</v>
      </c>
      <c r="AT1115" s="141" t="s">
        <v>150</v>
      </c>
      <c r="AU1115" s="141" t="s">
        <v>79</v>
      </c>
      <c r="AY1115" s="15" t="s">
        <v>148</v>
      </c>
      <c r="BE1115" s="142">
        <f>IF(N1115="základní",J1115,0)</f>
        <v>0</v>
      </c>
      <c r="BF1115" s="142">
        <f>IF(N1115="snížená",J1115,0)</f>
        <v>0</v>
      </c>
      <c r="BG1115" s="142">
        <f>IF(N1115="zákl. přenesená",J1115,0)</f>
        <v>0</v>
      </c>
      <c r="BH1115" s="142">
        <f>IF(N1115="sníž. přenesená",J1115,0)</f>
        <v>0</v>
      </c>
      <c r="BI1115" s="142">
        <f>IF(N1115="nulová",J1115,0)</f>
        <v>0</v>
      </c>
      <c r="BJ1115" s="15" t="s">
        <v>77</v>
      </c>
      <c r="BK1115" s="142">
        <f>ROUND(I1115*H1115,2)</f>
        <v>0</v>
      </c>
      <c r="BL1115" s="15" t="s">
        <v>231</v>
      </c>
      <c r="BM1115" s="141" t="s">
        <v>4175</v>
      </c>
    </row>
    <row r="1116" spans="2:51" s="13" customFormat="1" ht="12">
      <c r="B1116" s="150"/>
      <c r="D1116" s="144" t="s">
        <v>157</v>
      </c>
      <c r="E1116" s="151" t="s">
        <v>1</v>
      </c>
      <c r="F1116" s="152" t="s">
        <v>2733</v>
      </c>
      <c r="H1116" s="153">
        <v>2</v>
      </c>
      <c r="L1116" s="150"/>
      <c r="M1116" s="154"/>
      <c r="N1116" s="155"/>
      <c r="O1116" s="155"/>
      <c r="P1116" s="155"/>
      <c r="Q1116" s="155"/>
      <c r="R1116" s="155"/>
      <c r="S1116" s="155"/>
      <c r="T1116" s="156"/>
      <c r="AT1116" s="151" t="s">
        <v>157</v>
      </c>
      <c r="AU1116" s="151" t="s">
        <v>79</v>
      </c>
      <c r="AV1116" s="13" t="s">
        <v>79</v>
      </c>
      <c r="AW1116" s="13" t="s">
        <v>27</v>
      </c>
      <c r="AX1116" s="13" t="s">
        <v>70</v>
      </c>
      <c r="AY1116" s="151" t="s">
        <v>148</v>
      </c>
    </row>
    <row r="1117" spans="2:51" s="13" customFormat="1" ht="12">
      <c r="B1117" s="150"/>
      <c r="D1117" s="144" t="s">
        <v>157</v>
      </c>
      <c r="E1117" s="151" t="s">
        <v>1</v>
      </c>
      <c r="F1117" s="152" t="s">
        <v>1811</v>
      </c>
      <c r="H1117" s="153">
        <v>4</v>
      </c>
      <c r="L1117" s="150"/>
      <c r="M1117" s="154"/>
      <c r="N1117" s="155"/>
      <c r="O1117" s="155"/>
      <c r="P1117" s="155"/>
      <c r="Q1117" s="155"/>
      <c r="R1117" s="155"/>
      <c r="S1117" s="155"/>
      <c r="T1117" s="156"/>
      <c r="AT1117" s="151" t="s">
        <v>157</v>
      </c>
      <c r="AU1117" s="151" t="s">
        <v>79</v>
      </c>
      <c r="AV1117" s="13" t="s">
        <v>79</v>
      </c>
      <c r="AW1117" s="13" t="s">
        <v>27</v>
      </c>
      <c r="AX1117" s="13" t="s">
        <v>70</v>
      </c>
      <c r="AY1117" s="151" t="s">
        <v>148</v>
      </c>
    </row>
    <row r="1118" spans="2:65" s="1" customFormat="1" ht="16.5" customHeight="1">
      <c r="B1118" s="130"/>
      <c r="C1118" s="157" t="s">
        <v>1728</v>
      </c>
      <c r="D1118" s="157" t="s">
        <v>80</v>
      </c>
      <c r="E1118" s="158" t="s">
        <v>1844</v>
      </c>
      <c r="F1118" s="159" t="s">
        <v>1845</v>
      </c>
      <c r="G1118" s="160" t="s">
        <v>319</v>
      </c>
      <c r="H1118" s="161">
        <v>6</v>
      </c>
      <c r="I1118" s="162"/>
      <c r="J1118" s="162">
        <f>ROUND(I1118*H1118,2)</f>
        <v>0</v>
      </c>
      <c r="K1118" s="159" t="s">
        <v>1</v>
      </c>
      <c r="L1118" s="163"/>
      <c r="M1118" s="164" t="s">
        <v>1</v>
      </c>
      <c r="N1118" s="165" t="s">
        <v>35</v>
      </c>
      <c r="O1118" s="139">
        <v>0</v>
      </c>
      <c r="P1118" s="139">
        <f>O1118*H1118</f>
        <v>0</v>
      </c>
      <c r="Q1118" s="139">
        <v>0.0038</v>
      </c>
      <c r="R1118" s="139">
        <f>Q1118*H1118</f>
        <v>0.0228</v>
      </c>
      <c r="S1118" s="139">
        <v>0</v>
      </c>
      <c r="T1118" s="140">
        <f>S1118*H1118</f>
        <v>0</v>
      </c>
      <c r="AR1118" s="141" t="s">
        <v>325</v>
      </c>
      <c r="AT1118" s="141" t="s">
        <v>80</v>
      </c>
      <c r="AU1118" s="141" t="s">
        <v>79</v>
      </c>
      <c r="AY1118" s="15" t="s">
        <v>148</v>
      </c>
      <c r="BE1118" s="142">
        <f>IF(N1118="základní",J1118,0)</f>
        <v>0</v>
      </c>
      <c r="BF1118" s="142">
        <f>IF(N1118="snížená",J1118,0)</f>
        <v>0</v>
      </c>
      <c r="BG1118" s="142">
        <f>IF(N1118="zákl. přenesená",J1118,0)</f>
        <v>0</v>
      </c>
      <c r="BH1118" s="142">
        <f>IF(N1118="sníž. přenesená",J1118,0)</f>
        <v>0</v>
      </c>
      <c r="BI1118" s="142">
        <f>IF(N1118="nulová",J1118,0)</f>
        <v>0</v>
      </c>
      <c r="BJ1118" s="15" t="s">
        <v>77</v>
      </c>
      <c r="BK1118" s="142">
        <f>ROUND(I1118*H1118,2)</f>
        <v>0</v>
      </c>
      <c r="BL1118" s="15" t="s">
        <v>231</v>
      </c>
      <c r="BM1118" s="141" t="s">
        <v>4176</v>
      </c>
    </row>
    <row r="1119" spans="2:65" s="1" customFormat="1" ht="16.5" customHeight="1">
      <c r="B1119" s="130"/>
      <c r="C1119" s="131" t="s">
        <v>1733</v>
      </c>
      <c r="D1119" s="131" t="s">
        <v>150</v>
      </c>
      <c r="E1119" s="132" t="s">
        <v>1848</v>
      </c>
      <c r="F1119" s="133" t="s">
        <v>1849</v>
      </c>
      <c r="G1119" s="134" t="s">
        <v>319</v>
      </c>
      <c r="H1119" s="135">
        <v>6</v>
      </c>
      <c r="I1119" s="136"/>
      <c r="J1119" s="136">
        <f>ROUND(I1119*H1119,2)</f>
        <v>0</v>
      </c>
      <c r="K1119" s="133" t="s">
        <v>1</v>
      </c>
      <c r="L1119" s="27"/>
      <c r="M1119" s="137" t="s">
        <v>1</v>
      </c>
      <c r="N1119" s="138" t="s">
        <v>35</v>
      </c>
      <c r="O1119" s="139">
        <v>0.3</v>
      </c>
      <c r="P1119" s="139">
        <f>O1119*H1119</f>
        <v>1.7999999999999998</v>
      </c>
      <c r="Q1119" s="139">
        <v>0</v>
      </c>
      <c r="R1119" s="139">
        <f>Q1119*H1119</f>
        <v>0</v>
      </c>
      <c r="S1119" s="139">
        <v>0</v>
      </c>
      <c r="T1119" s="140">
        <f>S1119*H1119</f>
        <v>0</v>
      </c>
      <c r="AR1119" s="141" t="s">
        <v>231</v>
      </c>
      <c r="AT1119" s="141" t="s">
        <v>150</v>
      </c>
      <c r="AU1119" s="141" t="s">
        <v>79</v>
      </c>
      <c r="AY1119" s="15" t="s">
        <v>148</v>
      </c>
      <c r="BE1119" s="142">
        <f>IF(N1119="základní",J1119,0)</f>
        <v>0</v>
      </c>
      <c r="BF1119" s="142">
        <f>IF(N1119="snížená",J1119,0)</f>
        <v>0</v>
      </c>
      <c r="BG1119" s="142">
        <f>IF(N1119="zákl. přenesená",J1119,0)</f>
        <v>0</v>
      </c>
      <c r="BH1119" s="142">
        <f>IF(N1119="sníž. přenesená",J1119,0)</f>
        <v>0</v>
      </c>
      <c r="BI1119" s="142">
        <f>IF(N1119="nulová",J1119,0)</f>
        <v>0</v>
      </c>
      <c r="BJ1119" s="15" t="s">
        <v>77</v>
      </c>
      <c r="BK1119" s="142">
        <f>ROUND(I1119*H1119,2)</f>
        <v>0</v>
      </c>
      <c r="BL1119" s="15" t="s">
        <v>231</v>
      </c>
      <c r="BM1119" s="141" t="s">
        <v>4177</v>
      </c>
    </row>
    <row r="1120" spans="2:51" s="13" customFormat="1" ht="12">
      <c r="B1120" s="150"/>
      <c r="D1120" s="144" t="s">
        <v>157</v>
      </c>
      <c r="E1120" s="151" t="s">
        <v>1</v>
      </c>
      <c r="F1120" s="152" t="s">
        <v>2733</v>
      </c>
      <c r="H1120" s="153">
        <v>2</v>
      </c>
      <c r="L1120" s="150"/>
      <c r="M1120" s="154"/>
      <c r="N1120" s="155"/>
      <c r="O1120" s="155"/>
      <c r="P1120" s="155"/>
      <c r="Q1120" s="155"/>
      <c r="R1120" s="155"/>
      <c r="S1120" s="155"/>
      <c r="T1120" s="156"/>
      <c r="AT1120" s="151" t="s">
        <v>157</v>
      </c>
      <c r="AU1120" s="151" t="s">
        <v>79</v>
      </c>
      <c r="AV1120" s="13" t="s">
        <v>79</v>
      </c>
      <c r="AW1120" s="13" t="s">
        <v>27</v>
      </c>
      <c r="AX1120" s="13" t="s">
        <v>70</v>
      </c>
      <c r="AY1120" s="151" t="s">
        <v>148</v>
      </c>
    </row>
    <row r="1121" spans="2:51" s="13" customFormat="1" ht="12">
      <c r="B1121" s="150"/>
      <c r="D1121" s="144" t="s">
        <v>157</v>
      </c>
      <c r="E1121" s="151" t="s">
        <v>1</v>
      </c>
      <c r="F1121" s="152" t="s">
        <v>1811</v>
      </c>
      <c r="H1121" s="153">
        <v>4</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65" s="1" customFormat="1" ht="16.5" customHeight="1">
      <c r="B1122" s="130"/>
      <c r="C1122" s="157" t="s">
        <v>1738</v>
      </c>
      <c r="D1122" s="157" t="s">
        <v>80</v>
      </c>
      <c r="E1122" s="158" t="s">
        <v>1852</v>
      </c>
      <c r="F1122" s="159" t="s">
        <v>1853</v>
      </c>
      <c r="G1122" s="160" t="s">
        <v>319</v>
      </c>
      <c r="H1122" s="161">
        <v>6</v>
      </c>
      <c r="I1122" s="162"/>
      <c r="J1122" s="162">
        <f>ROUND(I1122*H1122,2)</f>
        <v>0</v>
      </c>
      <c r="K1122" s="159" t="s">
        <v>320</v>
      </c>
      <c r="L1122" s="163"/>
      <c r="M1122" s="164" t="s">
        <v>1</v>
      </c>
      <c r="N1122" s="165" t="s">
        <v>35</v>
      </c>
      <c r="O1122" s="139">
        <v>0</v>
      </c>
      <c r="P1122" s="139">
        <f>O1122*H1122</f>
        <v>0</v>
      </c>
      <c r="Q1122" s="139">
        <v>0.0012</v>
      </c>
      <c r="R1122" s="139">
        <f>Q1122*H1122</f>
        <v>0.0072</v>
      </c>
      <c r="S1122" s="139">
        <v>0</v>
      </c>
      <c r="T1122" s="140">
        <f>S1122*H1122</f>
        <v>0</v>
      </c>
      <c r="AR1122" s="141" t="s">
        <v>325</v>
      </c>
      <c r="AT1122" s="141" t="s">
        <v>80</v>
      </c>
      <c r="AU1122" s="141" t="s">
        <v>79</v>
      </c>
      <c r="AY1122" s="15" t="s">
        <v>148</v>
      </c>
      <c r="BE1122" s="142">
        <f>IF(N1122="základní",J1122,0)</f>
        <v>0</v>
      </c>
      <c r="BF1122" s="142">
        <f>IF(N1122="snížená",J1122,0)</f>
        <v>0</v>
      </c>
      <c r="BG1122" s="142">
        <f>IF(N1122="zákl. přenesená",J1122,0)</f>
        <v>0</v>
      </c>
      <c r="BH1122" s="142">
        <f>IF(N1122="sníž. přenesená",J1122,0)</f>
        <v>0</v>
      </c>
      <c r="BI1122" s="142">
        <f>IF(N1122="nulová",J1122,0)</f>
        <v>0</v>
      </c>
      <c r="BJ1122" s="15" t="s">
        <v>77</v>
      </c>
      <c r="BK1122" s="142">
        <f>ROUND(I1122*H1122,2)</f>
        <v>0</v>
      </c>
      <c r="BL1122" s="15" t="s">
        <v>231</v>
      </c>
      <c r="BM1122" s="141" t="s">
        <v>4178</v>
      </c>
    </row>
    <row r="1123" spans="2:47" s="1" customFormat="1" ht="28.8">
      <c r="B1123" s="27"/>
      <c r="D1123" s="144" t="s">
        <v>277</v>
      </c>
      <c r="F1123" s="166" t="s">
        <v>1855</v>
      </c>
      <c r="L1123" s="27"/>
      <c r="M1123" s="167"/>
      <c r="N1123" s="50"/>
      <c r="O1123" s="50"/>
      <c r="P1123" s="50"/>
      <c r="Q1123" s="50"/>
      <c r="R1123" s="50"/>
      <c r="S1123" s="50"/>
      <c r="T1123" s="51"/>
      <c r="AT1123" s="15" t="s">
        <v>277</v>
      </c>
      <c r="AU1123" s="15" t="s">
        <v>79</v>
      </c>
    </row>
    <row r="1124" spans="2:65" s="1" customFormat="1" ht="16.5" customHeight="1">
      <c r="B1124" s="130"/>
      <c r="C1124" s="131" t="s">
        <v>1743</v>
      </c>
      <c r="D1124" s="131" t="s">
        <v>150</v>
      </c>
      <c r="E1124" s="132" t="s">
        <v>1857</v>
      </c>
      <c r="F1124" s="133" t="s">
        <v>1858</v>
      </c>
      <c r="G1124" s="134" t="s">
        <v>319</v>
      </c>
      <c r="H1124" s="135">
        <v>6</v>
      </c>
      <c r="I1124" s="136"/>
      <c r="J1124" s="136">
        <f>ROUND(I1124*H1124,2)</f>
        <v>0</v>
      </c>
      <c r="K1124" s="133" t="s">
        <v>320</v>
      </c>
      <c r="L1124" s="27"/>
      <c r="M1124" s="137" t="s">
        <v>1</v>
      </c>
      <c r="N1124" s="138" t="s">
        <v>35</v>
      </c>
      <c r="O1124" s="139">
        <v>0.542</v>
      </c>
      <c r="P1124" s="139">
        <f>O1124*H1124</f>
        <v>3.2520000000000002</v>
      </c>
      <c r="Q1124" s="139">
        <v>0</v>
      </c>
      <c r="R1124" s="139">
        <f>Q1124*H1124</f>
        <v>0</v>
      </c>
      <c r="S1124" s="139">
        <v>0</v>
      </c>
      <c r="T1124" s="140">
        <f>S1124*H1124</f>
        <v>0</v>
      </c>
      <c r="AR1124" s="141" t="s">
        <v>231</v>
      </c>
      <c r="AT1124" s="141" t="s">
        <v>150</v>
      </c>
      <c r="AU1124" s="141" t="s">
        <v>79</v>
      </c>
      <c r="AY1124" s="15" t="s">
        <v>148</v>
      </c>
      <c r="BE1124" s="142">
        <f>IF(N1124="základní",J1124,0)</f>
        <v>0</v>
      </c>
      <c r="BF1124" s="142">
        <f>IF(N1124="snížená",J1124,0)</f>
        <v>0</v>
      </c>
      <c r="BG1124" s="142">
        <f>IF(N1124="zákl. přenesená",J1124,0)</f>
        <v>0</v>
      </c>
      <c r="BH1124" s="142">
        <f>IF(N1124="sníž. přenesená",J1124,0)</f>
        <v>0</v>
      </c>
      <c r="BI1124" s="142">
        <f>IF(N1124="nulová",J1124,0)</f>
        <v>0</v>
      </c>
      <c r="BJ1124" s="15" t="s">
        <v>77</v>
      </c>
      <c r="BK1124" s="142">
        <f>ROUND(I1124*H1124,2)</f>
        <v>0</v>
      </c>
      <c r="BL1124" s="15" t="s">
        <v>231</v>
      </c>
      <c r="BM1124" s="141" t="s">
        <v>4179</v>
      </c>
    </row>
    <row r="1125" spans="2:51" s="13" customFormat="1" ht="12">
      <c r="B1125" s="150"/>
      <c r="D1125" s="144" t="s">
        <v>157</v>
      </c>
      <c r="E1125" s="151" t="s">
        <v>1</v>
      </c>
      <c r="F1125" s="152" t="s">
        <v>2733</v>
      </c>
      <c r="H1125" s="153">
        <v>2</v>
      </c>
      <c r="L1125" s="150"/>
      <c r="M1125" s="154"/>
      <c r="N1125" s="155"/>
      <c r="O1125" s="155"/>
      <c r="P1125" s="155"/>
      <c r="Q1125" s="155"/>
      <c r="R1125" s="155"/>
      <c r="S1125" s="155"/>
      <c r="T1125" s="156"/>
      <c r="AT1125" s="151" t="s">
        <v>157</v>
      </c>
      <c r="AU1125" s="151" t="s">
        <v>79</v>
      </c>
      <c r="AV1125" s="13" t="s">
        <v>79</v>
      </c>
      <c r="AW1125" s="13" t="s">
        <v>27</v>
      </c>
      <c r="AX1125" s="13" t="s">
        <v>70</v>
      </c>
      <c r="AY1125" s="151" t="s">
        <v>148</v>
      </c>
    </row>
    <row r="1126" spans="2:51" s="13" customFormat="1" ht="12">
      <c r="B1126" s="150"/>
      <c r="D1126" s="144" t="s">
        <v>157</v>
      </c>
      <c r="E1126" s="151" t="s">
        <v>1</v>
      </c>
      <c r="F1126" s="152" t="s">
        <v>1811</v>
      </c>
      <c r="H1126" s="153">
        <v>4</v>
      </c>
      <c r="L1126" s="150"/>
      <c r="M1126" s="154"/>
      <c r="N1126" s="155"/>
      <c r="O1126" s="155"/>
      <c r="P1126" s="155"/>
      <c r="Q1126" s="155"/>
      <c r="R1126" s="155"/>
      <c r="S1126" s="155"/>
      <c r="T1126" s="156"/>
      <c r="AT1126" s="151" t="s">
        <v>157</v>
      </c>
      <c r="AU1126" s="151" t="s">
        <v>79</v>
      </c>
      <c r="AV1126" s="13" t="s">
        <v>79</v>
      </c>
      <c r="AW1126" s="13" t="s">
        <v>27</v>
      </c>
      <c r="AX1126" s="13" t="s">
        <v>70</v>
      </c>
      <c r="AY1126" s="151" t="s">
        <v>148</v>
      </c>
    </row>
    <row r="1127" spans="2:65" s="1" customFormat="1" ht="16.5" customHeight="1">
      <c r="B1127" s="130"/>
      <c r="C1127" s="157" t="s">
        <v>1750</v>
      </c>
      <c r="D1127" s="157" t="s">
        <v>80</v>
      </c>
      <c r="E1127" s="158" t="s">
        <v>1861</v>
      </c>
      <c r="F1127" s="159" t="s">
        <v>1862</v>
      </c>
      <c r="G1127" s="160" t="s">
        <v>319</v>
      </c>
      <c r="H1127" s="161">
        <v>6</v>
      </c>
      <c r="I1127" s="162"/>
      <c r="J1127" s="162">
        <f>ROUND(I1127*H1127,2)</f>
        <v>0</v>
      </c>
      <c r="K1127" s="159" t="s">
        <v>320</v>
      </c>
      <c r="L1127" s="163"/>
      <c r="M1127" s="164" t="s">
        <v>1</v>
      </c>
      <c r="N1127" s="165" t="s">
        <v>35</v>
      </c>
      <c r="O1127" s="139">
        <v>0</v>
      </c>
      <c r="P1127" s="139">
        <f>O1127*H1127</f>
        <v>0</v>
      </c>
      <c r="Q1127" s="139">
        <v>0.00015</v>
      </c>
      <c r="R1127" s="139">
        <f>Q1127*H1127</f>
        <v>0.0009</v>
      </c>
      <c r="S1127" s="139">
        <v>0</v>
      </c>
      <c r="T1127" s="140">
        <f>S1127*H1127</f>
        <v>0</v>
      </c>
      <c r="AR1127" s="141" t="s">
        <v>325</v>
      </c>
      <c r="AT1127" s="141" t="s">
        <v>80</v>
      </c>
      <c r="AU1127" s="141" t="s">
        <v>79</v>
      </c>
      <c r="AY1127" s="15" t="s">
        <v>148</v>
      </c>
      <c r="BE1127" s="142">
        <f>IF(N1127="základní",J1127,0)</f>
        <v>0</v>
      </c>
      <c r="BF1127" s="142">
        <f>IF(N1127="snížená",J1127,0)</f>
        <v>0</v>
      </c>
      <c r="BG1127" s="142">
        <f>IF(N1127="zákl. přenesená",J1127,0)</f>
        <v>0</v>
      </c>
      <c r="BH1127" s="142">
        <f>IF(N1127="sníž. přenesená",J1127,0)</f>
        <v>0</v>
      </c>
      <c r="BI1127" s="142">
        <f>IF(N1127="nulová",J1127,0)</f>
        <v>0</v>
      </c>
      <c r="BJ1127" s="15" t="s">
        <v>77</v>
      </c>
      <c r="BK1127" s="142">
        <f>ROUND(I1127*H1127,2)</f>
        <v>0</v>
      </c>
      <c r="BL1127" s="15" t="s">
        <v>231</v>
      </c>
      <c r="BM1127" s="141" t="s">
        <v>4180</v>
      </c>
    </row>
    <row r="1128" spans="2:65" s="1" customFormat="1" ht="24" customHeight="1">
      <c r="B1128" s="130"/>
      <c r="C1128" s="131" t="s">
        <v>1756</v>
      </c>
      <c r="D1128" s="131" t="s">
        <v>150</v>
      </c>
      <c r="E1128" s="132" t="s">
        <v>1865</v>
      </c>
      <c r="F1128" s="133" t="s">
        <v>1866</v>
      </c>
      <c r="G1128" s="134" t="s">
        <v>153</v>
      </c>
      <c r="H1128" s="135">
        <v>10.725</v>
      </c>
      <c r="I1128" s="136"/>
      <c r="J1128" s="136">
        <f>ROUND(I1128*H1128,2)</f>
        <v>0</v>
      </c>
      <c r="K1128" s="133" t="s">
        <v>1</v>
      </c>
      <c r="L1128" s="27"/>
      <c r="M1128" s="137" t="s">
        <v>1</v>
      </c>
      <c r="N1128" s="138" t="s">
        <v>35</v>
      </c>
      <c r="O1128" s="139">
        <v>0.323</v>
      </c>
      <c r="P1128" s="139">
        <f>O1128*H1128</f>
        <v>3.464175</v>
      </c>
      <c r="Q1128" s="139">
        <v>0</v>
      </c>
      <c r="R1128" s="139">
        <f>Q1128*H1128</f>
        <v>0</v>
      </c>
      <c r="S1128" s="139">
        <v>0.00848</v>
      </c>
      <c r="T1128" s="140">
        <f>S1128*H1128</f>
        <v>0.09094799999999999</v>
      </c>
      <c r="AR1128" s="141" t="s">
        <v>231</v>
      </c>
      <c r="AT1128" s="141" t="s">
        <v>150</v>
      </c>
      <c r="AU1128" s="141" t="s">
        <v>79</v>
      </c>
      <c r="AY1128" s="15" t="s">
        <v>148</v>
      </c>
      <c r="BE1128" s="142">
        <f>IF(N1128="základní",J1128,0)</f>
        <v>0</v>
      </c>
      <c r="BF1128" s="142">
        <f>IF(N1128="snížená",J1128,0)</f>
        <v>0</v>
      </c>
      <c r="BG1128" s="142">
        <f>IF(N1128="zákl. přenesená",J1128,0)</f>
        <v>0</v>
      </c>
      <c r="BH1128" s="142">
        <f>IF(N1128="sníž. přenesená",J1128,0)</f>
        <v>0</v>
      </c>
      <c r="BI1128" s="142">
        <f>IF(N1128="nulová",J1128,0)</f>
        <v>0</v>
      </c>
      <c r="BJ1128" s="15" t="s">
        <v>77</v>
      </c>
      <c r="BK1128" s="142">
        <f>ROUND(I1128*H1128,2)</f>
        <v>0</v>
      </c>
      <c r="BL1128" s="15" t="s">
        <v>231</v>
      </c>
      <c r="BM1128" s="141" t="s">
        <v>4181</v>
      </c>
    </row>
    <row r="1129" spans="2:51" s="13" customFormat="1" ht="12">
      <c r="B1129" s="150"/>
      <c r="D1129" s="144" t="s">
        <v>157</v>
      </c>
      <c r="E1129" s="151" t="s">
        <v>1</v>
      </c>
      <c r="F1129" s="152" t="s">
        <v>4182</v>
      </c>
      <c r="H1129" s="153">
        <v>10.725</v>
      </c>
      <c r="L1129" s="150"/>
      <c r="M1129" s="154"/>
      <c r="N1129" s="155"/>
      <c r="O1129" s="155"/>
      <c r="P1129" s="155"/>
      <c r="Q1129" s="155"/>
      <c r="R1129" s="155"/>
      <c r="S1129" s="155"/>
      <c r="T1129" s="156"/>
      <c r="AT1129" s="151" t="s">
        <v>157</v>
      </c>
      <c r="AU1129" s="151" t="s">
        <v>79</v>
      </c>
      <c r="AV1129" s="13" t="s">
        <v>79</v>
      </c>
      <c r="AW1129" s="13" t="s">
        <v>27</v>
      </c>
      <c r="AX1129" s="13" t="s">
        <v>70</v>
      </c>
      <c r="AY1129" s="151" t="s">
        <v>148</v>
      </c>
    </row>
    <row r="1130" spans="2:65" s="1" customFormat="1" ht="24" customHeight="1">
      <c r="B1130" s="130"/>
      <c r="C1130" s="131" t="s">
        <v>1780</v>
      </c>
      <c r="D1130" s="131" t="s">
        <v>150</v>
      </c>
      <c r="E1130" s="132" t="s">
        <v>1870</v>
      </c>
      <c r="F1130" s="133" t="s">
        <v>1871</v>
      </c>
      <c r="G1130" s="134" t="s">
        <v>458</v>
      </c>
      <c r="H1130" s="135">
        <v>55</v>
      </c>
      <c r="I1130" s="136"/>
      <c r="J1130" s="136">
        <f>ROUND(I1130*H1130,2)</f>
        <v>0</v>
      </c>
      <c r="K1130" s="133" t="s">
        <v>320</v>
      </c>
      <c r="L1130" s="27"/>
      <c r="M1130" s="137" t="s">
        <v>1</v>
      </c>
      <c r="N1130" s="138" t="s">
        <v>35</v>
      </c>
      <c r="O1130" s="139">
        <v>0.055</v>
      </c>
      <c r="P1130" s="139">
        <f>O1130*H1130</f>
        <v>3.025</v>
      </c>
      <c r="Q1130" s="139">
        <v>0</v>
      </c>
      <c r="R1130" s="139">
        <f>Q1130*H1130</f>
        <v>0</v>
      </c>
      <c r="S1130" s="139">
        <v>0</v>
      </c>
      <c r="T1130" s="140">
        <f>S1130*H1130</f>
        <v>0</v>
      </c>
      <c r="AR1130" s="141" t="s">
        <v>231</v>
      </c>
      <c r="AT1130" s="141" t="s">
        <v>150</v>
      </c>
      <c r="AU1130" s="141" t="s">
        <v>79</v>
      </c>
      <c r="AY1130" s="15" t="s">
        <v>148</v>
      </c>
      <c r="BE1130" s="142">
        <f>IF(N1130="základní",J1130,0)</f>
        <v>0</v>
      </c>
      <c r="BF1130" s="142">
        <f>IF(N1130="snížená",J1130,0)</f>
        <v>0</v>
      </c>
      <c r="BG1130" s="142">
        <f>IF(N1130="zákl. přenesená",J1130,0)</f>
        <v>0</v>
      </c>
      <c r="BH1130" s="142">
        <f>IF(N1130="sníž. přenesená",J1130,0)</f>
        <v>0</v>
      </c>
      <c r="BI1130" s="142">
        <f>IF(N1130="nulová",J1130,0)</f>
        <v>0</v>
      </c>
      <c r="BJ1130" s="15" t="s">
        <v>77</v>
      </c>
      <c r="BK1130" s="142">
        <f>ROUND(I1130*H1130,2)</f>
        <v>0</v>
      </c>
      <c r="BL1130" s="15" t="s">
        <v>231</v>
      </c>
      <c r="BM1130" s="141" t="s">
        <v>4183</v>
      </c>
    </row>
    <row r="1131" spans="2:51" s="12" customFormat="1" ht="12">
      <c r="B1131" s="143"/>
      <c r="D1131" s="144" t="s">
        <v>157</v>
      </c>
      <c r="E1131" s="145" t="s">
        <v>1</v>
      </c>
      <c r="F1131" s="146" t="s">
        <v>1873</v>
      </c>
      <c r="H1131" s="145" t="s">
        <v>1</v>
      </c>
      <c r="L1131" s="143"/>
      <c r="M1131" s="147"/>
      <c r="N1131" s="148"/>
      <c r="O1131" s="148"/>
      <c r="P1131" s="148"/>
      <c r="Q1131" s="148"/>
      <c r="R1131" s="148"/>
      <c r="S1131" s="148"/>
      <c r="T1131" s="149"/>
      <c r="AT1131" s="145" t="s">
        <v>157</v>
      </c>
      <c r="AU1131" s="145" t="s">
        <v>79</v>
      </c>
      <c r="AV1131" s="12" t="s">
        <v>77</v>
      </c>
      <c r="AW1131" s="12" t="s">
        <v>27</v>
      </c>
      <c r="AX1131" s="12" t="s">
        <v>70</v>
      </c>
      <c r="AY1131" s="145" t="s">
        <v>148</v>
      </c>
    </row>
    <row r="1132" spans="2:51" s="13" customFormat="1" ht="12">
      <c r="B1132" s="150"/>
      <c r="D1132" s="144" t="s">
        <v>157</v>
      </c>
      <c r="E1132" s="151" t="s">
        <v>1</v>
      </c>
      <c r="F1132" s="152" t="s">
        <v>4184</v>
      </c>
      <c r="H1132" s="153">
        <v>55</v>
      </c>
      <c r="L1132" s="150"/>
      <c r="M1132" s="154"/>
      <c r="N1132" s="155"/>
      <c r="O1132" s="155"/>
      <c r="P1132" s="155"/>
      <c r="Q1132" s="155"/>
      <c r="R1132" s="155"/>
      <c r="S1132" s="155"/>
      <c r="T1132" s="156"/>
      <c r="AT1132" s="151" t="s">
        <v>157</v>
      </c>
      <c r="AU1132" s="151" t="s">
        <v>79</v>
      </c>
      <c r="AV1132" s="13" t="s">
        <v>79</v>
      </c>
      <c r="AW1132" s="13" t="s">
        <v>27</v>
      </c>
      <c r="AX1132" s="13" t="s">
        <v>70</v>
      </c>
      <c r="AY1132" s="151" t="s">
        <v>148</v>
      </c>
    </row>
    <row r="1133" spans="2:65" s="1" customFormat="1" ht="16.5" customHeight="1">
      <c r="B1133" s="130"/>
      <c r="C1133" s="157" t="s">
        <v>1795</v>
      </c>
      <c r="D1133" s="157" t="s">
        <v>80</v>
      </c>
      <c r="E1133" s="158" t="s">
        <v>1876</v>
      </c>
      <c r="F1133" s="159" t="s">
        <v>1877</v>
      </c>
      <c r="G1133" s="160" t="s">
        <v>458</v>
      </c>
      <c r="H1133" s="161">
        <v>56.1</v>
      </c>
      <c r="I1133" s="162"/>
      <c r="J1133" s="162">
        <f>ROUND(I1133*H1133,2)</f>
        <v>0</v>
      </c>
      <c r="K1133" s="159" t="s">
        <v>1</v>
      </c>
      <c r="L1133" s="163"/>
      <c r="M1133" s="164" t="s">
        <v>1</v>
      </c>
      <c r="N1133" s="165" t="s">
        <v>35</v>
      </c>
      <c r="O1133" s="139">
        <v>0</v>
      </c>
      <c r="P1133" s="139">
        <f>O1133*H1133</f>
        <v>0</v>
      </c>
      <c r="Q1133" s="139">
        <v>6E-05</v>
      </c>
      <c r="R1133" s="139">
        <f>Q1133*H1133</f>
        <v>0.003366</v>
      </c>
      <c r="S1133" s="139">
        <v>0</v>
      </c>
      <c r="T1133" s="140">
        <f>S1133*H1133</f>
        <v>0</v>
      </c>
      <c r="AR1133" s="141" t="s">
        <v>325</v>
      </c>
      <c r="AT1133" s="141" t="s">
        <v>80</v>
      </c>
      <c r="AU1133" s="141" t="s">
        <v>79</v>
      </c>
      <c r="AY1133" s="15" t="s">
        <v>148</v>
      </c>
      <c r="BE1133" s="142">
        <f>IF(N1133="základní",J1133,0)</f>
        <v>0</v>
      </c>
      <c r="BF1133" s="142">
        <f>IF(N1133="snížená",J1133,0)</f>
        <v>0</v>
      </c>
      <c r="BG1133" s="142">
        <f>IF(N1133="zákl. přenesená",J1133,0)</f>
        <v>0</v>
      </c>
      <c r="BH1133" s="142">
        <f>IF(N1133="sníž. přenesená",J1133,0)</f>
        <v>0</v>
      </c>
      <c r="BI1133" s="142">
        <f>IF(N1133="nulová",J1133,0)</f>
        <v>0</v>
      </c>
      <c r="BJ1133" s="15" t="s">
        <v>77</v>
      </c>
      <c r="BK1133" s="142">
        <f>ROUND(I1133*H1133,2)</f>
        <v>0</v>
      </c>
      <c r="BL1133" s="15" t="s">
        <v>231</v>
      </c>
      <c r="BM1133" s="141" t="s">
        <v>4185</v>
      </c>
    </row>
    <row r="1134" spans="2:51" s="13" customFormat="1" ht="12">
      <c r="B1134" s="150"/>
      <c r="D1134" s="144" t="s">
        <v>157</v>
      </c>
      <c r="F1134" s="152" t="s">
        <v>4186</v>
      </c>
      <c r="H1134" s="153">
        <v>56.1</v>
      </c>
      <c r="L1134" s="150"/>
      <c r="M1134" s="154"/>
      <c r="N1134" s="155"/>
      <c r="O1134" s="155"/>
      <c r="P1134" s="155"/>
      <c r="Q1134" s="155"/>
      <c r="R1134" s="155"/>
      <c r="S1134" s="155"/>
      <c r="T1134" s="156"/>
      <c r="AT1134" s="151" t="s">
        <v>157</v>
      </c>
      <c r="AU1134" s="151" t="s">
        <v>79</v>
      </c>
      <c r="AV1134" s="13" t="s">
        <v>79</v>
      </c>
      <c r="AW1134" s="13" t="s">
        <v>3</v>
      </c>
      <c r="AX1134" s="13" t="s">
        <v>77</v>
      </c>
      <c r="AY1134" s="151" t="s">
        <v>148</v>
      </c>
    </row>
    <row r="1135" spans="2:65" s="1" customFormat="1" ht="24" customHeight="1">
      <c r="B1135" s="130"/>
      <c r="C1135" s="131" t="s">
        <v>1760</v>
      </c>
      <c r="D1135" s="131" t="s">
        <v>150</v>
      </c>
      <c r="E1135" s="132" t="s">
        <v>1881</v>
      </c>
      <c r="F1135" s="133" t="s">
        <v>1882</v>
      </c>
      <c r="G1135" s="134" t="s">
        <v>319</v>
      </c>
      <c r="H1135" s="135">
        <v>3</v>
      </c>
      <c r="I1135" s="136"/>
      <c r="J1135" s="136">
        <f>ROUND(I1135*H1135,2)</f>
        <v>0</v>
      </c>
      <c r="K1135" s="133" t="s">
        <v>320</v>
      </c>
      <c r="L1135" s="27"/>
      <c r="M1135" s="137" t="s">
        <v>1</v>
      </c>
      <c r="N1135" s="138" t="s">
        <v>35</v>
      </c>
      <c r="O1135" s="139">
        <v>0.05</v>
      </c>
      <c r="P1135" s="139">
        <f>O1135*H1135</f>
        <v>0.15000000000000002</v>
      </c>
      <c r="Q1135" s="139">
        <v>0</v>
      </c>
      <c r="R1135" s="139">
        <f>Q1135*H1135</f>
        <v>0</v>
      </c>
      <c r="S1135" s="139">
        <v>0.024</v>
      </c>
      <c r="T1135" s="140">
        <f>S1135*H1135</f>
        <v>0.07200000000000001</v>
      </c>
      <c r="AR1135" s="141" t="s">
        <v>231</v>
      </c>
      <c r="AT1135" s="141" t="s">
        <v>150</v>
      </c>
      <c r="AU1135" s="141" t="s">
        <v>79</v>
      </c>
      <c r="AY1135" s="15" t="s">
        <v>148</v>
      </c>
      <c r="BE1135" s="142">
        <f>IF(N1135="základní",J1135,0)</f>
        <v>0</v>
      </c>
      <c r="BF1135" s="142">
        <f>IF(N1135="snížená",J1135,0)</f>
        <v>0</v>
      </c>
      <c r="BG1135" s="142">
        <f>IF(N1135="zákl. přenesená",J1135,0)</f>
        <v>0</v>
      </c>
      <c r="BH1135" s="142">
        <f>IF(N1135="sníž. přenesená",J1135,0)</f>
        <v>0</v>
      </c>
      <c r="BI1135" s="142">
        <f>IF(N1135="nulová",J1135,0)</f>
        <v>0</v>
      </c>
      <c r="BJ1135" s="15" t="s">
        <v>77</v>
      </c>
      <c r="BK1135" s="142">
        <f>ROUND(I1135*H1135,2)</f>
        <v>0</v>
      </c>
      <c r="BL1135" s="15" t="s">
        <v>231</v>
      </c>
      <c r="BM1135" s="141" t="s">
        <v>4187</v>
      </c>
    </row>
    <row r="1136" spans="2:51" s="13" customFormat="1" ht="12">
      <c r="B1136" s="150"/>
      <c r="D1136" s="144" t="s">
        <v>157</v>
      </c>
      <c r="E1136" s="151" t="s">
        <v>1</v>
      </c>
      <c r="F1136" s="152" t="s">
        <v>2733</v>
      </c>
      <c r="H1136" s="153">
        <v>2</v>
      </c>
      <c r="L1136" s="150"/>
      <c r="M1136" s="154"/>
      <c r="N1136" s="155"/>
      <c r="O1136" s="155"/>
      <c r="P1136" s="155"/>
      <c r="Q1136" s="155"/>
      <c r="R1136" s="155"/>
      <c r="S1136" s="155"/>
      <c r="T1136" s="156"/>
      <c r="AT1136" s="151" t="s">
        <v>157</v>
      </c>
      <c r="AU1136" s="151" t="s">
        <v>79</v>
      </c>
      <c r="AV1136" s="13" t="s">
        <v>79</v>
      </c>
      <c r="AW1136" s="13" t="s">
        <v>27</v>
      </c>
      <c r="AX1136" s="13" t="s">
        <v>70</v>
      </c>
      <c r="AY1136" s="151" t="s">
        <v>148</v>
      </c>
    </row>
    <row r="1137" spans="2:51" s="13" customFormat="1" ht="12">
      <c r="B1137" s="150"/>
      <c r="D1137" s="144" t="s">
        <v>157</v>
      </c>
      <c r="E1137" s="151" t="s">
        <v>1</v>
      </c>
      <c r="F1137" s="152" t="s">
        <v>261</v>
      </c>
      <c r="H1137" s="153">
        <v>1</v>
      </c>
      <c r="L1137" s="150"/>
      <c r="M1137" s="154"/>
      <c r="N1137" s="155"/>
      <c r="O1137" s="155"/>
      <c r="P1137" s="155"/>
      <c r="Q1137" s="155"/>
      <c r="R1137" s="155"/>
      <c r="S1137" s="155"/>
      <c r="T1137" s="156"/>
      <c r="AT1137" s="151" t="s">
        <v>157</v>
      </c>
      <c r="AU1137" s="151" t="s">
        <v>79</v>
      </c>
      <c r="AV1137" s="13" t="s">
        <v>79</v>
      </c>
      <c r="AW1137" s="13" t="s">
        <v>27</v>
      </c>
      <c r="AX1137" s="13" t="s">
        <v>70</v>
      </c>
      <c r="AY1137" s="151" t="s">
        <v>148</v>
      </c>
    </row>
    <row r="1138" spans="2:65" s="1" customFormat="1" ht="24" customHeight="1">
      <c r="B1138" s="130"/>
      <c r="C1138" s="282" t="s">
        <v>1764</v>
      </c>
      <c r="D1138" s="282" t="s">
        <v>150</v>
      </c>
      <c r="E1138" s="283" t="s">
        <v>1885</v>
      </c>
      <c r="F1138" s="284" t="s">
        <v>1886</v>
      </c>
      <c r="G1138" s="285" t="s">
        <v>319</v>
      </c>
      <c r="H1138" s="286">
        <v>11</v>
      </c>
      <c r="I1138" s="287"/>
      <c r="J1138" s="287">
        <f>ROUND(I1138*H1138,2)</f>
        <v>0</v>
      </c>
      <c r="K1138" s="133" t="s">
        <v>320</v>
      </c>
      <c r="L1138" s="27"/>
      <c r="M1138" s="137" t="s">
        <v>1</v>
      </c>
      <c r="N1138" s="138" t="s">
        <v>35</v>
      </c>
      <c r="O1138" s="139">
        <v>0.521</v>
      </c>
      <c r="P1138" s="139">
        <f>O1138*H1138</f>
        <v>5.731</v>
      </c>
      <c r="Q1138" s="139">
        <v>0</v>
      </c>
      <c r="R1138" s="139">
        <f>Q1138*H1138</f>
        <v>0</v>
      </c>
      <c r="S1138" s="139">
        <v>0</v>
      </c>
      <c r="T1138" s="140">
        <f>S1138*H1138</f>
        <v>0</v>
      </c>
      <c r="AR1138" s="141" t="s">
        <v>231</v>
      </c>
      <c r="AT1138" s="141" t="s">
        <v>150</v>
      </c>
      <c r="AU1138" s="141" t="s">
        <v>79</v>
      </c>
      <c r="AY1138" s="15" t="s">
        <v>148</v>
      </c>
      <c r="BE1138" s="142">
        <f>IF(N1138="základní",J1138,0)</f>
        <v>0</v>
      </c>
      <c r="BF1138" s="142">
        <f>IF(N1138="snížená",J1138,0)</f>
        <v>0</v>
      </c>
      <c r="BG1138" s="142">
        <f>IF(N1138="zákl. přenesená",J1138,0)</f>
        <v>0</v>
      </c>
      <c r="BH1138" s="142">
        <f>IF(N1138="sníž. přenesená",J1138,0)</f>
        <v>0</v>
      </c>
      <c r="BI1138" s="142">
        <f>IF(N1138="nulová",J1138,0)</f>
        <v>0</v>
      </c>
      <c r="BJ1138" s="15" t="s">
        <v>77</v>
      </c>
      <c r="BK1138" s="142">
        <f>ROUND(I1138*H1138,2)</f>
        <v>0</v>
      </c>
      <c r="BL1138" s="15" t="s">
        <v>231</v>
      </c>
      <c r="BM1138" s="141" t="s">
        <v>4188</v>
      </c>
    </row>
    <row r="1139" spans="2:51" s="13" customFormat="1" ht="12">
      <c r="B1139" s="150"/>
      <c r="D1139" s="144" t="s">
        <v>157</v>
      </c>
      <c r="E1139" s="151" t="s">
        <v>1</v>
      </c>
      <c r="F1139" s="152" t="s">
        <v>2776</v>
      </c>
      <c r="H1139" s="153">
        <v>6</v>
      </c>
      <c r="L1139" s="150"/>
      <c r="M1139" s="154"/>
      <c r="N1139" s="155"/>
      <c r="O1139" s="155"/>
      <c r="P1139" s="155"/>
      <c r="Q1139" s="155"/>
      <c r="R1139" s="155"/>
      <c r="S1139" s="155"/>
      <c r="T1139" s="156"/>
      <c r="AT1139" s="151" t="s">
        <v>157</v>
      </c>
      <c r="AU1139" s="151" t="s">
        <v>79</v>
      </c>
      <c r="AV1139" s="13" t="s">
        <v>79</v>
      </c>
      <c r="AW1139" s="13" t="s">
        <v>27</v>
      </c>
      <c r="AX1139" s="13" t="s">
        <v>70</v>
      </c>
      <c r="AY1139" s="151" t="s">
        <v>148</v>
      </c>
    </row>
    <row r="1140" spans="2:51" s="13" customFormat="1" ht="12">
      <c r="B1140" s="150"/>
      <c r="D1140" s="144" t="s">
        <v>157</v>
      </c>
      <c r="E1140" s="151" t="s">
        <v>1</v>
      </c>
      <c r="F1140" s="152" t="s">
        <v>4189</v>
      </c>
      <c r="H1140" s="153">
        <v>5</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 customFormat="1" ht="24" customHeight="1">
      <c r="B1141" s="130"/>
      <c r="C1141" s="282" t="s">
        <v>1768</v>
      </c>
      <c r="D1141" s="282" t="s">
        <v>150</v>
      </c>
      <c r="E1141" s="283" t="s">
        <v>1891</v>
      </c>
      <c r="F1141" s="284" t="s">
        <v>1892</v>
      </c>
      <c r="G1141" s="285" t="s">
        <v>319</v>
      </c>
      <c r="H1141" s="286">
        <v>21</v>
      </c>
      <c r="I1141" s="287"/>
      <c r="J1141" s="287">
        <f>ROUND(I1141*H1141,2)</f>
        <v>0</v>
      </c>
      <c r="K1141" s="133" t="s">
        <v>320</v>
      </c>
      <c r="L1141" s="27"/>
      <c r="M1141" s="137" t="s">
        <v>1</v>
      </c>
      <c r="N1141" s="138" t="s">
        <v>35</v>
      </c>
      <c r="O1141" s="139">
        <v>0.718</v>
      </c>
      <c r="P1141" s="139">
        <f>O1141*H1141</f>
        <v>15.078</v>
      </c>
      <c r="Q1141" s="139">
        <v>0</v>
      </c>
      <c r="R1141" s="139">
        <f>Q1141*H1141</f>
        <v>0</v>
      </c>
      <c r="S1141" s="139">
        <v>0</v>
      </c>
      <c r="T1141" s="140">
        <f>S1141*H1141</f>
        <v>0</v>
      </c>
      <c r="AR1141" s="141" t="s">
        <v>231</v>
      </c>
      <c r="AT1141" s="141" t="s">
        <v>150</v>
      </c>
      <c r="AU1141" s="141" t="s">
        <v>79</v>
      </c>
      <c r="AY1141" s="15" t="s">
        <v>148</v>
      </c>
      <c r="BE1141" s="142">
        <f>IF(N1141="základní",J1141,0)</f>
        <v>0</v>
      </c>
      <c r="BF1141" s="142">
        <f>IF(N1141="snížená",J1141,0)</f>
        <v>0</v>
      </c>
      <c r="BG1141" s="142">
        <f>IF(N1141="zákl. přenesená",J1141,0)</f>
        <v>0</v>
      </c>
      <c r="BH1141" s="142">
        <f>IF(N1141="sníž. přenesená",J1141,0)</f>
        <v>0</v>
      </c>
      <c r="BI1141" s="142">
        <f>IF(N1141="nulová",J1141,0)</f>
        <v>0</v>
      </c>
      <c r="BJ1141" s="15" t="s">
        <v>77</v>
      </c>
      <c r="BK1141" s="142">
        <f>ROUND(I1141*H1141,2)</f>
        <v>0</v>
      </c>
      <c r="BL1141" s="15" t="s">
        <v>231</v>
      </c>
      <c r="BM1141" s="141" t="s">
        <v>4190</v>
      </c>
    </row>
    <row r="1142" spans="2:51" s="13" customFormat="1" ht="12">
      <c r="B1142" s="150"/>
      <c r="D1142" s="144" t="s">
        <v>157</v>
      </c>
      <c r="E1142" s="151" t="s">
        <v>1</v>
      </c>
      <c r="F1142" s="152" t="s">
        <v>4191</v>
      </c>
      <c r="H1142" s="153">
        <v>2</v>
      </c>
      <c r="L1142" s="150"/>
      <c r="M1142" s="154"/>
      <c r="N1142" s="155"/>
      <c r="O1142" s="155"/>
      <c r="P1142" s="155"/>
      <c r="Q1142" s="155"/>
      <c r="R1142" s="155"/>
      <c r="S1142" s="155"/>
      <c r="T1142" s="156"/>
      <c r="AT1142" s="151" t="s">
        <v>157</v>
      </c>
      <c r="AU1142" s="151" t="s">
        <v>79</v>
      </c>
      <c r="AV1142" s="13" t="s">
        <v>79</v>
      </c>
      <c r="AW1142" s="13" t="s">
        <v>27</v>
      </c>
      <c r="AX1142" s="13" t="s">
        <v>70</v>
      </c>
      <c r="AY1142" s="151" t="s">
        <v>148</v>
      </c>
    </row>
    <row r="1143" spans="2:51" s="13" customFormat="1" ht="12">
      <c r="B1143" s="150"/>
      <c r="D1143" s="144" t="s">
        <v>157</v>
      </c>
      <c r="E1143" s="151" t="s">
        <v>1</v>
      </c>
      <c r="F1143" s="152" t="s">
        <v>4192</v>
      </c>
      <c r="H1143" s="153">
        <v>11</v>
      </c>
      <c r="L1143" s="150"/>
      <c r="M1143" s="154"/>
      <c r="N1143" s="155"/>
      <c r="O1143" s="155"/>
      <c r="P1143" s="155"/>
      <c r="Q1143" s="155"/>
      <c r="R1143" s="155"/>
      <c r="S1143" s="155"/>
      <c r="T1143" s="156"/>
      <c r="AT1143" s="151" t="s">
        <v>157</v>
      </c>
      <c r="AU1143" s="151" t="s">
        <v>79</v>
      </c>
      <c r="AV1143" s="13" t="s">
        <v>79</v>
      </c>
      <c r="AW1143" s="13" t="s">
        <v>27</v>
      </c>
      <c r="AX1143" s="13" t="s">
        <v>70</v>
      </c>
      <c r="AY1143" s="151" t="s">
        <v>148</v>
      </c>
    </row>
    <row r="1144" spans="2:51" s="13" customFormat="1" ht="12">
      <c r="B1144" s="150"/>
      <c r="D1144" s="144" t="s">
        <v>157</v>
      </c>
      <c r="E1144" s="151" t="s">
        <v>1</v>
      </c>
      <c r="F1144" s="152" t="s">
        <v>4193</v>
      </c>
      <c r="H1144" s="153">
        <v>8</v>
      </c>
      <c r="L1144" s="150"/>
      <c r="M1144" s="154"/>
      <c r="N1144" s="155"/>
      <c r="O1144" s="155"/>
      <c r="P1144" s="155"/>
      <c r="Q1144" s="155"/>
      <c r="R1144" s="155"/>
      <c r="S1144" s="155"/>
      <c r="T1144" s="156"/>
      <c r="AT1144" s="151" t="s">
        <v>157</v>
      </c>
      <c r="AU1144" s="151" t="s">
        <v>79</v>
      </c>
      <c r="AV1144" s="13" t="s">
        <v>79</v>
      </c>
      <c r="AW1144" s="13" t="s">
        <v>27</v>
      </c>
      <c r="AX1144" s="13" t="s">
        <v>70</v>
      </c>
      <c r="AY1144" s="151" t="s">
        <v>148</v>
      </c>
    </row>
    <row r="1145" spans="2:65" s="1" customFormat="1" ht="24" customHeight="1">
      <c r="B1145" s="130"/>
      <c r="C1145" s="282" t="s">
        <v>1772</v>
      </c>
      <c r="D1145" s="282" t="s">
        <v>150</v>
      </c>
      <c r="E1145" s="283" t="s">
        <v>1897</v>
      </c>
      <c r="F1145" s="284" t="s">
        <v>1898</v>
      </c>
      <c r="G1145" s="285" t="s">
        <v>319</v>
      </c>
      <c r="H1145" s="286">
        <v>13</v>
      </c>
      <c r="I1145" s="287"/>
      <c r="J1145" s="287">
        <f>ROUND(I1145*H1145,2)</f>
        <v>0</v>
      </c>
      <c r="K1145" s="133" t="s">
        <v>320</v>
      </c>
      <c r="L1145" s="27"/>
      <c r="M1145" s="137" t="s">
        <v>1</v>
      </c>
      <c r="N1145" s="138" t="s">
        <v>35</v>
      </c>
      <c r="O1145" s="139">
        <v>0.967</v>
      </c>
      <c r="P1145" s="139">
        <f>O1145*H1145</f>
        <v>12.571</v>
      </c>
      <c r="Q1145" s="139">
        <v>0</v>
      </c>
      <c r="R1145" s="139">
        <f>Q1145*H1145</f>
        <v>0</v>
      </c>
      <c r="S1145" s="139">
        <v>0</v>
      </c>
      <c r="T1145" s="140">
        <f>S1145*H1145</f>
        <v>0</v>
      </c>
      <c r="AR1145" s="141" t="s">
        <v>231</v>
      </c>
      <c r="AT1145" s="141" t="s">
        <v>150</v>
      </c>
      <c r="AU1145" s="141" t="s">
        <v>79</v>
      </c>
      <c r="AY1145" s="15" t="s">
        <v>148</v>
      </c>
      <c r="BE1145" s="142">
        <f>IF(N1145="základní",J1145,0)</f>
        <v>0</v>
      </c>
      <c r="BF1145" s="142">
        <f>IF(N1145="snížená",J1145,0)</f>
        <v>0</v>
      </c>
      <c r="BG1145" s="142">
        <f>IF(N1145="zákl. přenesená",J1145,0)</f>
        <v>0</v>
      </c>
      <c r="BH1145" s="142">
        <f>IF(N1145="sníž. přenesená",J1145,0)</f>
        <v>0</v>
      </c>
      <c r="BI1145" s="142">
        <f>IF(N1145="nulová",J1145,0)</f>
        <v>0</v>
      </c>
      <c r="BJ1145" s="15" t="s">
        <v>77</v>
      </c>
      <c r="BK1145" s="142">
        <f>ROUND(I1145*H1145,2)</f>
        <v>0</v>
      </c>
      <c r="BL1145" s="15" t="s">
        <v>231</v>
      </c>
      <c r="BM1145" s="141" t="s">
        <v>4194</v>
      </c>
    </row>
    <row r="1146" spans="2:51" s="13" customFormat="1" ht="12">
      <c r="B1146" s="150"/>
      <c r="D1146" s="144" t="s">
        <v>157</v>
      </c>
      <c r="E1146" s="151" t="s">
        <v>1</v>
      </c>
      <c r="F1146" s="152" t="s">
        <v>1737</v>
      </c>
      <c r="H1146" s="153">
        <v>1</v>
      </c>
      <c r="L1146" s="150"/>
      <c r="M1146" s="154"/>
      <c r="N1146" s="155"/>
      <c r="O1146" s="155"/>
      <c r="P1146" s="155"/>
      <c r="Q1146" s="155"/>
      <c r="R1146" s="155"/>
      <c r="S1146" s="155"/>
      <c r="T1146" s="156"/>
      <c r="AT1146" s="151" t="s">
        <v>157</v>
      </c>
      <c r="AU1146" s="151" t="s">
        <v>79</v>
      </c>
      <c r="AV1146" s="13" t="s">
        <v>79</v>
      </c>
      <c r="AW1146" s="13" t="s">
        <v>27</v>
      </c>
      <c r="AX1146" s="13" t="s">
        <v>70</v>
      </c>
      <c r="AY1146" s="151" t="s">
        <v>148</v>
      </c>
    </row>
    <row r="1147" spans="2:51" s="13" customFormat="1" ht="12">
      <c r="B1147" s="150"/>
      <c r="D1147" s="144" t="s">
        <v>157</v>
      </c>
      <c r="E1147" s="151" t="s">
        <v>1</v>
      </c>
      <c r="F1147" s="152" t="s">
        <v>1837</v>
      </c>
      <c r="H1147" s="153">
        <v>5</v>
      </c>
      <c r="L1147" s="150"/>
      <c r="M1147" s="154"/>
      <c r="N1147" s="155"/>
      <c r="O1147" s="155"/>
      <c r="P1147" s="155"/>
      <c r="Q1147" s="155"/>
      <c r="R1147" s="155"/>
      <c r="S1147" s="155"/>
      <c r="T1147" s="156"/>
      <c r="AT1147" s="151" t="s">
        <v>157</v>
      </c>
      <c r="AU1147" s="151" t="s">
        <v>79</v>
      </c>
      <c r="AV1147" s="13" t="s">
        <v>79</v>
      </c>
      <c r="AW1147" s="13" t="s">
        <v>27</v>
      </c>
      <c r="AX1147" s="13" t="s">
        <v>70</v>
      </c>
      <c r="AY1147" s="151" t="s">
        <v>148</v>
      </c>
    </row>
    <row r="1148" spans="2:51" s="13" customFormat="1" ht="12">
      <c r="B1148" s="150"/>
      <c r="D1148" s="144" t="s">
        <v>157</v>
      </c>
      <c r="E1148" s="151" t="s">
        <v>1</v>
      </c>
      <c r="F1148" s="152" t="s">
        <v>4195</v>
      </c>
      <c r="H1148" s="153">
        <v>7</v>
      </c>
      <c r="L1148" s="150"/>
      <c r="M1148" s="154"/>
      <c r="N1148" s="155"/>
      <c r="O1148" s="155"/>
      <c r="P1148" s="155"/>
      <c r="Q1148" s="155"/>
      <c r="R1148" s="155"/>
      <c r="S1148" s="155"/>
      <c r="T1148" s="156"/>
      <c r="AT1148" s="151" t="s">
        <v>157</v>
      </c>
      <c r="AU1148" s="151" t="s">
        <v>79</v>
      </c>
      <c r="AV1148" s="13" t="s">
        <v>79</v>
      </c>
      <c r="AW1148" s="13" t="s">
        <v>27</v>
      </c>
      <c r="AX1148" s="13" t="s">
        <v>70</v>
      </c>
      <c r="AY1148" s="151" t="s">
        <v>148</v>
      </c>
    </row>
    <row r="1149" spans="2:65" s="1" customFormat="1" ht="16.5" customHeight="1">
      <c r="B1149" s="130"/>
      <c r="C1149" s="288" t="s">
        <v>1812</v>
      </c>
      <c r="D1149" s="288" t="s">
        <v>80</v>
      </c>
      <c r="E1149" s="289" t="s">
        <v>1903</v>
      </c>
      <c r="F1149" s="290" t="s">
        <v>1904</v>
      </c>
      <c r="G1149" s="291" t="s">
        <v>458</v>
      </c>
      <c r="H1149" s="292">
        <v>71.484</v>
      </c>
      <c r="I1149" s="293"/>
      <c r="J1149" s="293">
        <f>ROUND(I1149*H1149,2)</f>
        <v>0</v>
      </c>
      <c r="K1149" s="159" t="s">
        <v>320</v>
      </c>
      <c r="L1149" s="163"/>
      <c r="M1149" s="164" t="s">
        <v>1</v>
      </c>
      <c r="N1149" s="165" t="s">
        <v>35</v>
      </c>
      <c r="O1149" s="139">
        <v>0</v>
      </c>
      <c r="P1149" s="139">
        <f>O1149*H1149</f>
        <v>0</v>
      </c>
      <c r="Q1149" s="139">
        <v>0.008</v>
      </c>
      <c r="R1149" s="139">
        <f>Q1149*H1149</f>
        <v>0.5718719999999999</v>
      </c>
      <c r="S1149" s="139">
        <v>0</v>
      </c>
      <c r="T1149" s="140">
        <f>S1149*H1149</f>
        <v>0</v>
      </c>
      <c r="AR1149" s="141" t="s">
        <v>325</v>
      </c>
      <c r="AT1149" s="141" t="s">
        <v>80</v>
      </c>
      <c r="AU1149" s="141" t="s">
        <v>79</v>
      </c>
      <c r="AY1149" s="15" t="s">
        <v>148</v>
      </c>
      <c r="BE1149" s="142">
        <f>IF(N1149="základní",J1149,0)</f>
        <v>0</v>
      </c>
      <c r="BF1149" s="142">
        <f>IF(N1149="snížená",J1149,0)</f>
        <v>0</v>
      </c>
      <c r="BG1149" s="142">
        <f>IF(N1149="zákl. přenesená",J1149,0)</f>
        <v>0</v>
      </c>
      <c r="BH1149" s="142">
        <f>IF(N1149="sníž. přenesená",J1149,0)</f>
        <v>0</v>
      </c>
      <c r="BI1149" s="142">
        <f>IF(N1149="nulová",J1149,0)</f>
        <v>0</v>
      </c>
      <c r="BJ1149" s="15" t="s">
        <v>77</v>
      </c>
      <c r="BK1149" s="142">
        <f>ROUND(I1149*H1149,2)</f>
        <v>0</v>
      </c>
      <c r="BL1149" s="15" t="s">
        <v>231</v>
      </c>
      <c r="BM1149" s="141" t="s">
        <v>4196</v>
      </c>
    </row>
    <row r="1150" spans="2:51" s="12" customFormat="1" ht="12">
      <c r="B1150" s="143"/>
      <c r="D1150" s="144" t="s">
        <v>157</v>
      </c>
      <c r="E1150" s="145" t="s">
        <v>1</v>
      </c>
      <c r="F1150" s="146" t="s">
        <v>329</v>
      </c>
      <c r="H1150" s="145" t="s">
        <v>1</v>
      </c>
      <c r="L1150" s="143"/>
      <c r="M1150" s="147"/>
      <c r="N1150" s="148"/>
      <c r="O1150" s="148"/>
      <c r="P1150" s="148"/>
      <c r="Q1150" s="148"/>
      <c r="R1150" s="148"/>
      <c r="S1150" s="148"/>
      <c r="T1150" s="149"/>
      <c r="AT1150" s="145" t="s">
        <v>157</v>
      </c>
      <c r="AU1150" s="145" t="s">
        <v>79</v>
      </c>
      <c r="AV1150" s="12" t="s">
        <v>77</v>
      </c>
      <c r="AW1150" s="12" t="s">
        <v>27</v>
      </c>
      <c r="AX1150" s="12" t="s">
        <v>70</v>
      </c>
      <c r="AY1150" s="145" t="s">
        <v>148</v>
      </c>
    </row>
    <row r="1151" spans="2:51" s="13" customFormat="1" ht="12">
      <c r="B1151" s="150"/>
      <c r="D1151" s="144" t="s">
        <v>157</v>
      </c>
      <c r="E1151" s="151" t="s">
        <v>1</v>
      </c>
      <c r="F1151" s="152" t="s">
        <v>4070</v>
      </c>
      <c r="H1151" s="153">
        <v>1.33</v>
      </c>
      <c r="L1151" s="150"/>
      <c r="M1151" s="154"/>
      <c r="N1151" s="155"/>
      <c r="O1151" s="155"/>
      <c r="P1151" s="155"/>
      <c r="Q1151" s="155"/>
      <c r="R1151" s="155"/>
      <c r="S1151" s="155"/>
      <c r="T1151" s="156"/>
      <c r="AT1151" s="151" t="s">
        <v>157</v>
      </c>
      <c r="AU1151" s="151" t="s">
        <v>79</v>
      </c>
      <c r="AV1151" s="13" t="s">
        <v>79</v>
      </c>
      <c r="AW1151" s="13" t="s">
        <v>27</v>
      </c>
      <c r="AX1151" s="13" t="s">
        <v>70</v>
      </c>
      <c r="AY1151" s="151" t="s">
        <v>148</v>
      </c>
    </row>
    <row r="1152" spans="2:51" s="13" customFormat="1" ht="12">
      <c r="B1152" s="150"/>
      <c r="D1152" s="144" t="s">
        <v>157</v>
      </c>
      <c r="E1152" s="151" t="s">
        <v>1</v>
      </c>
      <c r="F1152" s="152" t="s">
        <v>4072</v>
      </c>
      <c r="H1152" s="153">
        <v>1.35</v>
      </c>
      <c r="L1152" s="150"/>
      <c r="M1152" s="154"/>
      <c r="N1152" s="155"/>
      <c r="O1152" s="155"/>
      <c r="P1152" s="155"/>
      <c r="Q1152" s="155"/>
      <c r="R1152" s="155"/>
      <c r="S1152" s="155"/>
      <c r="T1152" s="156"/>
      <c r="AT1152" s="151" t="s">
        <v>157</v>
      </c>
      <c r="AU1152" s="151" t="s">
        <v>79</v>
      </c>
      <c r="AV1152" s="13" t="s">
        <v>79</v>
      </c>
      <c r="AW1152" s="13" t="s">
        <v>27</v>
      </c>
      <c r="AX1152" s="13" t="s">
        <v>70</v>
      </c>
      <c r="AY1152" s="151" t="s">
        <v>148</v>
      </c>
    </row>
    <row r="1153" spans="2:51" s="13" customFormat="1" ht="12">
      <c r="B1153" s="150"/>
      <c r="D1153" s="144" t="s">
        <v>157</v>
      </c>
      <c r="E1153" s="151" t="s">
        <v>1</v>
      </c>
      <c r="F1153" s="152" t="s">
        <v>4197</v>
      </c>
      <c r="H1153" s="153">
        <v>2.1</v>
      </c>
      <c r="L1153" s="150"/>
      <c r="M1153" s="154"/>
      <c r="N1153" s="155"/>
      <c r="O1153" s="155"/>
      <c r="P1153" s="155"/>
      <c r="Q1153" s="155"/>
      <c r="R1153" s="155"/>
      <c r="S1153" s="155"/>
      <c r="T1153" s="156"/>
      <c r="AT1153" s="151" t="s">
        <v>157</v>
      </c>
      <c r="AU1153" s="151" t="s">
        <v>79</v>
      </c>
      <c r="AV1153" s="13" t="s">
        <v>79</v>
      </c>
      <c r="AW1153" s="13" t="s">
        <v>27</v>
      </c>
      <c r="AX1153" s="13" t="s">
        <v>70</v>
      </c>
      <c r="AY1153" s="151" t="s">
        <v>148</v>
      </c>
    </row>
    <row r="1154" spans="2:51" s="12" customFormat="1" ht="12">
      <c r="B1154" s="143"/>
      <c r="D1154" s="144" t="s">
        <v>157</v>
      </c>
      <c r="E1154" s="145" t="s">
        <v>1</v>
      </c>
      <c r="F1154" s="146" t="s">
        <v>339</v>
      </c>
      <c r="H1154" s="145" t="s">
        <v>1</v>
      </c>
      <c r="L1154" s="143"/>
      <c r="M1154" s="147"/>
      <c r="N1154" s="148"/>
      <c r="O1154" s="148"/>
      <c r="P1154" s="148"/>
      <c r="Q1154" s="148"/>
      <c r="R1154" s="148"/>
      <c r="S1154" s="148"/>
      <c r="T1154" s="149"/>
      <c r="AT1154" s="145" t="s">
        <v>157</v>
      </c>
      <c r="AU1154" s="145" t="s">
        <v>79</v>
      </c>
      <c r="AV1154" s="12" t="s">
        <v>77</v>
      </c>
      <c r="AW1154" s="12" t="s">
        <v>27</v>
      </c>
      <c r="AX1154" s="12" t="s">
        <v>70</v>
      </c>
      <c r="AY1154" s="145" t="s">
        <v>148</v>
      </c>
    </row>
    <row r="1155" spans="2:51" s="13" customFormat="1" ht="12">
      <c r="B1155" s="150"/>
      <c r="D1155" s="144" t="s">
        <v>157</v>
      </c>
      <c r="E1155" s="151" t="s">
        <v>1</v>
      </c>
      <c r="F1155" s="152" t="s">
        <v>4198</v>
      </c>
      <c r="H1155" s="153">
        <v>14.63</v>
      </c>
      <c r="L1155" s="150"/>
      <c r="M1155" s="154"/>
      <c r="N1155" s="155"/>
      <c r="O1155" s="155"/>
      <c r="P1155" s="155"/>
      <c r="Q1155" s="155"/>
      <c r="R1155" s="155"/>
      <c r="S1155" s="155"/>
      <c r="T1155" s="156"/>
      <c r="AT1155" s="151" t="s">
        <v>157</v>
      </c>
      <c r="AU1155" s="151" t="s">
        <v>79</v>
      </c>
      <c r="AV1155" s="13" t="s">
        <v>79</v>
      </c>
      <c r="AW1155" s="13" t="s">
        <v>27</v>
      </c>
      <c r="AX1155" s="13" t="s">
        <v>70</v>
      </c>
      <c r="AY1155" s="151" t="s">
        <v>148</v>
      </c>
    </row>
    <row r="1156" spans="2:51" s="13" customFormat="1" ht="12">
      <c r="B1156" s="150"/>
      <c r="D1156" s="144" t="s">
        <v>157</v>
      </c>
      <c r="E1156" s="151" t="s">
        <v>1</v>
      </c>
      <c r="F1156" s="152" t="s">
        <v>4075</v>
      </c>
      <c r="H1156" s="153">
        <v>10.5</v>
      </c>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51" s="13" customFormat="1" ht="12">
      <c r="B1157" s="150"/>
      <c r="D1157" s="144" t="s">
        <v>157</v>
      </c>
      <c r="E1157" s="151" t="s">
        <v>1</v>
      </c>
      <c r="F1157" s="152" t="s">
        <v>4073</v>
      </c>
      <c r="H1157" s="153">
        <v>4.2</v>
      </c>
      <c r="L1157" s="150"/>
      <c r="M1157" s="154"/>
      <c r="N1157" s="155"/>
      <c r="O1157" s="155"/>
      <c r="P1157" s="155"/>
      <c r="Q1157" s="155"/>
      <c r="R1157" s="155"/>
      <c r="S1157" s="155"/>
      <c r="T1157" s="156"/>
      <c r="AT1157" s="151" t="s">
        <v>157</v>
      </c>
      <c r="AU1157" s="151" t="s">
        <v>79</v>
      </c>
      <c r="AV1157" s="13" t="s">
        <v>79</v>
      </c>
      <c r="AW1157" s="13" t="s">
        <v>27</v>
      </c>
      <c r="AX1157" s="13" t="s">
        <v>70</v>
      </c>
      <c r="AY1157" s="151" t="s">
        <v>148</v>
      </c>
    </row>
    <row r="1158" spans="2:51" s="12" customFormat="1" ht="12">
      <c r="B1158" s="143"/>
      <c r="D1158" s="144" t="s">
        <v>157</v>
      </c>
      <c r="E1158" s="145" t="s">
        <v>1</v>
      </c>
      <c r="F1158" s="146" t="s">
        <v>347</v>
      </c>
      <c r="H1158" s="145" t="s">
        <v>1</v>
      </c>
      <c r="L1158" s="143"/>
      <c r="M1158" s="147"/>
      <c r="N1158" s="148"/>
      <c r="O1158" s="148"/>
      <c r="P1158" s="148"/>
      <c r="Q1158" s="148"/>
      <c r="R1158" s="148"/>
      <c r="S1158" s="148"/>
      <c r="T1158" s="149"/>
      <c r="AT1158" s="145" t="s">
        <v>157</v>
      </c>
      <c r="AU1158" s="145" t="s">
        <v>79</v>
      </c>
      <c r="AV1158" s="12" t="s">
        <v>77</v>
      </c>
      <c r="AW1158" s="12" t="s">
        <v>27</v>
      </c>
      <c r="AX1158" s="12" t="s">
        <v>70</v>
      </c>
      <c r="AY1158" s="145" t="s">
        <v>148</v>
      </c>
    </row>
    <row r="1159" spans="2:51" s="13" customFormat="1" ht="12">
      <c r="B1159" s="150"/>
      <c r="D1159" s="144" t="s">
        <v>157</v>
      </c>
      <c r="E1159" s="151" t="s">
        <v>1</v>
      </c>
      <c r="F1159" s="152" t="s">
        <v>4079</v>
      </c>
      <c r="H1159" s="153">
        <v>2.8</v>
      </c>
      <c r="L1159" s="150"/>
      <c r="M1159" s="154"/>
      <c r="N1159" s="155"/>
      <c r="O1159" s="155"/>
      <c r="P1159" s="155"/>
      <c r="Q1159" s="155"/>
      <c r="R1159" s="155"/>
      <c r="S1159" s="155"/>
      <c r="T1159" s="156"/>
      <c r="AT1159" s="151" t="s">
        <v>157</v>
      </c>
      <c r="AU1159" s="151" t="s">
        <v>79</v>
      </c>
      <c r="AV1159" s="13" t="s">
        <v>79</v>
      </c>
      <c r="AW1159" s="13" t="s">
        <v>27</v>
      </c>
      <c r="AX1159" s="13" t="s">
        <v>70</v>
      </c>
      <c r="AY1159" s="151" t="s">
        <v>148</v>
      </c>
    </row>
    <row r="1160" spans="2:51" s="13" customFormat="1" ht="12">
      <c r="B1160" s="150"/>
      <c r="D1160" s="144" t="s">
        <v>157</v>
      </c>
      <c r="E1160" s="151" t="s">
        <v>1</v>
      </c>
      <c r="F1160" s="152" t="s">
        <v>4078</v>
      </c>
      <c r="H1160" s="153">
        <v>1.74</v>
      </c>
      <c r="L1160" s="150"/>
      <c r="M1160" s="154"/>
      <c r="N1160" s="155"/>
      <c r="O1160" s="155"/>
      <c r="P1160" s="155"/>
      <c r="Q1160" s="155"/>
      <c r="R1160" s="155"/>
      <c r="S1160" s="155"/>
      <c r="T1160" s="156"/>
      <c r="AT1160" s="151" t="s">
        <v>157</v>
      </c>
      <c r="AU1160" s="151" t="s">
        <v>79</v>
      </c>
      <c r="AV1160" s="13" t="s">
        <v>79</v>
      </c>
      <c r="AW1160" s="13" t="s">
        <v>27</v>
      </c>
      <c r="AX1160" s="13" t="s">
        <v>70</v>
      </c>
      <c r="AY1160" s="151" t="s">
        <v>148</v>
      </c>
    </row>
    <row r="1161" spans="2:51" s="13" customFormat="1" ht="12">
      <c r="B1161" s="150"/>
      <c r="D1161" s="144" t="s">
        <v>157</v>
      </c>
      <c r="E1161" s="151" t="s">
        <v>1</v>
      </c>
      <c r="F1161" s="152" t="s">
        <v>4199</v>
      </c>
      <c r="H1161" s="153">
        <v>15.96</v>
      </c>
      <c r="L1161" s="150"/>
      <c r="M1161" s="154"/>
      <c r="N1161" s="155"/>
      <c r="O1161" s="155"/>
      <c r="P1161" s="155"/>
      <c r="Q1161" s="155"/>
      <c r="R1161" s="155"/>
      <c r="S1161" s="155"/>
      <c r="T1161" s="156"/>
      <c r="AT1161" s="151" t="s">
        <v>157</v>
      </c>
      <c r="AU1161" s="151" t="s">
        <v>79</v>
      </c>
      <c r="AV1161" s="13" t="s">
        <v>79</v>
      </c>
      <c r="AW1161" s="13" t="s">
        <v>27</v>
      </c>
      <c r="AX1161" s="13" t="s">
        <v>70</v>
      </c>
      <c r="AY1161" s="151" t="s">
        <v>148</v>
      </c>
    </row>
    <row r="1162" spans="2:51" s="13" customFormat="1" ht="12">
      <c r="B1162" s="150"/>
      <c r="D1162" s="144" t="s">
        <v>157</v>
      </c>
      <c r="E1162" s="151" t="s">
        <v>1</v>
      </c>
      <c r="F1162" s="152" t="s">
        <v>4080</v>
      </c>
      <c r="H1162" s="153">
        <v>0.87</v>
      </c>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51" s="13" customFormat="1" ht="12">
      <c r="B1163" s="150"/>
      <c r="D1163" s="144" t="s">
        <v>157</v>
      </c>
      <c r="E1163" s="151" t="s">
        <v>1</v>
      </c>
      <c r="F1163" s="152" t="s">
        <v>4081</v>
      </c>
      <c r="H1163" s="153">
        <v>12.6</v>
      </c>
      <c r="L1163" s="150"/>
      <c r="M1163" s="154"/>
      <c r="N1163" s="155"/>
      <c r="O1163" s="155"/>
      <c r="P1163" s="155"/>
      <c r="Q1163" s="155"/>
      <c r="R1163" s="155"/>
      <c r="S1163" s="155"/>
      <c r="T1163" s="156"/>
      <c r="AT1163" s="151" t="s">
        <v>157</v>
      </c>
      <c r="AU1163" s="151" t="s">
        <v>79</v>
      </c>
      <c r="AV1163" s="13" t="s">
        <v>79</v>
      </c>
      <c r="AW1163" s="13" t="s">
        <v>27</v>
      </c>
      <c r="AX1163" s="13" t="s">
        <v>70</v>
      </c>
      <c r="AY1163" s="151" t="s">
        <v>148</v>
      </c>
    </row>
    <row r="1164" spans="2:51" s="13" customFormat="1" ht="12">
      <c r="B1164" s="150"/>
      <c r="D1164" s="144" t="s">
        <v>157</v>
      </c>
      <c r="F1164" s="152" t="s">
        <v>4200</v>
      </c>
      <c r="H1164" s="153">
        <v>71.484</v>
      </c>
      <c r="L1164" s="150"/>
      <c r="M1164" s="154"/>
      <c r="N1164" s="155"/>
      <c r="O1164" s="155"/>
      <c r="P1164" s="155"/>
      <c r="Q1164" s="155"/>
      <c r="R1164" s="155"/>
      <c r="S1164" s="155"/>
      <c r="T1164" s="156"/>
      <c r="AT1164" s="151" t="s">
        <v>157</v>
      </c>
      <c r="AU1164" s="151" t="s">
        <v>79</v>
      </c>
      <c r="AV1164" s="13" t="s">
        <v>79</v>
      </c>
      <c r="AW1164" s="13" t="s">
        <v>3</v>
      </c>
      <c r="AX1164" s="13" t="s">
        <v>77</v>
      </c>
      <c r="AY1164" s="151" t="s">
        <v>148</v>
      </c>
    </row>
    <row r="1165" spans="2:65" s="1" customFormat="1" ht="24" customHeight="1">
      <c r="B1165" s="130"/>
      <c r="C1165" s="131" t="s">
        <v>1816</v>
      </c>
      <c r="D1165" s="131" t="s">
        <v>150</v>
      </c>
      <c r="E1165" s="132" t="s">
        <v>1908</v>
      </c>
      <c r="F1165" s="133" t="s">
        <v>1909</v>
      </c>
      <c r="G1165" s="134" t="s">
        <v>203</v>
      </c>
      <c r="H1165" s="135">
        <v>0.916</v>
      </c>
      <c r="I1165" s="136"/>
      <c r="J1165" s="136">
        <f>ROUND(I1165*H1165,2)</f>
        <v>0</v>
      </c>
      <c r="K1165" s="133" t="s">
        <v>320</v>
      </c>
      <c r="L1165" s="27"/>
      <c r="M1165" s="137" t="s">
        <v>1</v>
      </c>
      <c r="N1165" s="138" t="s">
        <v>35</v>
      </c>
      <c r="O1165" s="139">
        <v>2.421</v>
      </c>
      <c r="P1165" s="139">
        <f>O1165*H1165</f>
        <v>2.2176359999999997</v>
      </c>
      <c r="Q1165" s="139">
        <v>0</v>
      </c>
      <c r="R1165" s="139">
        <f>Q1165*H1165</f>
        <v>0</v>
      </c>
      <c r="S1165" s="139">
        <v>0</v>
      </c>
      <c r="T1165" s="140">
        <f>S1165*H1165</f>
        <v>0</v>
      </c>
      <c r="AR1165" s="141" t="s">
        <v>231</v>
      </c>
      <c r="AT1165" s="141" t="s">
        <v>150</v>
      </c>
      <c r="AU1165" s="141" t="s">
        <v>79</v>
      </c>
      <c r="AY1165" s="15" t="s">
        <v>148</v>
      </c>
      <c r="BE1165" s="142">
        <f>IF(N1165="základní",J1165,0)</f>
        <v>0</v>
      </c>
      <c r="BF1165" s="142">
        <f>IF(N1165="snížená",J1165,0)</f>
        <v>0</v>
      </c>
      <c r="BG1165" s="142">
        <f>IF(N1165="zákl. přenesená",J1165,0)</f>
        <v>0</v>
      </c>
      <c r="BH1165" s="142">
        <f>IF(N1165="sníž. přenesená",J1165,0)</f>
        <v>0</v>
      </c>
      <c r="BI1165" s="142">
        <f>IF(N1165="nulová",J1165,0)</f>
        <v>0</v>
      </c>
      <c r="BJ1165" s="15" t="s">
        <v>77</v>
      </c>
      <c r="BK1165" s="142">
        <f>ROUND(I1165*H1165,2)</f>
        <v>0</v>
      </c>
      <c r="BL1165" s="15" t="s">
        <v>231</v>
      </c>
      <c r="BM1165" s="141" t="s">
        <v>4201</v>
      </c>
    </row>
    <row r="1166" spans="2:63" s="11" customFormat="1" ht="22.8" customHeight="1">
      <c r="B1166" s="118"/>
      <c r="D1166" s="119" t="s">
        <v>69</v>
      </c>
      <c r="E1166" s="128" t="s">
        <v>1911</v>
      </c>
      <c r="F1166" s="128" t="s">
        <v>1912</v>
      </c>
      <c r="J1166" s="129">
        <f>BK1166</f>
        <v>0</v>
      </c>
      <c r="L1166" s="118"/>
      <c r="M1166" s="122"/>
      <c r="N1166" s="123"/>
      <c r="O1166" s="123"/>
      <c r="P1166" s="124">
        <f>SUM(P1167:P1188)</f>
        <v>811.9345599999999</v>
      </c>
      <c r="Q1166" s="123"/>
      <c r="R1166" s="124">
        <f>SUM(R1167:R1188)</f>
        <v>5.260000000000001</v>
      </c>
      <c r="S1166" s="123"/>
      <c r="T1166" s="125">
        <f>SUM(T1167:T1188)</f>
        <v>0.9119999999999999</v>
      </c>
      <c r="AR1166" s="119" t="s">
        <v>79</v>
      </c>
      <c r="AT1166" s="126" t="s">
        <v>69</v>
      </c>
      <c r="AU1166" s="126" t="s">
        <v>77</v>
      </c>
      <c r="AY1166" s="119" t="s">
        <v>148</v>
      </c>
      <c r="BK1166" s="127">
        <f>SUM(BK1167:BK1188)</f>
        <v>0</v>
      </c>
    </row>
    <row r="1167" spans="2:65" s="1" customFormat="1" ht="16.5" customHeight="1">
      <c r="B1167" s="130"/>
      <c r="C1167" s="131" t="s">
        <v>1820</v>
      </c>
      <c r="D1167" s="131" t="s">
        <v>150</v>
      </c>
      <c r="E1167" s="132" t="s">
        <v>1914</v>
      </c>
      <c r="F1167" s="133" t="s">
        <v>1915</v>
      </c>
      <c r="G1167" s="134" t="s">
        <v>1916</v>
      </c>
      <c r="H1167" s="135">
        <v>1</v>
      </c>
      <c r="I1167" s="136"/>
      <c r="J1167" s="136">
        <f>ROUND(I1167*H1167,2)</f>
        <v>0</v>
      </c>
      <c r="K1167" s="133" t="s">
        <v>1</v>
      </c>
      <c r="L1167" s="27"/>
      <c r="M1167" s="137" t="s">
        <v>1</v>
      </c>
      <c r="N1167" s="138" t="s">
        <v>35</v>
      </c>
      <c r="O1167" s="139">
        <v>0.513</v>
      </c>
      <c r="P1167" s="139">
        <f>O1167*H1167</f>
        <v>0.513</v>
      </c>
      <c r="Q1167" s="139">
        <v>0</v>
      </c>
      <c r="R1167" s="139">
        <f>Q1167*H1167</f>
        <v>0</v>
      </c>
      <c r="S1167" s="139">
        <v>0.016</v>
      </c>
      <c r="T1167" s="140">
        <f>S1167*H1167</f>
        <v>0.016</v>
      </c>
      <c r="AR1167" s="141" t="s">
        <v>231</v>
      </c>
      <c r="AT1167" s="141" t="s">
        <v>150</v>
      </c>
      <c r="AU1167" s="141" t="s">
        <v>79</v>
      </c>
      <c r="AY1167" s="15" t="s">
        <v>148</v>
      </c>
      <c r="BE1167" s="142">
        <f>IF(N1167="základní",J1167,0)</f>
        <v>0</v>
      </c>
      <c r="BF1167" s="142">
        <f>IF(N1167="snížená",J1167,0)</f>
        <v>0</v>
      </c>
      <c r="BG1167" s="142">
        <f>IF(N1167="zákl. přenesená",J1167,0)</f>
        <v>0</v>
      </c>
      <c r="BH1167" s="142">
        <f>IF(N1167="sníž. přenesená",J1167,0)</f>
        <v>0</v>
      </c>
      <c r="BI1167" s="142">
        <f>IF(N1167="nulová",J1167,0)</f>
        <v>0</v>
      </c>
      <c r="BJ1167" s="15" t="s">
        <v>77</v>
      </c>
      <c r="BK1167" s="142">
        <f>ROUND(I1167*H1167,2)</f>
        <v>0</v>
      </c>
      <c r="BL1167" s="15" t="s">
        <v>231</v>
      </c>
      <c r="BM1167" s="141" t="s">
        <v>4202</v>
      </c>
    </row>
    <row r="1168" spans="2:65" s="1" customFormat="1" ht="24" customHeight="1">
      <c r="B1168" s="130"/>
      <c r="C1168" s="131" t="s">
        <v>1824</v>
      </c>
      <c r="D1168" s="131" t="s">
        <v>150</v>
      </c>
      <c r="E1168" s="132" t="s">
        <v>1919</v>
      </c>
      <c r="F1168" s="133" t="s">
        <v>1920</v>
      </c>
      <c r="G1168" s="134" t="s">
        <v>458</v>
      </c>
      <c r="H1168" s="135">
        <v>11</v>
      </c>
      <c r="I1168" s="136"/>
      <c r="J1168" s="136">
        <f>ROUND(I1168*H1168,2)</f>
        <v>0</v>
      </c>
      <c r="K1168" s="133" t="s">
        <v>320</v>
      </c>
      <c r="L1168" s="27"/>
      <c r="M1168" s="137" t="s">
        <v>1</v>
      </c>
      <c r="N1168" s="138" t="s">
        <v>35</v>
      </c>
      <c r="O1168" s="139">
        <v>0.513</v>
      </c>
      <c r="P1168" s="139">
        <f>O1168*H1168</f>
        <v>5.643</v>
      </c>
      <c r="Q1168" s="139">
        <v>0</v>
      </c>
      <c r="R1168" s="139">
        <f>Q1168*H1168</f>
        <v>0</v>
      </c>
      <c r="S1168" s="139">
        <v>0.016</v>
      </c>
      <c r="T1168" s="140">
        <f>S1168*H1168</f>
        <v>0.176</v>
      </c>
      <c r="AR1168" s="141" t="s">
        <v>231</v>
      </c>
      <c r="AT1168" s="141" t="s">
        <v>150</v>
      </c>
      <c r="AU1168" s="141" t="s">
        <v>79</v>
      </c>
      <c r="AY1168" s="15" t="s">
        <v>148</v>
      </c>
      <c r="BE1168" s="142">
        <f>IF(N1168="základní",J1168,0)</f>
        <v>0</v>
      </c>
      <c r="BF1168" s="142">
        <f>IF(N1168="snížená",J1168,0)</f>
        <v>0</v>
      </c>
      <c r="BG1168" s="142">
        <f>IF(N1168="zákl. přenesená",J1168,0)</f>
        <v>0</v>
      </c>
      <c r="BH1168" s="142">
        <f>IF(N1168="sníž. přenesená",J1168,0)</f>
        <v>0</v>
      </c>
      <c r="BI1168" s="142">
        <f>IF(N1168="nulová",J1168,0)</f>
        <v>0</v>
      </c>
      <c r="BJ1168" s="15" t="s">
        <v>77</v>
      </c>
      <c r="BK1168" s="142">
        <f>ROUND(I1168*H1168,2)</f>
        <v>0</v>
      </c>
      <c r="BL1168" s="15" t="s">
        <v>231</v>
      </c>
      <c r="BM1168" s="141" t="s">
        <v>4203</v>
      </c>
    </row>
    <row r="1169" spans="2:51" s="12" customFormat="1" ht="12">
      <c r="B1169" s="143"/>
      <c r="D1169" s="144" t="s">
        <v>157</v>
      </c>
      <c r="E1169" s="145" t="s">
        <v>1</v>
      </c>
      <c r="F1169" s="146" t="s">
        <v>1873</v>
      </c>
      <c r="H1169" s="145" t="s">
        <v>1</v>
      </c>
      <c r="L1169" s="143"/>
      <c r="M1169" s="147"/>
      <c r="N1169" s="148"/>
      <c r="O1169" s="148"/>
      <c r="P1169" s="148"/>
      <c r="Q1169" s="148"/>
      <c r="R1169" s="148"/>
      <c r="S1169" s="148"/>
      <c r="T1169" s="149"/>
      <c r="AT1169" s="145" t="s">
        <v>157</v>
      </c>
      <c r="AU1169" s="145" t="s">
        <v>79</v>
      </c>
      <c r="AV1169" s="12" t="s">
        <v>77</v>
      </c>
      <c r="AW1169" s="12" t="s">
        <v>27</v>
      </c>
      <c r="AX1169" s="12" t="s">
        <v>70</v>
      </c>
      <c r="AY1169" s="145" t="s">
        <v>148</v>
      </c>
    </row>
    <row r="1170" spans="2:51" s="13" customFormat="1" ht="12">
      <c r="B1170" s="150"/>
      <c r="D1170" s="144" t="s">
        <v>157</v>
      </c>
      <c r="E1170" s="151" t="s">
        <v>1</v>
      </c>
      <c r="F1170" s="152" t="s">
        <v>4204</v>
      </c>
      <c r="H1170" s="153">
        <v>11</v>
      </c>
      <c r="L1170" s="150"/>
      <c r="M1170" s="154"/>
      <c r="N1170" s="155"/>
      <c r="O1170" s="155"/>
      <c r="P1170" s="155"/>
      <c r="Q1170" s="155"/>
      <c r="R1170" s="155"/>
      <c r="S1170" s="155"/>
      <c r="T1170" s="156"/>
      <c r="AT1170" s="151" t="s">
        <v>157</v>
      </c>
      <c r="AU1170" s="151" t="s">
        <v>79</v>
      </c>
      <c r="AV1170" s="13" t="s">
        <v>79</v>
      </c>
      <c r="AW1170" s="13" t="s">
        <v>27</v>
      </c>
      <c r="AX1170" s="13" t="s">
        <v>70</v>
      </c>
      <c r="AY1170" s="151" t="s">
        <v>148</v>
      </c>
    </row>
    <row r="1171" spans="2:65" s="1" customFormat="1" ht="24" customHeight="1">
      <c r="B1171" s="130"/>
      <c r="C1171" s="131" t="s">
        <v>1829</v>
      </c>
      <c r="D1171" s="131" t="s">
        <v>150</v>
      </c>
      <c r="E1171" s="132" t="s">
        <v>1925</v>
      </c>
      <c r="F1171" s="133" t="s">
        <v>1926</v>
      </c>
      <c r="G1171" s="134" t="s">
        <v>319</v>
      </c>
      <c r="H1171" s="135">
        <v>3</v>
      </c>
      <c r="I1171" s="136"/>
      <c r="J1171" s="136">
        <f aca="true" t="shared" si="0" ref="J1171:J1176">ROUND(I1171*H1171,2)</f>
        <v>0</v>
      </c>
      <c r="K1171" s="133" t="s">
        <v>1</v>
      </c>
      <c r="L1171" s="27"/>
      <c r="M1171" s="137" t="s">
        <v>1</v>
      </c>
      <c r="N1171" s="138" t="s">
        <v>35</v>
      </c>
      <c r="O1171" s="139">
        <v>0.513</v>
      </c>
      <c r="P1171" s="139">
        <f aca="true" t="shared" si="1" ref="P1171:P1176">O1171*H1171</f>
        <v>1.5390000000000001</v>
      </c>
      <c r="Q1171" s="139">
        <v>0</v>
      </c>
      <c r="R1171" s="139">
        <f aca="true" t="shared" si="2" ref="R1171:R1176">Q1171*H1171</f>
        <v>0</v>
      </c>
      <c r="S1171" s="139">
        <v>0.016</v>
      </c>
      <c r="T1171" s="140">
        <f aca="true" t="shared" si="3" ref="T1171:T1176">S1171*H1171</f>
        <v>0.048</v>
      </c>
      <c r="AR1171" s="141" t="s">
        <v>231</v>
      </c>
      <c r="AT1171" s="141" t="s">
        <v>150</v>
      </c>
      <c r="AU1171" s="141" t="s">
        <v>79</v>
      </c>
      <c r="AY1171" s="15" t="s">
        <v>148</v>
      </c>
      <c r="BE1171" s="142">
        <f aca="true" t="shared" si="4" ref="BE1171:BE1176">IF(N1171="základní",J1171,0)</f>
        <v>0</v>
      </c>
      <c r="BF1171" s="142">
        <f aca="true" t="shared" si="5" ref="BF1171:BF1176">IF(N1171="snížená",J1171,0)</f>
        <v>0</v>
      </c>
      <c r="BG1171" s="142">
        <f aca="true" t="shared" si="6" ref="BG1171:BG1176">IF(N1171="zákl. přenesená",J1171,0)</f>
        <v>0</v>
      </c>
      <c r="BH1171" s="142">
        <f aca="true" t="shared" si="7" ref="BH1171:BH1176">IF(N1171="sníž. přenesená",J1171,0)</f>
        <v>0</v>
      </c>
      <c r="BI1171" s="142">
        <f aca="true" t="shared" si="8" ref="BI1171:BI1176">IF(N1171="nulová",J1171,0)</f>
        <v>0</v>
      </c>
      <c r="BJ1171" s="15" t="s">
        <v>77</v>
      </c>
      <c r="BK1171" s="142">
        <f aca="true" t="shared" si="9" ref="BK1171:BK1176">ROUND(I1171*H1171,2)</f>
        <v>0</v>
      </c>
      <c r="BL1171" s="15" t="s">
        <v>231</v>
      </c>
      <c r="BM1171" s="141" t="s">
        <v>4205</v>
      </c>
    </row>
    <row r="1172" spans="2:65" s="1" customFormat="1" ht="24" customHeight="1">
      <c r="B1172" s="130"/>
      <c r="C1172" s="131" t="s">
        <v>1807</v>
      </c>
      <c r="D1172" s="131" t="s">
        <v>150</v>
      </c>
      <c r="E1172" s="132" t="s">
        <v>1929</v>
      </c>
      <c r="F1172" s="133" t="s">
        <v>1930</v>
      </c>
      <c r="G1172" s="134" t="s">
        <v>319</v>
      </c>
      <c r="H1172" s="135">
        <v>14</v>
      </c>
      <c r="I1172" s="136"/>
      <c r="J1172" s="136">
        <f t="shared" si="0"/>
        <v>0</v>
      </c>
      <c r="K1172" s="133" t="s">
        <v>1</v>
      </c>
      <c r="L1172" s="27"/>
      <c r="M1172" s="137" t="s">
        <v>1</v>
      </c>
      <c r="N1172" s="138" t="s">
        <v>35</v>
      </c>
      <c r="O1172" s="139">
        <v>0.513</v>
      </c>
      <c r="P1172" s="139">
        <f t="shared" si="1"/>
        <v>7.182</v>
      </c>
      <c r="Q1172" s="139">
        <v>0</v>
      </c>
      <c r="R1172" s="139">
        <f t="shared" si="2"/>
        <v>0</v>
      </c>
      <c r="S1172" s="139">
        <v>0.016</v>
      </c>
      <c r="T1172" s="140">
        <f t="shared" si="3"/>
        <v>0.224</v>
      </c>
      <c r="AR1172" s="141" t="s">
        <v>231</v>
      </c>
      <c r="AT1172" s="141" t="s">
        <v>150</v>
      </c>
      <c r="AU1172" s="141" t="s">
        <v>79</v>
      </c>
      <c r="AY1172" s="15" t="s">
        <v>148</v>
      </c>
      <c r="BE1172" s="142">
        <f t="shared" si="4"/>
        <v>0</v>
      </c>
      <c r="BF1172" s="142">
        <f t="shared" si="5"/>
        <v>0</v>
      </c>
      <c r="BG1172" s="142">
        <f t="shared" si="6"/>
        <v>0</v>
      </c>
      <c r="BH1172" s="142">
        <f t="shared" si="7"/>
        <v>0</v>
      </c>
      <c r="BI1172" s="142">
        <f t="shared" si="8"/>
        <v>0</v>
      </c>
      <c r="BJ1172" s="15" t="s">
        <v>77</v>
      </c>
      <c r="BK1172" s="142">
        <f t="shared" si="9"/>
        <v>0</v>
      </c>
      <c r="BL1172" s="15" t="s">
        <v>231</v>
      </c>
      <c r="BM1172" s="141" t="s">
        <v>4206</v>
      </c>
    </row>
    <row r="1173" spans="2:65" s="1" customFormat="1" ht="24" customHeight="1">
      <c r="B1173" s="130"/>
      <c r="C1173" s="131" t="s">
        <v>1833</v>
      </c>
      <c r="D1173" s="131" t="s">
        <v>150</v>
      </c>
      <c r="E1173" s="132" t="s">
        <v>1933</v>
      </c>
      <c r="F1173" s="133" t="s">
        <v>1934</v>
      </c>
      <c r="G1173" s="134" t="s">
        <v>319</v>
      </c>
      <c r="H1173" s="135">
        <v>6</v>
      </c>
      <c r="I1173" s="136"/>
      <c r="J1173" s="136">
        <f t="shared" si="0"/>
        <v>0</v>
      </c>
      <c r="K1173" s="133" t="s">
        <v>1</v>
      </c>
      <c r="L1173" s="27"/>
      <c r="M1173" s="137" t="s">
        <v>1</v>
      </c>
      <c r="N1173" s="138" t="s">
        <v>35</v>
      </c>
      <c r="O1173" s="139">
        <v>0.513</v>
      </c>
      <c r="P1173" s="139">
        <f t="shared" si="1"/>
        <v>3.0780000000000003</v>
      </c>
      <c r="Q1173" s="139">
        <v>0</v>
      </c>
      <c r="R1173" s="139">
        <f t="shared" si="2"/>
        <v>0</v>
      </c>
      <c r="S1173" s="139">
        <v>0.016</v>
      </c>
      <c r="T1173" s="140">
        <f t="shared" si="3"/>
        <v>0.096</v>
      </c>
      <c r="AR1173" s="141" t="s">
        <v>231</v>
      </c>
      <c r="AT1173" s="141" t="s">
        <v>150</v>
      </c>
      <c r="AU1173" s="141" t="s">
        <v>79</v>
      </c>
      <c r="AY1173" s="15" t="s">
        <v>148</v>
      </c>
      <c r="BE1173" s="142">
        <f t="shared" si="4"/>
        <v>0</v>
      </c>
      <c r="BF1173" s="142">
        <f t="shared" si="5"/>
        <v>0</v>
      </c>
      <c r="BG1173" s="142">
        <f t="shared" si="6"/>
        <v>0</v>
      </c>
      <c r="BH1173" s="142">
        <f t="shared" si="7"/>
        <v>0</v>
      </c>
      <c r="BI1173" s="142">
        <f t="shared" si="8"/>
        <v>0</v>
      </c>
      <c r="BJ1173" s="15" t="s">
        <v>77</v>
      </c>
      <c r="BK1173" s="142">
        <f t="shared" si="9"/>
        <v>0</v>
      </c>
      <c r="BL1173" s="15" t="s">
        <v>231</v>
      </c>
      <c r="BM1173" s="141" t="s">
        <v>4207</v>
      </c>
    </row>
    <row r="1174" spans="2:65" s="1" customFormat="1" ht="36" customHeight="1">
      <c r="B1174" s="130"/>
      <c r="C1174" s="131" t="s">
        <v>1838</v>
      </c>
      <c r="D1174" s="131" t="s">
        <v>150</v>
      </c>
      <c r="E1174" s="132" t="s">
        <v>1937</v>
      </c>
      <c r="F1174" s="133" t="s">
        <v>1938</v>
      </c>
      <c r="G1174" s="134" t="s">
        <v>319</v>
      </c>
      <c r="H1174" s="135">
        <v>6</v>
      </c>
      <c r="I1174" s="136"/>
      <c r="J1174" s="136">
        <f t="shared" si="0"/>
        <v>0</v>
      </c>
      <c r="K1174" s="133" t="s">
        <v>1</v>
      </c>
      <c r="L1174" s="27"/>
      <c r="M1174" s="137" t="s">
        <v>1</v>
      </c>
      <c r="N1174" s="138" t="s">
        <v>35</v>
      </c>
      <c r="O1174" s="139">
        <v>0.513</v>
      </c>
      <c r="P1174" s="139">
        <f t="shared" si="1"/>
        <v>3.0780000000000003</v>
      </c>
      <c r="Q1174" s="139">
        <v>0</v>
      </c>
      <c r="R1174" s="139">
        <f t="shared" si="2"/>
        <v>0</v>
      </c>
      <c r="S1174" s="139">
        <v>0.016</v>
      </c>
      <c r="T1174" s="140">
        <f t="shared" si="3"/>
        <v>0.096</v>
      </c>
      <c r="AR1174" s="141" t="s">
        <v>231</v>
      </c>
      <c r="AT1174" s="141" t="s">
        <v>150</v>
      </c>
      <c r="AU1174" s="141" t="s">
        <v>79</v>
      </c>
      <c r="AY1174" s="15" t="s">
        <v>148</v>
      </c>
      <c r="BE1174" s="142">
        <f t="shared" si="4"/>
        <v>0</v>
      </c>
      <c r="BF1174" s="142">
        <f t="shared" si="5"/>
        <v>0</v>
      </c>
      <c r="BG1174" s="142">
        <f t="shared" si="6"/>
        <v>0</v>
      </c>
      <c r="BH1174" s="142">
        <f t="shared" si="7"/>
        <v>0</v>
      </c>
      <c r="BI1174" s="142">
        <f t="shared" si="8"/>
        <v>0</v>
      </c>
      <c r="BJ1174" s="15" t="s">
        <v>77</v>
      </c>
      <c r="BK1174" s="142">
        <f t="shared" si="9"/>
        <v>0</v>
      </c>
      <c r="BL1174" s="15" t="s">
        <v>231</v>
      </c>
      <c r="BM1174" s="141" t="s">
        <v>4208</v>
      </c>
    </row>
    <row r="1175" spans="2:65" s="1" customFormat="1" ht="24" customHeight="1">
      <c r="B1175" s="130"/>
      <c r="C1175" s="131" t="s">
        <v>1843</v>
      </c>
      <c r="D1175" s="131" t="s">
        <v>150</v>
      </c>
      <c r="E1175" s="132" t="s">
        <v>1941</v>
      </c>
      <c r="F1175" s="133" t="s">
        <v>1942</v>
      </c>
      <c r="G1175" s="134" t="s">
        <v>319</v>
      </c>
      <c r="H1175" s="135">
        <v>7</v>
      </c>
      <c r="I1175" s="136"/>
      <c r="J1175" s="136">
        <f t="shared" si="0"/>
        <v>0</v>
      </c>
      <c r="K1175" s="133" t="s">
        <v>1</v>
      </c>
      <c r="L1175" s="27"/>
      <c r="M1175" s="137" t="s">
        <v>1</v>
      </c>
      <c r="N1175" s="138" t="s">
        <v>35</v>
      </c>
      <c r="O1175" s="139">
        <v>0.513</v>
      </c>
      <c r="P1175" s="139">
        <f t="shared" si="1"/>
        <v>3.591</v>
      </c>
      <c r="Q1175" s="139">
        <v>0</v>
      </c>
      <c r="R1175" s="139">
        <f t="shared" si="2"/>
        <v>0</v>
      </c>
      <c r="S1175" s="139">
        <v>0.016</v>
      </c>
      <c r="T1175" s="140">
        <f t="shared" si="3"/>
        <v>0.112</v>
      </c>
      <c r="AR1175" s="141" t="s">
        <v>231</v>
      </c>
      <c r="AT1175" s="141" t="s">
        <v>150</v>
      </c>
      <c r="AU1175" s="141" t="s">
        <v>79</v>
      </c>
      <c r="AY1175" s="15" t="s">
        <v>148</v>
      </c>
      <c r="BE1175" s="142">
        <f t="shared" si="4"/>
        <v>0</v>
      </c>
      <c r="BF1175" s="142">
        <f t="shared" si="5"/>
        <v>0</v>
      </c>
      <c r="BG1175" s="142">
        <f t="shared" si="6"/>
        <v>0</v>
      </c>
      <c r="BH1175" s="142">
        <f t="shared" si="7"/>
        <v>0</v>
      </c>
      <c r="BI1175" s="142">
        <f t="shared" si="8"/>
        <v>0</v>
      </c>
      <c r="BJ1175" s="15" t="s">
        <v>77</v>
      </c>
      <c r="BK1175" s="142">
        <f t="shared" si="9"/>
        <v>0</v>
      </c>
      <c r="BL1175" s="15" t="s">
        <v>231</v>
      </c>
      <c r="BM1175" s="141" t="s">
        <v>4209</v>
      </c>
    </row>
    <row r="1176" spans="2:65" s="1" customFormat="1" ht="36" customHeight="1">
      <c r="B1176" s="130"/>
      <c r="C1176" s="131" t="s">
        <v>1856</v>
      </c>
      <c r="D1176" s="131" t="s">
        <v>150</v>
      </c>
      <c r="E1176" s="132" t="s">
        <v>1945</v>
      </c>
      <c r="F1176" s="133" t="s">
        <v>1946</v>
      </c>
      <c r="G1176" s="134" t="s">
        <v>319</v>
      </c>
      <c r="H1176" s="135">
        <v>3</v>
      </c>
      <c r="I1176" s="136"/>
      <c r="J1176" s="136">
        <f t="shared" si="0"/>
        <v>0</v>
      </c>
      <c r="K1176" s="133" t="s">
        <v>1</v>
      </c>
      <c r="L1176" s="27"/>
      <c r="M1176" s="137" t="s">
        <v>1</v>
      </c>
      <c r="N1176" s="138" t="s">
        <v>35</v>
      </c>
      <c r="O1176" s="139">
        <v>0.513</v>
      </c>
      <c r="P1176" s="139">
        <f t="shared" si="1"/>
        <v>1.5390000000000001</v>
      </c>
      <c r="Q1176" s="139">
        <v>0.02</v>
      </c>
      <c r="R1176" s="139">
        <f t="shared" si="2"/>
        <v>0.06</v>
      </c>
      <c r="S1176" s="139">
        <v>0.016</v>
      </c>
      <c r="T1176" s="140">
        <f t="shared" si="3"/>
        <v>0.048</v>
      </c>
      <c r="AR1176" s="141" t="s">
        <v>231</v>
      </c>
      <c r="AT1176" s="141" t="s">
        <v>150</v>
      </c>
      <c r="AU1176" s="141" t="s">
        <v>79</v>
      </c>
      <c r="AY1176" s="15" t="s">
        <v>148</v>
      </c>
      <c r="BE1176" s="142">
        <f t="shared" si="4"/>
        <v>0</v>
      </c>
      <c r="BF1176" s="142">
        <f t="shared" si="5"/>
        <v>0</v>
      </c>
      <c r="BG1176" s="142">
        <f t="shared" si="6"/>
        <v>0</v>
      </c>
      <c r="BH1176" s="142">
        <f t="shared" si="7"/>
        <v>0</v>
      </c>
      <c r="BI1176" s="142">
        <f t="shared" si="8"/>
        <v>0</v>
      </c>
      <c r="BJ1176" s="15" t="s">
        <v>77</v>
      </c>
      <c r="BK1176" s="142">
        <f t="shared" si="9"/>
        <v>0</v>
      </c>
      <c r="BL1176" s="15" t="s">
        <v>231</v>
      </c>
      <c r="BM1176" s="141" t="s">
        <v>4210</v>
      </c>
    </row>
    <row r="1177" spans="2:47" s="1" customFormat="1" ht="28.8">
      <c r="B1177" s="27"/>
      <c r="D1177" s="144" t="s">
        <v>277</v>
      </c>
      <c r="F1177" s="166" t="s">
        <v>1948</v>
      </c>
      <c r="L1177" s="27"/>
      <c r="M1177" s="167"/>
      <c r="N1177" s="50"/>
      <c r="O1177" s="50"/>
      <c r="P1177" s="50"/>
      <c r="Q1177" s="50"/>
      <c r="R1177" s="50"/>
      <c r="S1177" s="50"/>
      <c r="T1177" s="51"/>
      <c r="AT1177" s="15" t="s">
        <v>277</v>
      </c>
      <c r="AU1177" s="15" t="s">
        <v>79</v>
      </c>
    </row>
    <row r="1178" spans="2:51" s="13" customFormat="1" ht="12">
      <c r="B1178" s="150"/>
      <c r="D1178" s="144" t="s">
        <v>157</v>
      </c>
      <c r="E1178" s="151" t="s">
        <v>1</v>
      </c>
      <c r="F1178" s="152" t="s">
        <v>4211</v>
      </c>
      <c r="H1178" s="153">
        <v>3</v>
      </c>
      <c r="L1178" s="150"/>
      <c r="M1178" s="154"/>
      <c r="N1178" s="155"/>
      <c r="O1178" s="155"/>
      <c r="P1178" s="155"/>
      <c r="Q1178" s="155"/>
      <c r="R1178" s="155"/>
      <c r="S1178" s="155"/>
      <c r="T1178" s="156"/>
      <c r="AT1178" s="151" t="s">
        <v>157</v>
      </c>
      <c r="AU1178" s="151" t="s">
        <v>79</v>
      </c>
      <c r="AV1178" s="13" t="s">
        <v>79</v>
      </c>
      <c r="AW1178" s="13" t="s">
        <v>27</v>
      </c>
      <c r="AX1178" s="13" t="s">
        <v>70</v>
      </c>
      <c r="AY1178" s="151" t="s">
        <v>148</v>
      </c>
    </row>
    <row r="1179" spans="2:65" s="1" customFormat="1" ht="24" customHeight="1">
      <c r="B1179" s="130"/>
      <c r="C1179" s="131" t="s">
        <v>1860</v>
      </c>
      <c r="D1179" s="131" t="s">
        <v>150</v>
      </c>
      <c r="E1179" s="132" t="s">
        <v>1951</v>
      </c>
      <c r="F1179" s="133" t="s">
        <v>1952</v>
      </c>
      <c r="G1179" s="134" t="s">
        <v>319</v>
      </c>
      <c r="H1179" s="135">
        <v>6</v>
      </c>
      <c r="I1179" s="136"/>
      <c r="J1179" s="136">
        <f>ROUND(I1179*H1179,2)</f>
        <v>0</v>
      </c>
      <c r="K1179" s="133" t="s">
        <v>1</v>
      </c>
      <c r="L1179" s="27"/>
      <c r="M1179" s="137" t="s">
        <v>1</v>
      </c>
      <c r="N1179" s="138" t="s">
        <v>35</v>
      </c>
      <c r="O1179" s="139">
        <v>0.513</v>
      </c>
      <c r="P1179" s="139">
        <f>O1179*H1179</f>
        <v>3.0780000000000003</v>
      </c>
      <c r="Q1179" s="139">
        <v>0.02</v>
      </c>
      <c r="R1179" s="139">
        <f>Q1179*H1179</f>
        <v>0.12</v>
      </c>
      <c r="S1179" s="139">
        <v>0.016</v>
      </c>
      <c r="T1179" s="140">
        <f>S1179*H1179</f>
        <v>0.096</v>
      </c>
      <c r="AR1179" s="141" t="s">
        <v>231</v>
      </c>
      <c r="AT1179" s="141" t="s">
        <v>150</v>
      </c>
      <c r="AU1179" s="141" t="s">
        <v>79</v>
      </c>
      <c r="AY1179" s="15" t="s">
        <v>148</v>
      </c>
      <c r="BE1179" s="142">
        <f>IF(N1179="základní",J1179,0)</f>
        <v>0</v>
      </c>
      <c r="BF1179" s="142">
        <f>IF(N1179="snížená",J1179,0)</f>
        <v>0</v>
      </c>
      <c r="BG1179" s="142">
        <f>IF(N1179="zákl. přenesená",J1179,0)</f>
        <v>0</v>
      </c>
      <c r="BH1179" s="142">
        <f>IF(N1179="sníž. přenesená",J1179,0)</f>
        <v>0</v>
      </c>
      <c r="BI1179" s="142">
        <f>IF(N1179="nulová",J1179,0)</f>
        <v>0</v>
      </c>
      <c r="BJ1179" s="15" t="s">
        <v>77</v>
      </c>
      <c r="BK1179" s="142">
        <f>ROUND(I1179*H1179,2)</f>
        <v>0</v>
      </c>
      <c r="BL1179" s="15" t="s">
        <v>231</v>
      </c>
      <c r="BM1179" s="141" t="s">
        <v>4212</v>
      </c>
    </row>
    <row r="1180" spans="2:51" s="13" customFormat="1" ht="12">
      <c r="B1180" s="150"/>
      <c r="D1180" s="144" t="s">
        <v>157</v>
      </c>
      <c r="E1180" s="151" t="s">
        <v>1</v>
      </c>
      <c r="F1180" s="152" t="s">
        <v>2816</v>
      </c>
      <c r="H1180" s="153">
        <v>1</v>
      </c>
      <c r="L1180" s="150"/>
      <c r="M1180" s="154"/>
      <c r="N1180" s="155"/>
      <c r="O1180" s="155"/>
      <c r="P1180" s="155"/>
      <c r="Q1180" s="155"/>
      <c r="R1180" s="155"/>
      <c r="S1180" s="155"/>
      <c r="T1180" s="156"/>
      <c r="AT1180" s="151" t="s">
        <v>157</v>
      </c>
      <c r="AU1180" s="151" t="s">
        <v>79</v>
      </c>
      <c r="AV1180" s="13" t="s">
        <v>79</v>
      </c>
      <c r="AW1180" s="13" t="s">
        <v>27</v>
      </c>
      <c r="AX1180" s="13" t="s">
        <v>70</v>
      </c>
      <c r="AY1180" s="151" t="s">
        <v>148</v>
      </c>
    </row>
    <row r="1181" spans="2:51" s="13" customFormat="1" ht="12">
      <c r="B1181" s="150"/>
      <c r="D1181" s="144" t="s">
        <v>157</v>
      </c>
      <c r="E1181" s="151" t="s">
        <v>1</v>
      </c>
      <c r="F1181" s="152" t="s">
        <v>2817</v>
      </c>
      <c r="H1181" s="153">
        <v>5</v>
      </c>
      <c r="L1181" s="150"/>
      <c r="M1181" s="154"/>
      <c r="N1181" s="155"/>
      <c r="O1181" s="155"/>
      <c r="P1181" s="155"/>
      <c r="Q1181" s="155"/>
      <c r="R1181" s="155"/>
      <c r="S1181" s="155"/>
      <c r="T1181" s="156"/>
      <c r="AT1181" s="151" t="s">
        <v>157</v>
      </c>
      <c r="AU1181" s="151" t="s">
        <v>79</v>
      </c>
      <c r="AV1181" s="13" t="s">
        <v>79</v>
      </c>
      <c r="AW1181" s="13" t="s">
        <v>27</v>
      </c>
      <c r="AX1181" s="13" t="s">
        <v>70</v>
      </c>
      <c r="AY1181" s="151" t="s">
        <v>148</v>
      </c>
    </row>
    <row r="1182" spans="2:65" s="1" customFormat="1" ht="72" customHeight="1">
      <c r="B1182" s="130"/>
      <c r="C1182" s="131" t="s">
        <v>1851</v>
      </c>
      <c r="D1182" s="131" t="s">
        <v>150</v>
      </c>
      <c r="E1182" s="132" t="s">
        <v>4213</v>
      </c>
      <c r="F1182" s="133" t="s">
        <v>4214</v>
      </c>
      <c r="G1182" s="134" t="s">
        <v>319</v>
      </c>
      <c r="H1182" s="135">
        <v>1</v>
      </c>
      <c r="I1182" s="136"/>
      <c r="J1182" s="136">
        <f aca="true" t="shared" si="10" ref="J1182:J1188">ROUND(I1182*H1182,2)</f>
        <v>0</v>
      </c>
      <c r="K1182" s="133" t="s">
        <v>1</v>
      </c>
      <c r="L1182" s="27"/>
      <c r="M1182" s="137" t="s">
        <v>1</v>
      </c>
      <c r="N1182" s="138" t="s">
        <v>35</v>
      </c>
      <c r="O1182" s="139">
        <v>11.446</v>
      </c>
      <c r="P1182" s="139">
        <f aca="true" t="shared" si="11" ref="P1182:P1188">O1182*H1182</f>
        <v>11.446</v>
      </c>
      <c r="Q1182" s="139">
        <v>1.15</v>
      </c>
      <c r="R1182" s="139">
        <f aca="true" t="shared" si="12" ref="R1182:R1188">Q1182*H1182</f>
        <v>1.15</v>
      </c>
      <c r="S1182" s="139">
        <v>0</v>
      </c>
      <c r="T1182" s="140">
        <f aca="true" t="shared" si="13" ref="T1182:T1188">S1182*H1182</f>
        <v>0</v>
      </c>
      <c r="AR1182" s="141" t="s">
        <v>231</v>
      </c>
      <c r="AT1182" s="141" t="s">
        <v>150</v>
      </c>
      <c r="AU1182" s="141" t="s">
        <v>79</v>
      </c>
      <c r="AY1182" s="15" t="s">
        <v>148</v>
      </c>
      <c r="BE1182" s="142">
        <f aca="true" t="shared" si="14" ref="BE1182:BE1188">IF(N1182="základní",J1182,0)</f>
        <v>0</v>
      </c>
      <c r="BF1182" s="142">
        <f aca="true" t="shared" si="15" ref="BF1182:BF1188">IF(N1182="snížená",J1182,0)</f>
        <v>0</v>
      </c>
      <c r="BG1182" s="142">
        <f aca="true" t="shared" si="16" ref="BG1182:BG1188">IF(N1182="zákl. přenesená",J1182,0)</f>
        <v>0</v>
      </c>
      <c r="BH1182" s="142">
        <f aca="true" t="shared" si="17" ref="BH1182:BH1188">IF(N1182="sníž. přenesená",J1182,0)</f>
        <v>0</v>
      </c>
      <c r="BI1182" s="142">
        <f aca="true" t="shared" si="18" ref="BI1182:BI1188">IF(N1182="nulová",J1182,0)</f>
        <v>0</v>
      </c>
      <c r="BJ1182" s="15" t="s">
        <v>77</v>
      </c>
      <c r="BK1182" s="142">
        <f aca="true" t="shared" si="19" ref="BK1182:BK1188">ROUND(I1182*H1182,2)</f>
        <v>0</v>
      </c>
      <c r="BL1182" s="15" t="s">
        <v>231</v>
      </c>
      <c r="BM1182" s="141" t="s">
        <v>4215</v>
      </c>
    </row>
    <row r="1183" spans="2:65" s="1" customFormat="1" ht="48" customHeight="1">
      <c r="B1183" s="130"/>
      <c r="C1183" s="131" t="s">
        <v>1847</v>
      </c>
      <c r="D1183" s="131" t="s">
        <v>150</v>
      </c>
      <c r="E1183" s="132" t="s">
        <v>1957</v>
      </c>
      <c r="F1183" s="133" t="s">
        <v>1958</v>
      </c>
      <c r="G1183" s="134" t="s">
        <v>319</v>
      </c>
      <c r="H1183" s="135">
        <v>3</v>
      </c>
      <c r="I1183" s="136"/>
      <c r="J1183" s="136">
        <f t="shared" si="10"/>
        <v>0</v>
      </c>
      <c r="K1183" s="133" t="s">
        <v>1</v>
      </c>
      <c r="L1183" s="27"/>
      <c r="M1183" s="137" t="s">
        <v>1</v>
      </c>
      <c r="N1183" s="138" t="s">
        <v>35</v>
      </c>
      <c r="O1183" s="139">
        <v>11.446</v>
      </c>
      <c r="P1183" s="139">
        <f t="shared" si="11"/>
        <v>34.338</v>
      </c>
      <c r="Q1183" s="139">
        <v>0.05</v>
      </c>
      <c r="R1183" s="139">
        <f t="shared" si="12"/>
        <v>0.15000000000000002</v>
      </c>
      <c r="S1183" s="139">
        <v>0</v>
      </c>
      <c r="T1183" s="140">
        <f t="shared" si="13"/>
        <v>0</v>
      </c>
      <c r="AR1183" s="141" t="s">
        <v>231</v>
      </c>
      <c r="AT1183" s="141" t="s">
        <v>150</v>
      </c>
      <c r="AU1183" s="141" t="s">
        <v>79</v>
      </c>
      <c r="AY1183" s="15" t="s">
        <v>148</v>
      </c>
      <c r="BE1183" s="142">
        <f t="shared" si="14"/>
        <v>0</v>
      </c>
      <c r="BF1183" s="142">
        <f t="shared" si="15"/>
        <v>0</v>
      </c>
      <c r="BG1183" s="142">
        <f t="shared" si="16"/>
        <v>0</v>
      </c>
      <c r="BH1183" s="142">
        <f t="shared" si="17"/>
        <v>0</v>
      </c>
      <c r="BI1183" s="142">
        <f t="shared" si="18"/>
        <v>0</v>
      </c>
      <c r="BJ1183" s="15" t="s">
        <v>77</v>
      </c>
      <c r="BK1183" s="142">
        <f t="shared" si="19"/>
        <v>0</v>
      </c>
      <c r="BL1183" s="15" t="s">
        <v>231</v>
      </c>
      <c r="BM1183" s="141" t="s">
        <v>4216</v>
      </c>
    </row>
    <row r="1184" spans="2:65" s="1" customFormat="1" ht="72" customHeight="1">
      <c r="B1184" s="130"/>
      <c r="C1184" s="131" t="s">
        <v>1864</v>
      </c>
      <c r="D1184" s="131" t="s">
        <v>150</v>
      </c>
      <c r="E1184" s="132" t="s">
        <v>1961</v>
      </c>
      <c r="F1184" s="133" t="s">
        <v>1962</v>
      </c>
      <c r="G1184" s="134" t="s">
        <v>319</v>
      </c>
      <c r="H1184" s="135">
        <v>1</v>
      </c>
      <c r="I1184" s="136"/>
      <c r="J1184" s="136">
        <f t="shared" si="10"/>
        <v>0</v>
      </c>
      <c r="K1184" s="133" t="s">
        <v>1</v>
      </c>
      <c r="L1184" s="27"/>
      <c r="M1184" s="137" t="s">
        <v>1</v>
      </c>
      <c r="N1184" s="138" t="s">
        <v>35</v>
      </c>
      <c r="O1184" s="139">
        <v>11.446</v>
      </c>
      <c r="P1184" s="139">
        <f t="shared" si="11"/>
        <v>11.446</v>
      </c>
      <c r="Q1184" s="139">
        <v>1.15</v>
      </c>
      <c r="R1184" s="139">
        <f t="shared" si="12"/>
        <v>1.15</v>
      </c>
      <c r="S1184" s="139">
        <v>0</v>
      </c>
      <c r="T1184" s="140">
        <f t="shared" si="13"/>
        <v>0</v>
      </c>
      <c r="AR1184" s="141" t="s">
        <v>231</v>
      </c>
      <c r="AT1184" s="141" t="s">
        <v>150</v>
      </c>
      <c r="AU1184" s="141" t="s">
        <v>79</v>
      </c>
      <c r="AY1184" s="15" t="s">
        <v>148</v>
      </c>
      <c r="BE1184" s="142">
        <f t="shared" si="14"/>
        <v>0</v>
      </c>
      <c r="BF1184" s="142">
        <f t="shared" si="15"/>
        <v>0</v>
      </c>
      <c r="BG1184" s="142">
        <f t="shared" si="16"/>
        <v>0</v>
      </c>
      <c r="BH1184" s="142">
        <f t="shared" si="17"/>
        <v>0</v>
      </c>
      <c r="BI1184" s="142">
        <f t="shared" si="18"/>
        <v>0</v>
      </c>
      <c r="BJ1184" s="15" t="s">
        <v>77</v>
      </c>
      <c r="BK1184" s="142">
        <f t="shared" si="19"/>
        <v>0</v>
      </c>
      <c r="BL1184" s="15" t="s">
        <v>231</v>
      </c>
      <c r="BM1184" s="141" t="s">
        <v>4217</v>
      </c>
    </row>
    <row r="1185" spans="2:65" s="1" customFormat="1" ht="48" customHeight="1">
      <c r="B1185" s="130"/>
      <c r="C1185" s="131" t="s">
        <v>1869</v>
      </c>
      <c r="D1185" s="131" t="s">
        <v>150</v>
      </c>
      <c r="E1185" s="132" t="s">
        <v>2819</v>
      </c>
      <c r="F1185" s="133" t="s">
        <v>2820</v>
      </c>
      <c r="G1185" s="134" t="s">
        <v>319</v>
      </c>
      <c r="H1185" s="135">
        <v>4</v>
      </c>
      <c r="I1185" s="136"/>
      <c r="J1185" s="136">
        <f t="shared" si="10"/>
        <v>0</v>
      </c>
      <c r="K1185" s="133" t="s">
        <v>1</v>
      </c>
      <c r="L1185" s="27"/>
      <c r="M1185" s="137" t="s">
        <v>1</v>
      </c>
      <c r="N1185" s="138" t="s">
        <v>35</v>
      </c>
      <c r="O1185" s="139">
        <v>11.446</v>
      </c>
      <c r="P1185" s="139">
        <f t="shared" si="11"/>
        <v>45.784</v>
      </c>
      <c r="Q1185" s="139">
        <v>0.15</v>
      </c>
      <c r="R1185" s="139">
        <f t="shared" si="12"/>
        <v>0.6</v>
      </c>
      <c r="S1185" s="139">
        <v>0</v>
      </c>
      <c r="T1185" s="140">
        <f t="shared" si="13"/>
        <v>0</v>
      </c>
      <c r="AR1185" s="141" t="s">
        <v>231</v>
      </c>
      <c r="AT1185" s="141" t="s">
        <v>150</v>
      </c>
      <c r="AU1185" s="141" t="s">
        <v>79</v>
      </c>
      <c r="AY1185" s="15" t="s">
        <v>148</v>
      </c>
      <c r="BE1185" s="142">
        <f t="shared" si="14"/>
        <v>0</v>
      </c>
      <c r="BF1185" s="142">
        <f t="shared" si="15"/>
        <v>0</v>
      </c>
      <c r="BG1185" s="142">
        <f t="shared" si="16"/>
        <v>0</v>
      </c>
      <c r="BH1185" s="142">
        <f t="shared" si="17"/>
        <v>0</v>
      </c>
      <c r="BI1185" s="142">
        <f t="shared" si="18"/>
        <v>0</v>
      </c>
      <c r="BJ1185" s="15" t="s">
        <v>77</v>
      </c>
      <c r="BK1185" s="142">
        <f t="shared" si="19"/>
        <v>0</v>
      </c>
      <c r="BL1185" s="15" t="s">
        <v>231</v>
      </c>
      <c r="BM1185" s="141" t="s">
        <v>4218</v>
      </c>
    </row>
    <row r="1186" spans="2:65" s="1" customFormat="1" ht="24" customHeight="1">
      <c r="B1186" s="130"/>
      <c r="C1186" s="131" t="s">
        <v>1875</v>
      </c>
      <c r="D1186" s="131" t="s">
        <v>150</v>
      </c>
      <c r="E1186" s="132" t="s">
        <v>1970</v>
      </c>
      <c r="F1186" s="133" t="s">
        <v>1971</v>
      </c>
      <c r="G1186" s="134" t="s">
        <v>319</v>
      </c>
      <c r="H1186" s="135">
        <v>55</v>
      </c>
      <c r="I1186" s="136"/>
      <c r="J1186" s="136">
        <f t="shared" si="10"/>
        <v>0</v>
      </c>
      <c r="K1186" s="133" t="s">
        <v>1</v>
      </c>
      <c r="L1186" s="27"/>
      <c r="M1186" s="137" t="s">
        <v>1</v>
      </c>
      <c r="N1186" s="138" t="s">
        <v>35</v>
      </c>
      <c r="O1186" s="139">
        <v>11.446</v>
      </c>
      <c r="P1186" s="139">
        <f t="shared" si="11"/>
        <v>629.53</v>
      </c>
      <c r="Q1186" s="139">
        <v>0.035</v>
      </c>
      <c r="R1186" s="139">
        <f t="shared" si="12"/>
        <v>1.9250000000000003</v>
      </c>
      <c r="S1186" s="139">
        <v>0</v>
      </c>
      <c r="T1186" s="140">
        <f t="shared" si="13"/>
        <v>0</v>
      </c>
      <c r="AR1186" s="141" t="s">
        <v>231</v>
      </c>
      <c r="AT1186" s="141" t="s">
        <v>150</v>
      </c>
      <c r="AU1186" s="141" t="s">
        <v>79</v>
      </c>
      <c r="AY1186" s="15" t="s">
        <v>148</v>
      </c>
      <c r="BE1186" s="142">
        <f t="shared" si="14"/>
        <v>0</v>
      </c>
      <c r="BF1186" s="142">
        <f t="shared" si="15"/>
        <v>0</v>
      </c>
      <c r="BG1186" s="142">
        <f t="shared" si="16"/>
        <v>0</v>
      </c>
      <c r="BH1186" s="142">
        <f t="shared" si="17"/>
        <v>0</v>
      </c>
      <c r="BI1186" s="142">
        <f t="shared" si="18"/>
        <v>0</v>
      </c>
      <c r="BJ1186" s="15" t="s">
        <v>77</v>
      </c>
      <c r="BK1186" s="142">
        <f t="shared" si="19"/>
        <v>0</v>
      </c>
      <c r="BL1186" s="15" t="s">
        <v>231</v>
      </c>
      <c r="BM1186" s="141" t="s">
        <v>4219</v>
      </c>
    </row>
    <row r="1187" spans="2:65" s="1" customFormat="1" ht="24" customHeight="1">
      <c r="B1187" s="130"/>
      <c r="C1187" s="131" t="s">
        <v>1880</v>
      </c>
      <c r="D1187" s="131" t="s">
        <v>150</v>
      </c>
      <c r="E1187" s="132" t="s">
        <v>1974</v>
      </c>
      <c r="F1187" s="133" t="s">
        <v>1975</v>
      </c>
      <c r="G1187" s="134" t="s">
        <v>319</v>
      </c>
      <c r="H1187" s="135">
        <v>3</v>
      </c>
      <c r="I1187" s="136"/>
      <c r="J1187" s="136">
        <f t="shared" si="10"/>
        <v>0</v>
      </c>
      <c r="K1187" s="133" t="s">
        <v>1</v>
      </c>
      <c r="L1187" s="27"/>
      <c r="M1187" s="137" t="s">
        <v>1</v>
      </c>
      <c r="N1187" s="138" t="s">
        <v>35</v>
      </c>
      <c r="O1187" s="139">
        <v>11.446</v>
      </c>
      <c r="P1187" s="139">
        <f t="shared" si="11"/>
        <v>34.338</v>
      </c>
      <c r="Q1187" s="139">
        <v>0.035</v>
      </c>
      <c r="R1187" s="139">
        <f t="shared" si="12"/>
        <v>0.10500000000000001</v>
      </c>
      <c r="S1187" s="139">
        <v>0</v>
      </c>
      <c r="T1187" s="140">
        <f t="shared" si="13"/>
        <v>0</v>
      </c>
      <c r="AR1187" s="141" t="s">
        <v>231</v>
      </c>
      <c r="AT1187" s="141" t="s">
        <v>150</v>
      </c>
      <c r="AU1187" s="141" t="s">
        <v>79</v>
      </c>
      <c r="AY1187" s="15" t="s">
        <v>148</v>
      </c>
      <c r="BE1187" s="142">
        <f t="shared" si="14"/>
        <v>0</v>
      </c>
      <c r="BF1187" s="142">
        <f t="shared" si="15"/>
        <v>0</v>
      </c>
      <c r="BG1187" s="142">
        <f t="shared" si="16"/>
        <v>0</v>
      </c>
      <c r="BH1187" s="142">
        <f t="shared" si="17"/>
        <v>0</v>
      </c>
      <c r="BI1187" s="142">
        <f t="shared" si="18"/>
        <v>0</v>
      </c>
      <c r="BJ1187" s="15" t="s">
        <v>77</v>
      </c>
      <c r="BK1187" s="142">
        <f t="shared" si="19"/>
        <v>0</v>
      </c>
      <c r="BL1187" s="15" t="s">
        <v>231</v>
      </c>
      <c r="BM1187" s="141" t="s">
        <v>4220</v>
      </c>
    </row>
    <row r="1188" spans="2:65" s="1" customFormat="1" ht="24" customHeight="1">
      <c r="B1188" s="130"/>
      <c r="C1188" s="131" t="s">
        <v>1884</v>
      </c>
      <c r="D1188" s="131" t="s">
        <v>150</v>
      </c>
      <c r="E1188" s="132" t="s">
        <v>1978</v>
      </c>
      <c r="F1188" s="133" t="s">
        <v>1979</v>
      </c>
      <c r="G1188" s="134" t="s">
        <v>203</v>
      </c>
      <c r="H1188" s="135">
        <v>5.26</v>
      </c>
      <c r="I1188" s="136"/>
      <c r="J1188" s="136">
        <f t="shared" si="10"/>
        <v>0</v>
      </c>
      <c r="K1188" s="133" t="s">
        <v>320</v>
      </c>
      <c r="L1188" s="27"/>
      <c r="M1188" s="137" t="s">
        <v>1</v>
      </c>
      <c r="N1188" s="138" t="s">
        <v>35</v>
      </c>
      <c r="O1188" s="139">
        <v>3.006</v>
      </c>
      <c r="P1188" s="139">
        <f t="shared" si="11"/>
        <v>15.811559999999998</v>
      </c>
      <c r="Q1188" s="139">
        <v>0</v>
      </c>
      <c r="R1188" s="139">
        <f t="shared" si="12"/>
        <v>0</v>
      </c>
      <c r="S1188" s="139">
        <v>0</v>
      </c>
      <c r="T1188" s="140">
        <f t="shared" si="13"/>
        <v>0</v>
      </c>
      <c r="AR1188" s="141" t="s">
        <v>231</v>
      </c>
      <c r="AT1188" s="141" t="s">
        <v>150</v>
      </c>
      <c r="AU1188" s="141" t="s">
        <v>79</v>
      </c>
      <c r="AY1188" s="15" t="s">
        <v>148</v>
      </c>
      <c r="BE1188" s="142">
        <f t="shared" si="14"/>
        <v>0</v>
      </c>
      <c r="BF1188" s="142">
        <f t="shared" si="15"/>
        <v>0</v>
      </c>
      <c r="BG1188" s="142">
        <f t="shared" si="16"/>
        <v>0</v>
      </c>
      <c r="BH1188" s="142">
        <f t="shared" si="17"/>
        <v>0</v>
      </c>
      <c r="BI1188" s="142">
        <f t="shared" si="18"/>
        <v>0</v>
      </c>
      <c r="BJ1188" s="15" t="s">
        <v>77</v>
      </c>
      <c r="BK1188" s="142">
        <f t="shared" si="19"/>
        <v>0</v>
      </c>
      <c r="BL1188" s="15" t="s">
        <v>231</v>
      </c>
      <c r="BM1188" s="141" t="s">
        <v>4221</v>
      </c>
    </row>
    <row r="1189" spans="2:63" s="11" customFormat="1" ht="22.8" customHeight="1">
      <c r="B1189" s="118"/>
      <c r="D1189" s="119" t="s">
        <v>69</v>
      </c>
      <c r="E1189" s="128" t="s">
        <v>1981</v>
      </c>
      <c r="F1189" s="128" t="s">
        <v>1982</v>
      </c>
      <c r="J1189" s="129">
        <f>BK1189</f>
        <v>0</v>
      </c>
      <c r="L1189" s="118"/>
      <c r="M1189" s="122"/>
      <c r="N1189" s="123"/>
      <c r="O1189" s="123"/>
      <c r="P1189" s="124">
        <f>SUM(P1190:P1208)</f>
        <v>8.916475999999998</v>
      </c>
      <c r="Q1189" s="123"/>
      <c r="R1189" s="124">
        <f>SUM(R1190:R1208)</f>
        <v>0.31009717</v>
      </c>
      <c r="S1189" s="123"/>
      <c r="T1189" s="125">
        <f>SUM(T1190:T1208)</f>
        <v>0</v>
      </c>
      <c r="AR1189" s="119" t="s">
        <v>79</v>
      </c>
      <c r="AT1189" s="126" t="s">
        <v>69</v>
      </c>
      <c r="AU1189" s="126" t="s">
        <v>77</v>
      </c>
      <c r="AY1189" s="119" t="s">
        <v>148</v>
      </c>
      <c r="BK1189" s="127">
        <f>SUM(BK1190:BK1208)</f>
        <v>0</v>
      </c>
    </row>
    <row r="1190" spans="2:65" s="1" customFormat="1" ht="24" customHeight="1">
      <c r="B1190" s="130"/>
      <c r="C1190" s="131" t="s">
        <v>1890</v>
      </c>
      <c r="D1190" s="131" t="s">
        <v>150</v>
      </c>
      <c r="E1190" s="132" t="s">
        <v>1984</v>
      </c>
      <c r="F1190" s="133" t="s">
        <v>1985</v>
      </c>
      <c r="G1190" s="134" t="s">
        <v>458</v>
      </c>
      <c r="H1190" s="135">
        <v>5.31</v>
      </c>
      <c r="I1190" s="136"/>
      <c r="J1190" s="136">
        <f>ROUND(I1190*H1190,2)</f>
        <v>0</v>
      </c>
      <c r="K1190" s="133" t="s">
        <v>320</v>
      </c>
      <c r="L1190" s="27"/>
      <c r="M1190" s="137" t="s">
        <v>1</v>
      </c>
      <c r="N1190" s="138" t="s">
        <v>35</v>
      </c>
      <c r="O1190" s="139">
        <v>0.209</v>
      </c>
      <c r="P1190" s="139">
        <f>O1190*H1190</f>
        <v>1.1097899999999998</v>
      </c>
      <c r="Q1190" s="139">
        <v>0.00062</v>
      </c>
      <c r="R1190" s="139">
        <f>Q1190*H1190</f>
        <v>0.0032922</v>
      </c>
      <c r="S1190" s="139">
        <v>0</v>
      </c>
      <c r="T1190" s="140">
        <f>S1190*H1190</f>
        <v>0</v>
      </c>
      <c r="AR1190" s="141" t="s">
        <v>231</v>
      </c>
      <c r="AT1190" s="141" t="s">
        <v>150</v>
      </c>
      <c r="AU1190" s="141" t="s">
        <v>79</v>
      </c>
      <c r="AY1190" s="15" t="s">
        <v>148</v>
      </c>
      <c r="BE1190" s="142">
        <f>IF(N1190="základní",J1190,0)</f>
        <v>0</v>
      </c>
      <c r="BF1190" s="142">
        <f>IF(N1190="snížená",J1190,0)</f>
        <v>0</v>
      </c>
      <c r="BG1190" s="142">
        <f>IF(N1190="zákl. přenesená",J1190,0)</f>
        <v>0</v>
      </c>
      <c r="BH1190" s="142">
        <f>IF(N1190="sníž. přenesená",J1190,0)</f>
        <v>0</v>
      </c>
      <c r="BI1190" s="142">
        <f>IF(N1190="nulová",J1190,0)</f>
        <v>0</v>
      </c>
      <c r="BJ1190" s="15" t="s">
        <v>77</v>
      </c>
      <c r="BK1190" s="142">
        <f>ROUND(I1190*H1190,2)</f>
        <v>0</v>
      </c>
      <c r="BL1190" s="15" t="s">
        <v>231</v>
      </c>
      <c r="BM1190" s="141" t="s">
        <v>4222</v>
      </c>
    </row>
    <row r="1191" spans="2:51" s="13" customFormat="1" ht="12">
      <c r="B1191" s="150"/>
      <c r="D1191" s="144" t="s">
        <v>157</v>
      </c>
      <c r="E1191" s="151" t="s">
        <v>1</v>
      </c>
      <c r="F1191" s="152" t="s">
        <v>4223</v>
      </c>
      <c r="H1191" s="153">
        <v>5.31</v>
      </c>
      <c r="L1191" s="150"/>
      <c r="M1191" s="154"/>
      <c r="N1191" s="155"/>
      <c r="O1191" s="155"/>
      <c r="P1191" s="155"/>
      <c r="Q1191" s="155"/>
      <c r="R1191" s="155"/>
      <c r="S1191" s="155"/>
      <c r="T1191" s="156"/>
      <c r="AT1191" s="151" t="s">
        <v>157</v>
      </c>
      <c r="AU1191" s="151" t="s">
        <v>79</v>
      </c>
      <c r="AV1191" s="13" t="s">
        <v>79</v>
      </c>
      <c r="AW1191" s="13" t="s">
        <v>27</v>
      </c>
      <c r="AX1191" s="13" t="s">
        <v>70</v>
      </c>
      <c r="AY1191" s="151" t="s">
        <v>148</v>
      </c>
    </row>
    <row r="1192" spans="2:65" s="1" customFormat="1" ht="24" customHeight="1">
      <c r="B1192" s="130"/>
      <c r="C1192" s="131" t="s">
        <v>1896</v>
      </c>
      <c r="D1192" s="131" t="s">
        <v>150</v>
      </c>
      <c r="E1192" s="132" t="s">
        <v>1989</v>
      </c>
      <c r="F1192" s="133" t="s">
        <v>1990</v>
      </c>
      <c r="G1192" s="134" t="s">
        <v>153</v>
      </c>
      <c r="H1192" s="135">
        <v>11.188</v>
      </c>
      <c r="I1192" s="136"/>
      <c r="J1192" s="136">
        <f>ROUND(I1192*H1192,2)</f>
        <v>0</v>
      </c>
      <c r="K1192" s="133" t="s">
        <v>320</v>
      </c>
      <c r="L1192" s="27"/>
      <c r="M1192" s="137" t="s">
        <v>1</v>
      </c>
      <c r="N1192" s="138" t="s">
        <v>35</v>
      </c>
      <c r="O1192" s="139">
        <v>0.55</v>
      </c>
      <c r="P1192" s="139">
        <f>O1192*H1192</f>
        <v>6.1534</v>
      </c>
      <c r="Q1192" s="139">
        <v>0.00367</v>
      </c>
      <c r="R1192" s="139">
        <f>Q1192*H1192</f>
        <v>0.041059960000000006</v>
      </c>
      <c r="S1192" s="139">
        <v>0</v>
      </c>
      <c r="T1192" s="140">
        <f>S1192*H1192</f>
        <v>0</v>
      </c>
      <c r="AR1192" s="141" t="s">
        <v>231</v>
      </c>
      <c r="AT1192" s="141" t="s">
        <v>150</v>
      </c>
      <c r="AU1192" s="141" t="s">
        <v>79</v>
      </c>
      <c r="AY1192" s="15" t="s">
        <v>148</v>
      </c>
      <c r="BE1192" s="142">
        <f>IF(N1192="základní",J1192,0)</f>
        <v>0</v>
      </c>
      <c r="BF1192" s="142">
        <f>IF(N1192="snížená",J1192,0)</f>
        <v>0</v>
      </c>
      <c r="BG1192" s="142">
        <f>IF(N1192="zákl. přenesená",J1192,0)</f>
        <v>0</v>
      </c>
      <c r="BH1192" s="142">
        <f>IF(N1192="sníž. přenesená",J1192,0)</f>
        <v>0</v>
      </c>
      <c r="BI1192" s="142">
        <f>IF(N1192="nulová",J1192,0)</f>
        <v>0</v>
      </c>
      <c r="BJ1192" s="15" t="s">
        <v>77</v>
      </c>
      <c r="BK1192" s="142">
        <f>ROUND(I1192*H1192,2)</f>
        <v>0</v>
      </c>
      <c r="BL1192" s="15" t="s">
        <v>231</v>
      </c>
      <c r="BM1192" s="141" t="s">
        <v>4224</v>
      </c>
    </row>
    <row r="1193" spans="2:51" s="13" customFormat="1" ht="30.6">
      <c r="B1193" s="150"/>
      <c r="D1193" s="144" t="s">
        <v>157</v>
      </c>
      <c r="E1193" s="151" t="s">
        <v>1</v>
      </c>
      <c r="F1193" s="152" t="s">
        <v>4225</v>
      </c>
      <c r="H1193" s="153">
        <v>4.688</v>
      </c>
      <c r="L1193" s="150"/>
      <c r="M1193" s="154"/>
      <c r="N1193" s="155"/>
      <c r="O1193" s="155"/>
      <c r="P1193" s="155"/>
      <c r="Q1193" s="155"/>
      <c r="R1193" s="155"/>
      <c r="S1193" s="155"/>
      <c r="T1193" s="156"/>
      <c r="AT1193" s="151" t="s">
        <v>157</v>
      </c>
      <c r="AU1193" s="151" t="s">
        <v>79</v>
      </c>
      <c r="AV1193" s="13" t="s">
        <v>79</v>
      </c>
      <c r="AW1193" s="13" t="s">
        <v>27</v>
      </c>
      <c r="AX1193" s="13" t="s">
        <v>70</v>
      </c>
      <c r="AY1193" s="151" t="s">
        <v>148</v>
      </c>
    </row>
    <row r="1194" spans="2:51" s="13" customFormat="1" ht="12">
      <c r="B1194" s="150"/>
      <c r="D1194" s="144" t="s">
        <v>157</v>
      </c>
      <c r="E1194" s="151" t="s">
        <v>1</v>
      </c>
      <c r="F1194" s="152" t="s">
        <v>4226</v>
      </c>
      <c r="H1194" s="153">
        <v>6.5</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65" s="1" customFormat="1" ht="24" customHeight="1">
      <c r="B1195" s="130"/>
      <c r="C1195" s="157" t="s">
        <v>1902</v>
      </c>
      <c r="D1195" s="157" t="s">
        <v>80</v>
      </c>
      <c r="E1195" s="158" t="s">
        <v>1994</v>
      </c>
      <c r="F1195" s="159" t="s">
        <v>1995</v>
      </c>
      <c r="G1195" s="160" t="s">
        <v>153</v>
      </c>
      <c r="H1195" s="161">
        <v>13.599</v>
      </c>
      <c r="I1195" s="162"/>
      <c r="J1195" s="162">
        <f>ROUND(I1195*H1195,2)</f>
        <v>0</v>
      </c>
      <c r="K1195" s="159" t="s">
        <v>320</v>
      </c>
      <c r="L1195" s="163"/>
      <c r="M1195" s="164" t="s">
        <v>1</v>
      </c>
      <c r="N1195" s="165" t="s">
        <v>35</v>
      </c>
      <c r="O1195" s="139">
        <v>0</v>
      </c>
      <c r="P1195" s="139">
        <f>O1195*H1195</f>
        <v>0</v>
      </c>
      <c r="Q1195" s="139">
        <v>0.0192</v>
      </c>
      <c r="R1195" s="139">
        <f>Q1195*H1195</f>
        <v>0.26110079999999997</v>
      </c>
      <c r="S1195" s="139">
        <v>0</v>
      </c>
      <c r="T1195" s="140">
        <f>S1195*H1195</f>
        <v>0</v>
      </c>
      <c r="AR1195" s="141" t="s">
        <v>325</v>
      </c>
      <c r="AT1195" s="141" t="s">
        <v>80</v>
      </c>
      <c r="AU1195" s="141" t="s">
        <v>79</v>
      </c>
      <c r="AY1195" s="15" t="s">
        <v>148</v>
      </c>
      <c r="BE1195" s="142">
        <f>IF(N1195="základní",J1195,0)</f>
        <v>0</v>
      </c>
      <c r="BF1195" s="142">
        <f>IF(N1195="snížená",J1195,0)</f>
        <v>0</v>
      </c>
      <c r="BG1195" s="142">
        <f>IF(N1195="zákl. přenesená",J1195,0)</f>
        <v>0</v>
      </c>
      <c r="BH1195" s="142">
        <f>IF(N1195="sníž. přenesená",J1195,0)</f>
        <v>0</v>
      </c>
      <c r="BI1195" s="142">
        <f>IF(N1195="nulová",J1195,0)</f>
        <v>0</v>
      </c>
      <c r="BJ1195" s="15" t="s">
        <v>77</v>
      </c>
      <c r="BK1195" s="142">
        <f>ROUND(I1195*H1195,2)</f>
        <v>0</v>
      </c>
      <c r="BL1195" s="15" t="s">
        <v>231</v>
      </c>
      <c r="BM1195" s="141" t="s">
        <v>4227</v>
      </c>
    </row>
    <row r="1196" spans="2:51" s="13" customFormat="1" ht="20.4">
      <c r="B1196" s="150"/>
      <c r="D1196" s="144" t="s">
        <v>157</v>
      </c>
      <c r="E1196" s="151" t="s">
        <v>1</v>
      </c>
      <c r="F1196" s="152" t="s">
        <v>4228</v>
      </c>
      <c r="H1196" s="153">
        <v>0.637</v>
      </c>
      <c r="L1196" s="150"/>
      <c r="M1196" s="154"/>
      <c r="N1196" s="155"/>
      <c r="O1196" s="155"/>
      <c r="P1196" s="155"/>
      <c r="Q1196" s="155"/>
      <c r="R1196" s="155"/>
      <c r="S1196" s="155"/>
      <c r="T1196" s="156"/>
      <c r="AT1196" s="151" t="s">
        <v>157</v>
      </c>
      <c r="AU1196" s="151" t="s">
        <v>79</v>
      </c>
      <c r="AV1196" s="13" t="s">
        <v>79</v>
      </c>
      <c r="AW1196" s="13" t="s">
        <v>27</v>
      </c>
      <c r="AX1196" s="13" t="s">
        <v>70</v>
      </c>
      <c r="AY1196" s="151" t="s">
        <v>148</v>
      </c>
    </row>
    <row r="1197" spans="2:51" s="13" customFormat="1" ht="12">
      <c r="B1197" s="150"/>
      <c r="D1197" s="144" t="s">
        <v>157</v>
      </c>
      <c r="E1197" s="151" t="s">
        <v>1</v>
      </c>
      <c r="F1197" s="152" t="s">
        <v>4229</v>
      </c>
      <c r="H1197" s="153">
        <v>11.188</v>
      </c>
      <c r="L1197" s="150"/>
      <c r="M1197" s="154"/>
      <c r="N1197" s="155"/>
      <c r="O1197" s="155"/>
      <c r="P1197" s="155"/>
      <c r="Q1197" s="155"/>
      <c r="R1197" s="155"/>
      <c r="S1197" s="155"/>
      <c r="T1197" s="156"/>
      <c r="AT1197" s="151" t="s">
        <v>157</v>
      </c>
      <c r="AU1197" s="151" t="s">
        <v>79</v>
      </c>
      <c r="AV1197" s="13" t="s">
        <v>79</v>
      </c>
      <c r="AW1197" s="13" t="s">
        <v>27</v>
      </c>
      <c r="AX1197" s="13" t="s">
        <v>70</v>
      </c>
      <c r="AY1197" s="151" t="s">
        <v>148</v>
      </c>
    </row>
    <row r="1198" spans="2:51" s="13" customFormat="1" ht="12">
      <c r="B1198" s="150"/>
      <c r="D1198" s="144" t="s">
        <v>157</v>
      </c>
      <c r="F1198" s="152" t="s">
        <v>4230</v>
      </c>
      <c r="H1198" s="153">
        <v>13.599</v>
      </c>
      <c r="L1198" s="150"/>
      <c r="M1198" s="154"/>
      <c r="N1198" s="155"/>
      <c r="O1198" s="155"/>
      <c r="P1198" s="155"/>
      <c r="Q1198" s="155"/>
      <c r="R1198" s="155"/>
      <c r="S1198" s="155"/>
      <c r="T1198" s="156"/>
      <c r="AT1198" s="151" t="s">
        <v>157</v>
      </c>
      <c r="AU1198" s="151" t="s">
        <v>79</v>
      </c>
      <c r="AV1198" s="13" t="s">
        <v>79</v>
      </c>
      <c r="AW1198" s="13" t="s">
        <v>3</v>
      </c>
      <c r="AX1198" s="13" t="s">
        <v>77</v>
      </c>
      <c r="AY1198" s="151" t="s">
        <v>148</v>
      </c>
    </row>
    <row r="1199" spans="2:65" s="1" customFormat="1" ht="16.5" customHeight="1">
      <c r="B1199" s="130"/>
      <c r="C1199" s="131" t="s">
        <v>1907</v>
      </c>
      <c r="D1199" s="131" t="s">
        <v>150</v>
      </c>
      <c r="E1199" s="132" t="s">
        <v>2001</v>
      </c>
      <c r="F1199" s="133" t="s">
        <v>2002</v>
      </c>
      <c r="G1199" s="134" t="s">
        <v>153</v>
      </c>
      <c r="H1199" s="135">
        <v>11.719</v>
      </c>
      <c r="I1199" s="136"/>
      <c r="J1199" s="136">
        <f>ROUND(I1199*H1199,2)</f>
        <v>0</v>
      </c>
      <c r="K1199" s="133" t="s">
        <v>320</v>
      </c>
      <c r="L1199" s="27"/>
      <c r="M1199" s="137" t="s">
        <v>1</v>
      </c>
      <c r="N1199" s="138" t="s">
        <v>35</v>
      </c>
      <c r="O1199" s="139">
        <v>0.044</v>
      </c>
      <c r="P1199" s="139">
        <f>O1199*H1199</f>
        <v>0.515636</v>
      </c>
      <c r="Q1199" s="139">
        <v>0.0003</v>
      </c>
      <c r="R1199" s="139">
        <f>Q1199*H1199</f>
        <v>0.0035156999999999996</v>
      </c>
      <c r="S1199" s="139">
        <v>0</v>
      </c>
      <c r="T1199" s="140">
        <f>S1199*H1199</f>
        <v>0</v>
      </c>
      <c r="AR1199" s="141" t="s">
        <v>231</v>
      </c>
      <c r="AT1199" s="141" t="s">
        <v>150</v>
      </c>
      <c r="AU1199" s="141" t="s">
        <v>79</v>
      </c>
      <c r="AY1199" s="15" t="s">
        <v>148</v>
      </c>
      <c r="BE1199" s="142">
        <f>IF(N1199="základní",J1199,0)</f>
        <v>0</v>
      </c>
      <c r="BF1199" s="142">
        <f>IF(N1199="snížená",J1199,0)</f>
        <v>0</v>
      </c>
      <c r="BG1199" s="142">
        <f>IF(N1199="zákl. přenesená",J1199,0)</f>
        <v>0</v>
      </c>
      <c r="BH1199" s="142">
        <f>IF(N1199="sníž. přenesená",J1199,0)</f>
        <v>0</v>
      </c>
      <c r="BI1199" s="142">
        <f>IF(N1199="nulová",J1199,0)</f>
        <v>0</v>
      </c>
      <c r="BJ1199" s="15" t="s">
        <v>77</v>
      </c>
      <c r="BK1199" s="142">
        <f>ROUND(I1199*H1199,2)</f>
        <v>0</v>
      </c>
      <c r="BL1199" s="15" t="s">
        <v>231</v>
      </c>
      <c r="BM1199" s="141" t="s">
        <v>4231</v>
      </c>
    </row>
    <row r="1200" spans="2:51" s="13" customFormat="1" ht="12">
      <c r="B1200" s="150"/>
      <c r="D1200" s="144" t="s">
        <v>157</v>
      </c>
      <c r="E1200" s="151" t="s">
        <v>1</v>
      </c>
      <c r="F1200" s="152" t="s">
        <v>4232</v>
      </c>
      <c r="H1200" s="153">
        <v>0.531</v>
      </c>
      <c r="L1200" s="150"/>
      <c r="M1200" s="154"/>
      <c r="N1200" s="155"/>
      <c r="O1200" s="155"/>
      <c r="P1200" s="155"/>
      <c r="Q1200" s="155"/>
      <c r="R1200" s="155"/>
      <c r="S1200" s="155"/>
      <c r="T1200" s="156"/>
      <c r="AT1200" s="151" t="s">
        <v>157</v>
      </c>
      <c r="AU1200" s="151" t="s">
        <v>79</v>
      </c>
      <c r="AV1200" s="13" t="s">
        <v>79</v>
      </c>
      <c r="AW1200" s="13" t="s">
        <v>27</v>
      </c>
      <c r="AX1200" s="13" t="s">
        <v>70</v>
      </c>
      <c r="AY1200" s="151" t="s">
        <v>148</v>
      </c>
    </row>
    <row r="1201" spans="2:51" s="13" customFormat="1" ht="12">
      <c r="B1201" s="150"/>
      <c r="D1201" s="144" t="s">
        <v>157</v>
      </c>
      <c r="E1201" s="151" t="s">
        <v>1</v>
      </c>
      <c r="F1201" s="152" t="s">
        <v>4229</v>
      </c>
      <c r="H1201" s="153">
        <v>11.188</v>
      </c>
      <c r="L1201" s="150"/>
      <c r="M1201" s="154"/>
      <c r="N1201" s="155"/>
      <c r="O1201" s="155"/>
      <c r="P1201" s="155"/>
      <c r="Q1201" s="155"/>
      <c r="R1201" s="155"/>
      <c r="S1201" s="155"/>
      <c r="T1201" s="156"/>
      <c r="AT1201" s="151" t="s">
        <v>157</v>
      </c>
      <c r="AU1201" s="151" t="s">
        <v>79</v>
      </c>
      <c r="AV1201" s="13" t="s">
        <v>79</v>
      </c>
      <c r="AW1201" s="13" t="s">
        <v>27</v>
      </c>
      <c r="AX1201" s="13" t="s">
        <v>70</v>
      </c>
      <c r="AY1201" s="151" t="s">
        <v>148</v>
      </c>
    </row>
    <row r="1202" spans="2:65" s="1" customFormat="1" ht="16.5" customHeight="1">
      <c r="B1202" s="130"/>
      <c r="C1202" s="131" t="s">
        <v>1918</v>
      </c>
      <c r="D1202" s="131" t="s">
        <v>150</v>
      </c>
      <c r="E1202" s="132" t="s">
        <v>2006</v>
      </c>
      <c r="F1202" s="133" t="s">
        <v>2007</v>
      </c>
      <c r="G1202" s="134" t="s">
        <v>458</v>
      </c>
      <c r="H1202" s="135">
        <v>7.71</v>
      </c>
      <c r="I1202" s="136"/>
      <c r="J1202" s="136">
        <f>ROUND(I1202*H1202,2)</f>
        <v>0</v>
      </c>
      <c r="K1202" s="133" t="s">
        <v>320</v>
      </c>
      <c r="L1202" s="27"/>
      <c r="M1202" s="137" t="s">
        <v>1</v>
      </c>
      <c r="N1202" s="138" t="s">
        <v>35</v>
      </c>
      <c r="O1202" s="139">
        <v>0.05</v>
      </c>
      <c r="P1202" s="139">
        <f>O1202*H1202</f>
        <v>0.3855</v>
      </c>
      <c r="Q1202" s="139">
        <v>3E-05</v>
      </c>
      <c r="R1202" s="139">
        <f>Q1202*H1202</f>
        <v>0.0002313</v>
      </c>
      <c r="S1202" s="139">
        <v>0</v>
      </c>
      <c r="T1202" s="140">
        <f>S1202*H1202</f>
        <v>0</v>
      </c>
      <c r="AR1202" s="141" t="s">
        <v>231</v>
      </c>
      <c r="AT1202" s="141" t="s">
        <v>150</v>
      </c>
      <c r="AU1202" s="141" t="s">
        <v>79</v>
      </c>
      <c r="AY1202" s="15" t="s">
        <v>148</v>
      </c>
      <c r="BE1202" s="142">
        <f>IF(N1202="základní",J1202,0)</f>
        <v>0</v>
      </c>
      <c r="BF1202" s="142">
        <f>IF(N1202="snížená",J1202,0)</f>
        <v>0</v>
      </c>
      <c r="BG1202" s="142">
        <f>IF(N1202="zákl. přenesená",J1202,0)</f>
        <v>0</v>
      </c>
      <c r="BH1202" s="142">
        <f>IF(N1202="sníž. přenesená",J1202,0)</f>
        <v>0</v>
      </c>
      <c r="BI1202" s="142">
        <f>IF(N1202="nulová",J1202,0)</f>
        <v>0</v>
      </c>
      <c r="BJ1202" s="15" t="s">
        <v>77</v>
      </c>
      <c r="BK1202" s="142">
        <f>ROUND(I1202*H1202,2)</f>
        <v>0</v>
      </c>
      <c r="BL1202" s="15" t="s">
        <v>231</v>
      </c>
      <c r="BM1202" s="141" t="s">
        <v>4233</v>
      </c>
    </row>
    <row r="1203" spans="2:51" s="13" customFormat="1" ht="12">
      <c r="B1203" s="150"/>
      <c r="D1203" s="144" t="s">
        <v>157</v>
      </c>
      <c r="E1203" s="151" t="s">
        <v>1</v>
      </c>
      <c r="F1203" s="152" t="s">
        <v>4234</v>
      </c>
      <c r="H1203" s="153">
        <v>7.71</v>
      </c>
      <c r="L1203" s="150"/>
      <c r="M1203" s="154"/>
      <c r="N1203" s="155"/>
      <c r="O1203" s="155"/>
      <c r="P1203" s="155"/>
      <c r="Q1203" s="155"/>
      <c r="R1203" s="155"/>
      <c r="S1203" s="155"/>
      <c r="T1203" s="156"/>
      <c r="AT1203" s="151" t="s">
        <v>157</v>
      </c>
      <c r="AU1203" s="151" t="s">
        <v>79</v>
      </c>
      <c r="AV1203" s="13" t="s">
        <v>79</v>
      </c>
      <c r="AW1203" s="13" t="s">
        <v>27</v>
      </c>
      <c r="AX1203" s="13" t="s">
        <v>70</v>
      </c>
      <c r="AY1203" s="151" t="s">
        <v>148</v>
      </c>
    </row>
    <row r="1204" spans="2:65" s="1" customFormat="1" ht="16.5" customHeight="1">
      <c r="B1204" s="130"/>
      <c r="C1204" s="131" t="s">
        <v>1913</v>
      </c>
      <c r="D1204" s="131" t="s">
        <v>150</v>
      </c>
      <c r="E1204" s="132" t="s">
        <v>2011</v>
      </c>
      <c r="F1204" s="133" t="s">
        <v>2012</v>
      </c>
      <c r="G1204" s="134" t="s">
        <v>458</v>
      </c>
      <c r="H1204" s="135">
        <v>2.4</v>
      </c>
      <c r="I1204" s="136"/>
      <c r="J1204" s="136">
        <f>ROUND(I1204*H1204,2)</f>
        <v>0</v>
      </c>
      <c r="K1204" s="133" t="s">
        <v>320</v>
      </c>
      <c r="L1204" s="27"/>
      <c r="M1204" s="137" t="s">
        <v>1</v>
      </c>
      <c r="N1204" s="138" t="s">
        <v>35</v>
      </c>
      <c r="O1204" s="139">
        <v>0.15</v>
      </c>
      <c r="P1204" s="139">
        <f>O1204*H1204</f>
        <v>0.36</v>
      </c>
      <c r="Q1204" s="139">
        <v>0.00034</v>
      </c>
      <c r="R1204" s="139">
        <f>Q1204*H1204</f>
        <v>0.000816</v>
      </c>
      <c r="S1204" s="139">
        <v>0</v>
      </c>
      <c r="T1204" s="140">
        <f>S1204*H1204</f>
        <v>0</v>
      </c>
      <c r="AR1204" s="141" t="s">
        <v>231</v>
      </c>
      <c r="AT1204" s="141" t="s">
        <v>150</v>
      </c>
      <c r="AU1204" s="141" t="s">
        <v>79</v>
      </c>
      <c r="AY1204" s="15" t="s">
        <v>148</v>
      </c>
      <c r="BE1204" s="142">
        <f>IF(N1204="základní",J1204,0)</f>
        <v>0</v>
      </c>
      <c r="BF1204" s="142">
        <f>IF(N1204="snížená",J1204,0)</f>
        <v>0</v>
      </c>
      <c r="BG1204" s="142">
        <f>IF(N1204="zákl. přenesená",J1204,0)</f>
        <v>0</v>
      </c>
      <c r="BH1204" s="142">
        <f>IF(N1204="sníž. přenesená",J1204,0)</f>
        <v>0</v>
      </c>
      <c r="BI1204" s="142">
        <f>IF(N1204="nulová",J1204,0)</f>
        <v>0</v>
      </c>
      <c r="BJ1204" s="15" t="s">
        <v>77</v>
      </c>
      <c r="BK1204" s="142">
        <f>ROUND(I1204*H1204,2)</f>
        <v>0</v>
      </c>
      <c r="BL1204" s="15" t="s">
        <v>231</v>
      </c>
      <c r="BM1204" s="141" t="s">
        <v>4235</v>
      </c>
    </row>
    <row r="1205" spans="2:51" s="13" customFormat="1" ht="12">
      <c r="B1205" s="150"/>
      <c r="D1205" s="144" t="s">
        <v>157</v>
      </c>
      <c r="E1205" s="151" t="s">
        <v>1</v>
      </c>
      <c r="F1205" s="152" t="s">
        <v>4236</v>
      </c>
      <c r="H1205" s="153">
        <v>2.4</v>
      </c>
      <c r="L1205" s="150"/>
      <c r="M1205" s="154"/>
      <c r="N1205" s="155"/>
      <c r="O1205" s="155"/>
      <c r="P1205" s="155"/>
      <c r="Q1205" s="155"/>
      <c r="R1205" s="155"/>
      <c r="S1205" s="155"/>
      <c r="T1205" s="156"/>
      <c r="AT1205" s="151" t="s">
        <v>157</v>
      </c>
      <c r="AU1205" s="151" t="s">
        <v>79</v>
      </c>
      <c r="AV1205" s="13" t="s">
        <v>79</v>
      </c>
      <c r="AW1205" s="13" t="s">
        <v>27</v>
      </c>
      <c r="AX1205" s="13" t="s">
        <v>70</v>
      </c>
      <c r="AY1205" s="151" t="s">
        <v>148</v>
      </c>
    </row>
    <row r="1206" spans="2:65" s="1" customFormat="1" ht="24" customHeight="1">
      <c r="B1206" s="130"/>
      <c r="C1206" s="157" t="s">
        <v>1924</v>
      </c>
      <c r="D1206" s="157" t="s">
        <v>80</v>
      </c>
      <c r="E1206" s="158" t="s">
        <v>2016</v>
      </c>
      <c r="F1206" s="159" t="s">
        <v>2017</v>
      </c>
      <c r="G1206" s="160" t="s">
        <v>458</v>
      </c>
      <c r="H1206" s="161">
        <v>2.707</v>
      </c>
      <c r="I1206" s="162"/>
      <c r="J1206" s="162">
        <f>ROUND(I1206*H1206,2)</f>
        <v>0</v>
      </c>
      <c r="K1206" s="159" t="s">
        <v>320</v>
      </c>
      <c r="L1206" s="163"/>
      <c r="M1206" s="164" t="s">
        <v>1</v>
      </c>
      <c r="N1206" s="165" t="s">
        <v>35</v>
      </c>
      <c r="O1206" s="139">
        <v>0</v>
      </c>
      <c r="P1206" s="139">
        <f>O1206*H1206</f>
        <v>0</v>
      </c>
      <c r="Q1206" s="139">
        <v>3E-05</v>
      </c>
      <c r="R1206" s="139">
        <f>Q1206*H1206</f>
        <v>8.121E-05</v>
      </c>
      <c r="S1206" s="139">
        <v>0</v>
      </c>
      <c r="T1206" s="140">
        <f>S1206*H1206</f>
        <v>0</v>
      </c>
      <c r="AR1206" s="141" t="s">
        <v>325</v>
      </c>
      <c r="AT1206" s="141" t="s">
        <v>80</v>
      </c>
      <c r="AU1206" s="141" t="s">
        <v>79</v>
      </c>
      <c r="AY1206" s="15" t="s">
        <v>148</v>
      </c>
      <c r="BE1206" s="142">
        <f>IF(N1206="základní",J1206,0)</f>
        <v>0</v>
      </c>
      <c r="BF1206" s="142">
        <f>IF(N1206="snížená",J1206,0)</f>
        <v>0</v>
      </c>
      <c r="BG1206" s="142">
        <f>IF(N1206="zákl. přenesená",J1206,0)</f>
        <v>0</v>
      </c>
      <c r="BH1206" s="142">
        <f>IF(N1206="sníž. přenesená",J1206,0)</f>
        <v>0</v>
      </c>
      <c r="BI1206" s="142">
        <f>IF(N1206="nulová",J1206,0)</f>
        <v>0</v>
      </c>
      <c r="BJ1206" s="15" t="s">
        <v>77</v>
      </c>
      <c r="BK1206" s="142">
        <f>ROUND(I1206*H1206,2)</f>
        <v>0</v>
      </c>
      <c r="BL1206" s="15" t="s">
        <v>231</v>
      </c>
      <c r="BM1206" s="141" t="s">
        <v>4237</v>
      </c>
    </row>
    <row r="1207" spans="2:51" s="13" customFormat="1" ht="12">
      <c r="B1207" s="150"/>
      <c r="D1207" s="144" t="s">
        <v>157</v>
      </c>
      <c r="F1207" s="152" t="s">
        <v>4238</v>
      </c>
      <c r="H1207" s="153">
        <v>2.707</v>
      </c>
      <c r="L1207" s="150"/>
      <c r="M1207" s="154"/>
      <c r="N1207" s="155"/>
      <c r="O1207" s="155"/>
      <c r="P1207" s="155"/>
      <c r="Q1207" s="155"/>
      <c r="R1207" s="155"/>
      <c r="S1207" s="155"/>
      <c r="T1207" s="156"/>
      <c r="AT1207" s="151" t="s">
        <v>157</v>
      </c>
      <c r="AU1207" s="151" t="s">
        <v>79</v>
      </c>
      <c r="AV1207" s="13" t="s">
        <v>79</v>
      </c>
      <c r="AW1207" s="13" t="s">
        <v>3</v>
      </c>
      <c r="AX1207" s="13" t="s">
        <v>77</v>
      </c>
      <c r="AY1207" s="151" t="s">
        <v>148</v>
      </c>
    </row>
    <row r="1208" spans="2:65" s="1" customFormat="1" ht="24" customHeight="1">
      <c r="B1208" s="130"/>
      <c r="C1208" s="131" t="s">
        <v>1928</v>
      </c>
      <c r="D1208" s="131" t="s">
        <v>150</v>
      </c>
      <c r="E1208" s="132" t="s">
        <v>2021</v>
      </c>
      <c r="F1208" s="133" t="s">
        <v>2022</v>
      </c>
      <c r="G1208" s="134" t="s">
        <v>203</v>
      </c>
      <c r="H1208" s="135">
        <v>0.31</v>
      </c>
      <c r="I1208" s="136"/>
      <c r="J1208" s="136">
        <f>ROUND(I1208*H1208,2)</f>
        <v>0</v>
      </c>
      <c r="K1208" s="133" t="s">
        <v>320</v>
      </c>
      <c r="L1208" s="27"/>
      <c r="M1208" s="137" t="s">
        <v>1</v>
      </c>
      <c r="N1208" s="138" t="s">
        <v>35</v>
      </c>
      <c r="O1208" s="139">
        <v>1.265</v>
      </c>
      <c r="P1208" s="139">
        <f>O1208*H1208</f>
        <v>0.39214999999999994</v>
      </c>
      <c r="Q1208" s="139">
        <v>0</v>
      </c>
      <c r="R1208" s="139">
        <f>Q1208*H1208</f>
        <v>0</v>
      </c>
      <c r="S1208" s="139">
        <v>0</v>
      </c>
      <c r="T1208" s="140">
        <f>S1208*H1208</f>
        <v>0</v>
      </c>
      <c r="AR1208" s="141" t="s">
        <v>231</v>
      </c>
      <c r="AT1208" s="141" t="s">
        <v>150</v>
      </c>
      <c r="AU1208" s="141" t="s">
        <v>79</v>
      </c>
      <c r="AY1208" s="15" t="s">
        <v>148</v>
      </c>
      <c r="BE1208" s="142">
        <f>IF(N1208="základní",J1208,0)</f>
        <v>0</v>
      </c>
      <c r="BF1208" s="142">
        <f>IF(N1208="snížená",J1208,0)</f>
        <v>0</v>
      </c>
      <c r="BG1208" s="142">
        <f>IF(N1208="zákl. přenesená",J1208,0)</f>
        <v>0</v>
      </c>
      <c r="BH1208" s="142">
        <f>IF(N1208="sníž. přenesená",J1208,0)</f>
        <v>0</v>
      </c>
      <c r="BI1208" s="142">
        <f>IF(N1208="nulová",J1208,0)</f>
        <v>0</v>
      </c>
      <c r="BJ1208" s="15" t="s">
        <v>77</v>
      </c>
      <c r="BK1208" s="142">
        <f>ROUND(I1208*H1208,2)</f>
        <v>0</v>
      </c>
      <c r="BL1208" s="15" t="s">
        <v>231</v>
      </c>
      <c r="BM1208" s="141" t="s">
        <v>4239</v>
      </c>
    </row>
    <row r="1209" spans="2:63" s="11" customFormat="1" ht="22.8" customHeight="1">
      <c r="B1209" s="118"/>
      <c r="D1209" s="119" t="s">
        <v>69</v>
      </c>
      <c r="E1209" s="128" t="s">
        <v>2024</v>
      </c>
      <c r="F1209" s="128" t="s">
        <v>2025</v>
      </c>
      <c r="J1209" s="129">
        <f>BK1209</f>
        <v>0</v>
      </c>
      <c r="L1209" s="118"/>
      <c r="M1209" s="122"/>
      <c r="N1209" s="123"/>
      <c r="O1209" s="123"/>
      <c r="P1209" s="124">
        <f>SUM(P1210:P1222)</f>
        <v>5.401259999999999</v>
      </c>
      <c r="Q1209" s="123"/>
      <c r="R1209" s="124">
        <f>SUM(R1210:R1222)</f>
        <v>0.0059256000000000005</v>
      </c>
      <c r="S1209" s="123"/>
      <c r="T1209" s="125">
        <f>SUM(T1210:T1222)</f>
        <v>0</v>
      </c>
      <c r="AR1209" s="119" t="s">
        <v>79</v>
      </c>
      <c r="AT1209" s="126" t="s">
        <v>69</v>
      </c>
      <c r="AU1209" s="126" t="s">
        <v>77</v>
      </c>
      <c r="AY1209" s="119" t="s">
        <v>148</v>
      </c>
      <c r="BK1209" s="127">
        <f>SUM(BK1210:BK1222)</f>
        <v>0</v>
      </c>
    </row>
    <row r="1210" spans="2:65" s="1" customFormat="1" ht="24" customHeight="1">
      <c r="B1210" s="130"/>
      <c r="C1210" s="131" t="s">
        <v>1932</v>
      </c>
      <c r="D1210" s="131" t="s">
        <v>150</v>
      </c>
      <c r="E1210" s="132" t="s">
        <v>2027</v>
      </c>
      <c r="F1210" s="133" t="s">
        <v>2028</v>
      </c>
      <c r="G1210" s="134" t="s">
        <v>153</v>
      </c>
      <c r="H1210" s="135">
        <v>7.5</v>
      </c>
      <c r="I1210" s="136"/>
      <c r="J1210" s="136">
        <f>ROUND(I1210*H1210,2)</f>
        <v>0</v>
      </c>
      <c r="K1210" s="133" t="s">
        <v>154</v>
      </c>
      <c r="L1210" s="27"/>
      <c r="M1210" s="137" t="s">
        <v>1</v>
      </c>
      <c r="N1210" s="138" t="s">
        <v>35</v>
      </c>
      <c r="O1210" s="139">
        <v>0.133</v>
      </c>
      <c r="P1210" s="139">
        <f>O1210*H1210</f>
        <v>0.9975</v>
      </c>
      <c r="Q1210" s="139">
        <v>8E-05</v>
      </c>
      <c r="R1210" s="139">
        <f>Q1210*H1210</f>
        <v>0.0006000000000000001</v>
      </c>
      <c r="S1210" s="139">
        <v>0</v>
      </c>
      <c r="T1210" s="140">
        <f>S1210*H1210</f>
        <v>0</v>
      </c>
      <c r="AR1210" s="141" t="s">
        <v>231</v>
      </c>
      <c r="AT1210" s="141" t="s">
        <v>150</v>
      </c>
      <c r="AU1210" s="141" t="s">
        <v>79</v>
      </c>
      <c r="AY1210" s="15" t="s">
        <v>148</v>
      </c>
      <c r="BE1210" s="142">
        <f>IF(N1210="základní",J1210,0)</f>
        <v>0</v>
      </c>
      <c r="BF1210" s="142">
        <f>IF(N1210="snížená",J1210,0)</f>
        <v>0</v>
      </c>
      <c r="BG1210" s="142">
        <f>IF(N1210="zákl. přenesená",J1210,0)</f>
        <v>0</v>
      </c>
      <c r="BH1210" s="142">
        <f>IF(N1210="sníž. přenesená",J1210,0)</f>
        <v>0</v>
      </c>
      <c r="BI1210" s="142">
        <f>IF(N1210="nulová",J1210,0)</f>
        <v>0</v>
      </c>
      <c r="BJ1210" s="15" t="s">
        <v>77</v>
      </c>
      <c r="BK1210" s="142">
        <f>ROUND(I1210*H1210,2)</f>
        <v>0</v>
      </c>
      <c r="BL1210" s="15" t="s">
        <v>231</v>
      </c>
      <c r="BM1210" s="141" t="s">
        <v>4240</v>
      </c>
    </row>
    <row r="1211" spans="2:51" s="13" customFormat="1" ht="12">
      <c r="B1211" s="150"/>
      <c r="D1211" s="144" t="s">
        <v>157</v>
      </c>
      <c r="E1211" s="151" t="s">
        <v>1</v>
      </c>
      <c r="F1211" s="152" t="s">
        <v>4241</v>
      </c>
      <c r="H1211" s="153">
        <v>2.5</v>
      </c>
      <c r="L1211" s="150"/>
      <c r="M1211" s="154"/>
      <c r="N1211" s="155"/>
      <c r="O1211" s="155"/>
      <c r="P1211" s="155"/>
      <c r="Q1211" s="155"/>
      <c r="R1211" s="155"/>
      <c r="S1211" s="155"/>
      <c r="T1211" s="156"/>
      <c r="AT1211" s="151" t="s">
        <v>157</v>
      </c>
      <c r="AU1211" s="151" t="s">
        <v>79</v>
      </c>
      <c r="AV1211" s="13" t="s">
        <v>79</v>
      </c>
      <c r="AW1211" s="13" t="s">
        <v>27</v>
      </c>
      <c r="AX1211" s="13" t="s">
        <v>70</v>
      </c>
      <c r="AY1211" s="151" t="s">
        <v>148</v>
      </c>
    </row>
    <row r="1212" spans="2:51" s="13" customFormat="1" ht="12">
      <c r="B1212" s="150"/>
      <c r="D1212" s="144" t="s">
        <v>157</v>
      </c>
      <c r="E1212" s="151" t="s">
        <v>1</v>
      </c>
      <c r="F1212" s="152" t="s">
        <v>2843</v>
      </c>
      <c r="H1212" s="153">
        <v>5</v>
      </c>
      <c r="L1212" s="150"/>
      <c r="M1212" s="154"/>
      <c r="N1212" s="155"/>
      <c r="O1212" s="155"/>
      <c r="P1212" s="155"/>
      <c r="Q1212" s="155"/>
      <c r="R1212" s="155"/>
      <c r="S1212" s="155"/>
      <c r="T1212" s="156"/>
      <c r="AT1212" s="151" t="s">
        <v>157</v>
      </c>
      <c r="AU1212" s="151" t="s">
        <v>79</v>
      </c>
      <c r="AV1212" s="13" t="s">
        <v>79</v>
      </c>
      <c r="AW1212" s="13" t="s">
        <v>27</v>
      </c>
      <c r="AX1212" s="13" t="s">
        <v>70</v>
      </c>
      <c r="AY1212" s="151" t="s">
        <v>148</v>
      </c>
    </row>
    <row r="1213" spans="2:65" s="1" customFormat="1" ht="24" customHeight="1">
      <c r="B1213" s="130"/>
      <c r="C1213" s="131" t="s">
        <v>1936</v>
      </c>
      <c r="D1213" s="131" t="s">
        <v>150</v>
      </c>
      <c r="E1213" s="132" t="s">
        <v>2033</v>
      </c>
      <c r="F1213" s="133" t="s">
        <v>2034</v>
      </c>
      <c r="G1213" s="134" t="s">
        <v>153</v>
      </c>
      <c r="H1213" s="135">
        <v>7.5</v>
      </c>
      <c r="I1213" s="136"/>
      <c r="J1213" s="136">
        <f>ROUND(I1213*H1213,2)</f>
        <v>0</v>
      </c>
      <c r="K1213" s="133" t="s">
        <v>154</v>
      </c>
      <c r="L1213" s="27"/>
      <c r="M1213" s="137" t="s">
        <v>1</v>
      </c>
      <c r="N1213" s="138" t="s">
        <v>35</v>
      </c>
      <c r="O1213" s="139">
        <v>0.184</v>
      </c>
      <c r="P1213" s="139">
        <f>O1213*H1213</f>
        <v>1.38</v>
      </c>
      <c r="Q1213" s="139">
        <v>0.00014</v>
      </c>
      <c r="R1213" s="139">
        <f>Q1213*H1213</f>
        <v>0.00105</v>
      </c>
      <c r="S1213" s="139">
        <v>0</v>
      </c>
      <c r="T1213" s="140">
        <f>S1213*H1213</f>
        <v>0</v>
      </c>
      <c r="AR1213" s="141" t="s">
        <v>231</v>
      </c>
      <c r="AT1213" s="141" t="s">
        <v>150</v>
      </c>
      <c r="AU1213" s="141" t="s">
        <v>79</v>
      </c>
      <c r="AY1213" s="15" t="s">
        <v>148</v>
      </c>
      <c r="BE1213" s="142">
        <f>IF(N1213="základní",J1213,0)</f>
        <v>0</v>
      </c>
      <c r="BF1213" s="142">
        <f>IF(N1213="snížená",J1213,0)</f>
        <v>0</v>
      </c>
      <c r="BG1213" s="142">
        <f>IF(N1213="zákl. přenesená",J1213,0)</f>
        <v>0</v>
      </c>
      <c r="BH1213" s="142">
        <f>IF(N1213="sníž. přenesená",J1213,0)</f>
        <v>0</v>
      </c>
      <c r="BI1213" s="142">
        <f>IF(N1213="nulová",J1213,0)</f>
        <v>0</v>
      </c>
      <c r="BJ1213" s="15" t="s">
        <v>77</v>
      </c>
      <c r="BK1213" s="142">
        <f>ROUND(I1213*H1213,2)</f>
        <v>0</v>
      </c>
      <c r="BL1213" s="15" t="s">
        <v>231</v>
      </c>
      <c r="BM1213" s="141" t="s">
        <v>4242</v>
      </c>
    </row>
    <row r="1214" spans="2:51" s="13" customFormat="1" ht="12">
      <c r="B1214" s="150"/>
      <c r="D1214" s="144" t="s">
        <v>157</v>
      </c>
      <c r="E1214" s="151" t="s">
        <v>1</v>
      </c>
      <c r="F1214" s="152" t="s">
        <v>4241</v>
      </c>
      <c r="H1214" s="153">
        <v>2.5</v>
      </c>
      <c r="L1214" s="150"/>
      <c r="M1214" s="154"/>
      <c r="N1214" s="155"/>
      <c r="O1214" s="155"/>
      <c r="P1214" s="155"/>
      <c r="Q1214" s="155"/>
      <c r="R1214" s="155"/>
      <c r="S1214" s="155"/>
      <c r="T1214" s="156"/>
      <c r="AT1214" s="151" t="s">
        <v>157</v>
      </c>
      <c r="AU1214" s="151" t="s">
        <v>79</v>
      </c>
      <c r="AV1214" s="13" t="s">
        <v>79</v>
      </c>
      <c r="AW1214" s="13" t="s">
        <v>27</v>
      </c>
      <c r="AX1214" s="13" t="s">
        <v>70</v>
      </c>
      <c r="AY1214" s="151" t="s">
        <v>148</v>
      </c>
    </row>
    <row r="1215" spans="2:51" s="13" customFormat="1" ht="12">
      <c r="B1215" s="150"/>
      <c r="D1215" s="144" t="s">
        <v>157</v>
      </c>
      <c r="E1215" s="151" t="s">
        <v>1</v>
      </c>
      <c r="F1215" s="152" t="s">
        <v>2843</v>
      </c>
      <c r="H1215" s="153">
        <v>5</v>
      </c>
      <c r="L1215" s="150"/>
      <c r="M1215" s="154"/>
      <c r="N1215" s="155"/>
      <c r="O1215" s="155"/>
      <c r="P1215" s="155"/>
      <c r="Q1215" s="155"/>
      <c r="R1215" s="155"/>
      <c r="S1215" s="155"/>
      <c r="T1215" s="156"/>
      <c r="AT1215" s="151" t="s">
        <v>157</v>
      </c>
      <c r="AU1215" s="151" t="s">
        <v>79</v>
      </c>
      <c r="AV1215" s="13" t="s">
        <v>79</v>
      </c>
      <c r="AW1215" s="13" t="s">
        <v>27</v>
      </c>
      <c r="AX1215" s="13" t="s">
        <v>70</v>
      </c>
      <c r="AY1215" s="151" t="s">
        <v>148</v>
      </c>
    </row>
    <row r="1216" spans="2:65" s="1" customFormat="1" ht="24" customHeight="1">
      <c r="B1216" s="130"/>
      <c r="C1216" s="131" t="s">
        <v>1940</v>
      </c>
      <c r="D1216" s="131" t="s">
        <v>150</v>
      </c>
      <c r="E1216" s="132" t="s">
        <v>2037</v>
      </c>
      <c r="F1216" s="133" t="s">
        <v>2038</v>
      </c>
      <c r="G1216" s="134" t="s">
        <v>153</v>
      </c>
      <c r="H1216" s="135">
        <v>7.5</v>
      </c>
      <c r="I1216" s="136"/>
      <c r="J1216" s="136">
        <f>ROUND(I1216*H1216,2)</f>
        <v>0</v>
      </c>
      <c r="K1216" s="133" t="s">
        <v>154</v>
      </c>
      <c r="L1216" s="27"/>
      <c r="M1216" s="137" t="s">
        <v>1</v>
      </c>
      <c r="N1216" s="138" t="s">
        <v>35</v>
      </c>
      <c r="O1216" s="139">
        <v>0.172</v>
      </c>
      <c r="P1216" s="139">
        <f>O1216*H1216</f>
        <v>1.2899999999999998</v>
      </c>
      <c r="Q1216" s="139">
        <v>0.00014</v>
      </c>
      <c r="R1216" s="139">
        <f>Q1216*H1216</f>
        <v>0.00105</v>
      </c>
      <c r="S1216" s="139">
        <v>0</v>
      </c>
      <c r="T1216" s="140">
        <f>S1216*H1216</f>
        <v>0</v>
      </c>
      <c r="AR1216" s="141" t="s">
        <v>231</v>
      </c>
      <c r="AT1216" s="141" t="s">
        <v>150</v>
      </c>
      <c r="AU1216" s="141" t="s">
        <v>79</v>
      </c>
      <c r="AY1216" s="15" t="s">
        <v>148</v>
      </c>
      <c r="BE1216" s="142">
        <f>IF(N1216="základní",J1216,0)</f>
        <v>0</v>
      </c>
      <c r="BF1216" s="142">
        <f>IF(N1216="snížená",J1216,0)</f>
        <v>0</v>
      </c>
      <c r="BG1216" s="142">
        <f>IF(N1216="zákl. přenesená",J1216,0)</f>
        <v>0</v>
      </c>
      <c r="BH1216" s="142">
        <f>IF(N1216="sníž. přenesená",J1216,0)</f>
        <v>0</v>
      </c>
      <c r="BI1216" s="142">
        <f>IF(N1216="nulová",J1216,0)</f>
        <v>0</v>
      </c>
      <c r="BJ1216" s="15" t="s">
        <v>77</v>
      </c>
      <c r="BK1216" s="142">
        <f>ROUND(I1216*H1216,2)</f>
        <v>0</v>
      </c>
      <c r="BL1216" s="15" t="s">
        <v>231</v>
      </c>
      <c r="BM1216" s="141" t="s">
        <v>4243</v>
      </c>
    </row>
    <row r="1217" spans="2:51" s="13" customFormat="1" ht="12">
      <c r="B1217" s="150"/>
      <c r="D1217" s="144" t="s">
        <v>157</v>
      </c>
      <c r="E1217" s="151" t="s">
        <v>1</v>
      </c>
      <c r="F1217" s="152" t="s">
        <v>4241</v>
      </c>
      <c r="H1217" s="153">
        <v>2.5</v>
      </c>
      <c r="L1217" s="150"/>
      <c r="M1217" s="154"/>
      <c r="N1217" s="155"/>
      <c r="O1217" s="155"/>
      <c r="P1217" s="155"/>
      <c r="Q1217" s="155"/>
      <c r="R1217" s="155"/>
      <c r="S1217" s="155"/>
      <c r="T1217" s="156"/>
      <c r="AT1217" s="151" t="s">
        <v>157</v>
      </c>
      <c r="AU1217" s="151" t="s">
        <v>79</v>
      </c>
      <c r="AV1217" s="13" t="s">
        <v>79</v>
      </c>
      <c r="AW1217" s="13" t="s">
        <v>27</v>
      </c>
      <c r="AX1217" s="13" t="s">
        <v>70</v>
      </c>
      <c r="AY1217" s="151" t="s">
        <v>148</v>
      </c>
    </row>
    <row r="1218" spans="2:51" s="13" customFormat="1" ht="12">
      <c r="B1218" s="150"/>
      <c r="D1218" s="144" t="s">
        <v>157</v>
      </c>
      <c r="E1218" s="151" t="s">
        <v>1</v>
      </c>
      <c r="F1218" s="152" t="s">
        <v>2843</v>
      </c>
      <c r="H1218" s="153">
        <v>5</v>
      </c>
      <c r="L1218" s="150"/>
      <c r="M1218" s="154"/>
      <c r="N1218" s="155"/>
      <c r="O1218" s="155"/>
      <c r="P1218" s="155"/>
      <c r="Q1218" s="155"/>
      <c r="R1218" s="155"/>
      <c r="S1218" s="155"/>
      <c r="T1218" s="156"/>
      <c r="AT1218" s="151" t="s">
        <v>157</v>
      </c>
      <c r="AU1218" s="151" t="s">
        <v>79</v>
      </c>
      <c r="AV1218" s="13" t="s">
        <v>79</v>
      </c>
      <c r="AW1218" s="13" t="s">
        <v>27</v>
      </c>
      <c r="AX1218" s="13" t="s">
        <v>70</v>
      </c>
      <c r="AY1218" s="151" t="s">
        <v>148</v>
      </c>
    </row>
    <row r="1219" spans="2:65" s="1" customFormat="1" ht="24" customHeight="1">
      <c r="B1219" s="130"/>
      <c r="C1219" s="131" t="s">
        <v>1944</v>
      </c>
      <c r="D1219" s="131" t="s">
        <v>150</v>
      </c>
      <c r="E1219" s="132" t="s">
        <v>2041</v>
      </c>
      <c r="F1219" s="133" t="s">
        <v>2042</v>
      </c>
      <c r="G1219" s="134" t="s">
        <v>153</v>
      </c>
      <c r="H1219" s="135">
        <v>5.76</v>
      </c>
      <c r="I1219" s="136"/>
      <c r="J1219" s="136">
        <f>ROUND(I1219*H1219,2)</f>
        <v>0</v>
      </c>
      <c r="K1219" s="133" t="s">
        <v>154</v>
      </c>
      <c r="L1219" s="27"/>
      <c r="M1219" s="137" t="s">
        <v>1</v>
      </c>
      <c r="N1219" s="138" t="s">
        <v>35</v>
      </c>
      <c r="O1219" s="139">
        <v>0.09</v>
      </c>
      <c r="P1219" s="139">
        <f>O1219*H1219</f>
        <v>0.5184</v>
      </c>
      <c r="Q1219" s="139">
        <v>0.00023</v>
      </c>
      <c r="R1219" s="139">
        <f>Q1219*H1219</f>
        <v>0.0013248</v>
      </c>
      <c r="S1219" s="139">
        <v>0</v>
      </c>
      <c r="T1219" s="140">
        <f>S1219*H1219</f>
        <v>0</v>
      </c>
      <c r="AR1219" s="141" t="s">
        <v>231</v>
      </c>
      <c r="AT1219" s="141" t="s">
        <v>150</v>
      </c>
      <c r="AU1219" s="141" t="s">
        <v>79</v>
      </c>
      <c r="AY1219" s="15" t="s">
        <v>148</v>
      </c>
      <c r="BE1219" s="142">
        <f>IF(N1219="základní",J1219,0)</f>
        <v>0</v>
      </c>
      <c r="BF1219" s="142">
        <f>IF(N1219="snížená",J1219,0)</f>
        <v>0</v>
      </c>
      <c r="BG1219" s="142">
        <f>IF(N1219="zákl. přenesená",J1219,0)</f>
        <v>0</v>
      </c>
      <c r="BH1219" s="142">
        <f>IF(N1219="sníž. přenesená",J1219,0)</f>
        <v>0</v>
      </c>
      <c r="BI1219" s="142">
        <f>IF(N1219="nulová",J1219,0)</f>
        <v>0</v>
      </c>
      <c r="BJ1219" s="15" t="s">
        <v>77</v>
      </c>
      <c r="BK1219" s="142">
        <f>ROUND(I1219*H1219,2)</f>
        <v>0</v>
      </c>
      <c r="BL1219" s="15" t="s">
        <v>231</v>
      </c>
      <c r="BM1219" s="141" t="s">
        <v>4244</v>
      </c>
    </row>
    <row r="1220" spans="2:51" s="13" customFormat="1" ht="12">
      <c r="B1220" s="150"/>
      <c r="D1220" s="144" t="s">
        <v>157</v>
      </c>
      <c r="E1220" s="151" t="s">
        <v>1</v>
      </c>
      <c r="F1220" s="152" t="s">
        <v>4002</v>
      </c>
      <c r="H1220" s="153">
        <v>5.76</v>
      </c>
      <c r="L1220" s="150"/>
      <c r="M1220" s="154"/>
      <c r="N1220" s="155"/>
      <c r="O1220" s="155"/>
      <c r="P1220" s="155"/>
      <c r="Q1220" s="155"/>
      <c r="R1220" s="155"/>
      <c r="S1220" s="155"/>
      <c r="T1220" s="156"/>
      <c r="AT1220" s="151" t="s">
        <v>157</v>
      </c>
      <c r="AU1220" s="151" t="s">
        <v>79</v>
      </c>
      <c r="AV1220" s="13" t="s">
        <v>79</v>
      </c>
      <c r="AW1220" s="13" t="s">
        <v>27</v>
      </c>
      <c r="AX1220" s="13" t="s">
        <v>70</v>
      </c>
      <c r="AY1220" s="151" t="s">
        <v>148</v>
      </c>
    </row>
    <row r="1221" spans="2:65" s="1" customFormat="1" ht="24" customHeight="1">
      <c r="B1221" s="130"/>
      <c r="C1221" s="131" t="s">
        <v>1950</v>
      </c>
      <c r="D1221" s="131" t="s">
        <v>150</v>
      </c>
      <c r="E1221" s="132" t="s">
        <v>2045</v>
      </c>
      <c r="F1221" s="133" t="s">
        <v>2046</v>
      </c>
      <c r="G1221" s="134" t="s">
        <v>153</v>
      </c>
      <c r="H1221" s="135">
        <v>5.76</v>
      </c>
      <c r="I1221" s="136"/>
      <c r="J1221" s="136">
        <f>ROUND(I1221*H1221,2)</f>
        <v>0</v>
      </c>
      <c r="K1221" s="133" t="s">
        <v>154</v>
      </c>
      <c r="L1221" s="27"/>
      <c r="M1221" s="137" t="s">
        <v>1</v>
      </c>
      <c r="N1221" s="138" t="s">
        <v>35</v>
      </c>
      <c r="O1221" s="139">
        <v>0.211</v>
      </c>
      <c r="P1221" s="139">
        <f>O1221*H1221</f>
        <v>1.21536</v>
      </c>
      <c r="Q1221" s="139">
        <v>0.00033</v>
      </c>
      <c r="R1221" s="139">
        <f>Q1221*H1221</f>
        <v>0.0019008</v>
      </c>
      <c r="S1221" s="139">
        <v>0</v>
      </c>
      <c r="T1221" s="140">
        <f>S1221*H1221</f>
        <v>0</v>
      </c>
      <c r="AR1221" s="141" t="s">
        <v>231</v>
      </c>
      <c r="AT1221" s="141" t="s">
        <v>150</v>
      </c>
      <c r="AU1221" s="141" t="s">
        <v>79</v>
      </c>
      <c r="AY1221" s="15" t="s">
        <v>148</v>
      </c>
      <c r="BE1221" s="142">
        <f>IF(N1221="základní",J1221,0)</f>
        <v>0</v>
      </c>
      <c r="BF1221" s="142">
        <f>IF(N1221="snížená",J1221,0)</f>
        <v>0</v>
      </c>
      <c r="BG1221" s="142">
        <f>IF(N1221="zákl. přenesená",J1221,0)</f>
        <v>0</v>
      </c>
      <c r="BH1221" s="142">
        <f>IF(N1221="sníž. přenesená",J1221,0)</f>
        <v>0</v>
      </c>
      <c r="BI1221" s="142">
        <f>IF(N1221="nulová",J1221,0)</f>
        <v>0</v>
      </c>
      <c r="BJ1221" s="15" t="s">
        <v>77</v>
      </c>
      <c r="BK1221" s="142">
        <f>ROUND(I1221*H1221,2)</f>
        <v>0</v>
      </c>
      <c r="BL1221" s="15" t="s">
        <v>231</v>
      </c>
      <c r="BM1221" s="141" t="s">
        <v>4245</v>
      </c>
    </row>
    <row r="1222" spans="2:51" s="13" customFormat="1" ht="12">
      <c r="B1222" s="150"/>
      <c r="D1222" s="144" t="s">
        <v>157</v>
      </c>
      <c r="E1222" s="151" t="s">
        <v>1</v>
      </c>
      <c r="F1222" s="152" t="s">
        <v>4002</v>
      </c>
      <c r="H1222" s="153">
        <v>5.76</v>
      </c>
      <c r="L1222" s="150"/>
      <c r="M1222" s="154"/>
      <c r="N1222" s="155"/>
      <c r="O1222" s="155"/>
      <c r="P1222" s="155"/>
      <c r="Q1222" s="155"/>
      <c r="R1222" s="155"/>
      <c r="S1222" s="155"/>
      <c r="T1222" s="156"/>
      <c r="AT1222" s="151" t="s">
        <v>157</v>
      </c>
      <c r="AU1222" s="151" t="s">
        <v>79</v>
      </c>
      <c r="AV1222" s="13" t="s">
        <v>79</v>
      </c>
      <c r="AW1222" s="13" t="s">
        <v>27</v>
      </c>
      <c r="AX1222" s="13" t="s">
        <v>70</v>
      </c>
      <c r="AY1222" s="151" t="s">
        <v>148</v>
      </c>
    </row>
    <row r="1223" spans="2:63" s="11" customFormat="1" ht="22.8" customHeight="1">
      <c r="B1223" s="118"/>
      <c r="D1223" s="119" t="s">
        <v>69</v>
      </c>
      <c r="E1223" s="128" t="s">
        <v>2048</v>
      </c>
      <c r="F1223" s="128" t="s">
        <v>2049</v>
      </c>
      <c r="J1223" s="129">
        <f>BK1223</f>
        <v>0</v>
      </c>
      <c r="L1223" s="118"/>
      <c r="M1223" s="122"/>
      <c r="N1223" s="123"/>
      <c r="O1223" s="123"/>
      <c r="P1223" s="124">
        <f>SUM(P1224:P1227)</f>
        <v>72.75</v>
      </c>
      <c r="Q1223" s="123"/>
      <c r="R1223" s="124">
        <f>SUM(R1224:R1227)</f>
        <v>0.3675</v>
      </c>
      <c r="S1223" s="123"/>
      <c r="T1223" s="125">
        <f>SUM(T1224:T1227)</f>
        <v>0</v>
      </c>
      <c r="AR1223" s="119" t="s">
        <v>79</v>
      </c>
      <c r="AT1223" s="126" t="s">
        <v>69</v>
      </c>
      <c r="AU1223" s="126" t="s">
        <v>77</v>
      </c>
      <c r="AY1223" s="119" t="s">
        <v>148</v>
      </c>
      <c r="BK1223" s="127">
        <f>SUM(BK1224:BK1227)</f>
        <v>0</v>
      </c>
    </row>
    <row r="1224" spans="2:65" s="1" customFormat="1" ht="24" customHeight="1">
      <c r="B1224" s="130"/>
      <c r="C1224" s="131" t="s">
        <v>1956</v>
      </c>
      <c r="D1224" s="131" t="s">
        <v>150</v>
      </c>
      <c r="E1224" s="132" t="s">
        <v>2051</v>
      </c>
      <c r="F1224" s="133" t="s">
        <v>2052</v>
      </c>
      <c r="G1224" s="134" t="s">
        <v>153</v>
      </c>
      <c r="H1224" s="135">
        <v>750</v>
      </c>
      <c r="I1224" s="136"/>
      <c r="J1224" s="136">
        <f>ROUND(I1224*H1224,2)</f>
        <v>0</v>
      </c>
      <c r="K1224" s="133" t="s">
        <v>320</v>
      </c>
      <c r="L1224" s="27"/>
      <c r="M1224" s="137" t="s">
        <v>1</v>
      </c>
      <c r="N1224" s="138" t="s">
        <v>35</v>
      </c>
      <c r="O1224" s="139">
        <v>0.033</v>
      </c>
      <c r="P1224" s="139">
        <f>O1224*H1224</f>
        <v>24.75</v>
      </c>
      <c r="Q1224" s="139">
        <v>0.0002</v>
      </c>
      <c r="R1224" s="139">
        <f>Q1224*H1224</f>
        <v>0.15</v>
      </c>
      <c r="S1224" s="139">
        <v>0</v>
      </c>
      <c r="T1224" s="140">
        <f>S1224*H1224</f>
        <v>0</v>
      </c>
      <c r="AR1224" s="141" t="s">
        <v>231</v>
      </c>
      <c r="AT1224" s="141" t="s">
        <v>150</v>
      </c>
      <c r="AU1224" s="141" t="s">
        <v>79</v>
      </c>
      <c r="AY1224" s="15" t="s">
        <v>148</v>
      </c>
      <c r="BE1224" s="142">
        <f>IF(N1224="základní",J1224,0)</f>
        <v>0</v>
      </c>
      <c r="BF1224" s="142">
        <f>IF(N1224="snížená",J1224,0)</f>
        <v>0</v>
      </c>
      <c r="BG1224" s="142">
        <f>IF(N1224="zákl. přenesená",J1224,0)</f>
        <v>0</v>
      </c>
      <c r="BH1224" s="142">
        <f>IF(N1224="sníž. přenesená",J1224,0)</f>
        <v>0</v>
      </c>
      <c r="BI1224" s="142">
        <f>IF(N1224="nulová",J1224,0)</f>
        <v>0</v>
      </c>
      <c r="BJ1224" s="15" t="s">
        <v>77</v>
      </c>
      <c r="BK1224" s="142">
        <f>ROUND(I1224*H1224,2)</f>
        <v>0</v>
      </c>
      <c r="BL1224" s="15" t="s">
        <v>231</v>
      </c>
      <c r="BM1224" s="141" t="s">
        <v>4246</v>
      </c>
    </row>
    <row r="1225" spans="2:51" s="13" customFormat="1" ht="12">
      <c r="B1225" s="150"/>
      <c r="D1225" s="144" t="s">
        <v>157</v>
      </c>
      <c r="E1225" s="151" t="s">
        <v>1</v>
      </c>
      <c r="F1225" s="152" t="s">
        <v>4247</v>
      </c>
      <c r="H1225" s="153">
        <v>750</v>
      </c>
      <c r="L1225" s="150"/>
      <c r="M1225" s="154"/>
      <c r="N1225" s="155"/>
      <c r="O1225" s="155"/>
      <c r="P1225" s="155"/>
      <c r="Q1225" s="155"/>
      <c r="R1225" s="155"/>
      <c r="S1225" s="155"/>
      <c r="T1225" s="156"/>
      <c r="AT1225" s="151" t="s">
        <v>157</v>
      </c>
      <c r="AU1225" s="151" t="s">
        <v>79</v>
      </c>
      <c r="AV1225" s="13" t="s">
        <v>79</v>
      </c>
      <c r="AW1225" s="13" t="s">
        <v>27</v>
      </c>
      <c r="AX1225" s="13" t="s">
        <v>70</v>
      </c>
      <c r="AY1225" s="151" t="s">
        <v>148</v>
      </c>
    </row>
    <row r="1226" spans="2:65" s="1" customFormat="1" ht="24" customHeight="1">
      <c r="B1226" s="130"/>
      <c r="C1226" s="131" t="s">
        <v>1960</v>
      </c>
      <c r="D1226" s="131" t="s">
        <v>150</v>
      </c>
      <c r="E1226" s="132" t="s">
        <v>2056</v>
      </c>
      <c r="F1226" s="133" t="s">
        <v>2057</v>
      </c>
      <c r="G1226" s="134" t="s">
        <v>153</v>
      </c>
      <c r="H1226" s="135">
        <v>750</v>
      </c>
      <c r="I1226" s="136"/>
      <c r="J1226" s="136">
        <f>ROUND(I1226*H1226,2)</f>
        <v>0</v>
      </c>
      <c r="K1226" s="133" t="s">
        <v>320</v>
      </c>
      <c r="L1226" s="27"/>
      <c r="M1226" s="137" t="s">
        <v>1</v>
      </c>
      <c r="N1226" s="138" t="s">
        <v>35</v>
      </c>
      <c r="O1226" s="139">
        <v>0.064</v>
      </c>
      <c r="P1226" s="139">
        <f>O1226*H1226</f>
        <v>48</v>
      </c>
      <c r="Q1226" s="139">
        <v>0.00029</v>
      </c>
      <c r="R1226" s="139">
        <f>Q1226*H1226</f>
        <v>0.2175</v>
      </c>
      <c r="S1226" s="139">
        <v>0</v>
      </c>
      <c r="T1226" s="140">
        <f>S1226*H1226</f>
        <v>0</v>
      </c>
      <c r="AR1226" s="141" t="s">
        <v>231</v>
      </c>
      <c r="AT1226" s="141" t="s">
        <v>150</v>
      </c>
      <c r="AU1226" s="141" t="s">
        <v>79</v>
      </c>
      <c r="AY1226" s="15" t="s">
        <v>148</v>
      </c>
      <c r="BE1226" s="142">
        <f>IF(N1226="základní",J1226,0)</f>
        <v>0</v>
      </c>
      <c r="BF1226" s="142">
        <f>IF(N1226="snížená",J1226,0)</f>
        <v>0</v>
      </c>
      <c r="BG1226" s="142">
        <f>IF(N1226="zákl. přenesená",J1226,0)</f>
        <v>0</v>
      </c>
      <c r="BH1226" s="142">
        <f>IF(N1226="sníž. přenesená",J1226,0)</f>
        <v>0</v>
      </c>
      <c r="BI1226" s="142">
        <f>IF(N1226="nulová",J1226,0)</f>
        <v>0</v>
      </c>
      <c r="BJ1226" s="15" t="s">
        <v>77</v>
      </c>
      <c r="BK1226" s="142">
        <f>ROUND(I1226*H1226,2)</f>
        <v>0</v>
      </c>
      <c r="BL1226" s="15" t="s">
        <v>231</v>
      </c>
      <c r="BM1226" s="141" t="s">
        <v>4248</v>
      </c>
    </row>
    <row r="1227" spans="2:51" s="13" customFormat="1" ht="12">
      <c r="B1227" s="150"/>
      <c r="D1227" s="144" t="s">
        <v>157</v>
      </c>
      <c r="E1227" s="151" t="s">
        <v>1</v>
      </c>
      <c r="F1227" s="152" t="s">
        <v>4247</v>
      </c>
      <c r="H1227" s="153">
        <v>750</v>
      </c>
      <c r="L1227" s="150"/>
      <c r="M1227" s="154"/>
      <c r="N1227" s="155"/>
      <c r="O1227" s="155"/>
      <c r="P1227" s="155"/>
      <c r="Q1227" s="155"/>
      <c r="R1227" s="155"/>
      <c r="S1227" s="155"/>
      <c r="T1227" s="156"/>
      <c r="AT1227" s="151" t="s">
        <v>157</v>
      </c>
      <c r="AU1227" s="151" t="s">
        <v>79</v>
      </c>
      <c r="AV1227" s="13" t="s">
        <v>79</v>
      </c>
      <c r="AW1227" s="13" t="s">
        <v>27</v>
      </c>
      <c r="AX1227" s="13" t="s">
        <v>70</v>
      </c>
      <c r="AY1227" s="151" t="s">
        <v>148</v>
      </c>
    </row>
    <row r="1228" spans="2:63" s="11" customFormat="1" ht="25.95" customHeight="1">
      <c r="B1228" s="118"/>
      <c r="D1228" s="119" t="s">
        <v>69</v>
      </c>
      <c r="E1228" s="120" t="s">
        <v>2059</v>
      </c>
      <c r="F1228" s="120" t="s">
        <v>2060</v>
      </c>
      <c r="J1228" s="121">
        <f>BK1228</f>
        <v>0</v>
      </c>
      <c r="L1228" s="118"/>
      <c r="M1228" s="122"/>
      <c r="N1228" s="123"/>
      <c r="O1228" s="123"/>
      <c r="P1228" s="124">
        <f>SUM(P1229:P1232)</f>
        <v>42</v>
      </c>
      <c r="Q1228" s="123"/>
      <c r="R1228" s="124">
        <f>SUM(R1229:R1232)</f>
        <v>0</v>
      </c>
      <c r="S1228" s="123"/>
      <c r="T1228" s="125">
        <f>SUM(T1229:T1232)</f>
        <v>0</v>
      </c>
      <c r="AR1228" s="119" t="s">
        <v>155</v>
      </c>
      <c r="AT1228" s="126" t="s">
        <v>69</v>
      </c>
      <c r="AU1228" s="126" t="s">
        <v>70</v>
      </c>
      <c r="AY1228" s="119" t="s">
        <v>148</v>
      </c>
      <c r="BK1228" s="127">
        <f>SUM(BK1229:BK1232)</f>
        <v>0</v>
      </c>
    </row>
    <row r="1229" spans="2:65" s="1" customFormat="1" ht="16.5" customHeight="1">
      <c r="B1229" s="130"/>
      <c r="C1229" s="282" t="s">
        <v>1964</v>
      </c>
      <c r="D1229" s="282" t="s">
        <v>150</v>
      </c>
      <c r="E1229" s="283" t="s">
        <v>2062</v>
      </c>
      <c r="F1229" s="284" t="s">
        <v>2063</v>
      </c>
      <c r="G1229" s="285" t="s">
        <v>2064</v>
      </c>
      <c r="H1229" s="286">
        <v>35</v>
      </c>
      <c r="I1229" s="287"/>
      <c r="J1229" s="287">
        <f>ROUND(I1229*H1229,2)</f>
        <v>0</v>
      </c>
      <c r="K1229" s="133" t="s">
        <v>320</v>
      </c>
      <c r="L1229" s="27"/>
      <c r="M1229" s="137" t="s">
        <v>1</v>
      </c>
      <c r="N1229" s="138" t="s">
        <v>35</v>
      </c>
      <c r="O1229" s="139">
        <v>1</v>
      </c>
      <c r="P1229" s="139">
        <f>O1229*H1229</f>
        <v>35</v>
      </c>
      <c r="Q1229" s="139">
        <v>0</v>
      </c>
      <c r="R1229" s="139">
        <f>Q1229*H1229</f>
        <v>0</v>
      </c>
      <c r="S1229" s="139">
        <v>0</v>
      </c>
      <c r="T1229" s="140">
        <f>S1229*H1229</f>
        <v>0</v>
      </c>
      <c r="AR1229" s="141" t="s">
        <v>2065</v>
      </c>
      <c r="AT1229" s="141" t="s">
        <v>150</v>
      </c>
      <c r="AU1229" s="141" t="s">
        <v>77</v>
      </c>
      <c r="AY1229" s="15" t="s">
        <v>148</v>
      </c>
      <c r="BE1229" s="142">
        <f>IF(N1229="základní",J1229,0)</f>
        <v>0</v>
      </c>
      <c r="BF1229" s="142">
        <f>IF(N1229="snížená",J1229,0)</f>
        <v>0</v>
      </c>
      <c r="BG1229" s="142">
        <f>IF(N1229="zákl. přenesená",J1229,0)</f>
        <v>0</v>
      </c>
      <c r="BH1229" s="142">
        <f>IF(N1229="sníž. přenesená",J1229,0)</f>
        <v>0</v>
      </c>
      <c r="BI1229" s="142">
        <f>IF(N1229="nulová",J1229,0)</f>
        <v>0</v>
      </c>
      <c r="BJ1229" s="15" t="s">
        <v>77</v>
      </c>
      <c r="BK1229" s="142">
        <f>ROUND(I1229*H1229,2)</f>
        <v>0</v>
      </c>
      <c r="BL1229" s="15" t="s">
        <v>2065</v>
      </c>
      <c r="BM1229" s="141" t="s">
        <v>4249</v>
      </c>
    </row>
    <row r="1230" spans="2:51" s="13" customFormat="1" ht="12">
      <c r="B1230" s="150"/>
      <c r="D1230" s="144" t="s">
        <v>157</v>
      </c>
      <c r="E1230" s="151" t="s">
        <v>1</v>
      </c>
      <c r="F1230" s="152" t="s">
        <v>2852</v>
      </c>
      <c r="H1230" s="153">
        <v>35</v>
      </c>
      <c r="L1230" s="150"/>
      <c r="M1230" s="154"/>
      <c r="N1230" s="155"/>
      <c r="O1230" s="155"/>
      <c r="P1230" s="155"/>
      <c r="Q1230" s="155"/>
      <c r="R1230" s="155"/>
      <c r="S1230" s="155"/>
      <c r="T1230" s="156"/>
      <c r="AT1230" s="151" t="s">
        <v>157</v>
      </c>
      <c r="AU1230" s="151" t="s">
        <v>77</v>
      </c>
      <c r="AV1230" s="13" t="s">
        <v>79</v>
      </c>
      <c r="AW1230" s="13" t="s">
        <v>27</v>
      </c>
      <c r="AX1230" s="13" t="s">
        <v>70</v>
      </c>
      <c r="AY1230" s="151" t="s">
        <v>148</v>
      </c>
    </row>
    <row r="1231" spans="2:65" s="1" customFormat="1" ht="16.5" customHeight="1">
      <c r="B1231" s="130"/>
      <c r="C1231" s="294" t="s">
        <v>1969</v>
      </c>
      <c r="D1231" s="294" t="s">
        <v>150</v>
      </c>
      <c r="E1231" s="295" t="s">
        <v>2069</v>
      </c>
      <c r="F1231" s="296" t="s">
        <v>2070</v>
      </c>
      <c r="G1231" s="297" t="s">
        <v>2064</v>
      </c>
      <c r="H1231" s="298">
        <v>7</v>
      </c>
      <c r="I1231" s="299"/>
      <c r="J1231" s="299">
        <f>ROUND(I1231*H1231,2)</f>
        <v>0</v>
      </c>
      <c r="K1231" s="133" t="s">
        <v>320</v>
      </c>
      <c r="L1231" s="27"/>
      <c r="M1231" s="137" t="s">
        <v>1</v>
      </c>
      <c r="N1231" s="138" t="s">
        <v>35</v>
      </c>
      <c r="O1231" s="139">
        <v>1</v>
      </c>
      <c r="P1231" s="139">
        <f>O1231*H1231</f>
        <v>7</v>
      </c>
      <c r="Q1231" s="139">
        <v>0</v>
      </c>
      <c r="R1231" s="139">
        <f>Q1231*H1231</f>
        <v>0</v>
      </c>
      <c r="S1231" s="139">
        <v>0</v>
      </c>
      <c r="T1231" s="140">
        <f>S1231*H1231</f>
        <v>0</v>
      </c>
      <c r="AR1231" s="141" t="s">
        <v>2065</v>
      </c>
      <c r="AT1231" s="141" t="s">
        <v>150</v>
      </c>
      <c r="AU1231" s="141" t="s">
        <v>77</v>
      </c>
      <c r="AY1231" s="15" t="s">
        <v>148</v>
      </c>
      <c r="BE1231" s="142">
        <f>IF(N1231="základní",J1231,0)</f>
        <v>0</v>
      </c>
      <c r="BF1231" s="142">
        <f>IF(N1231="snížená",J1231,0)</f>
        <v>0</v>
      </c>
      <c r="BG1231" s="142">
        <f>IF(N1231="zákl. přenesená",J1231,0)</f>
        <v>0</v>
      </c>
      <c r="BH1231" s="142">
        <f>IF(N1231="sníž. přenesená",J1231,0)</f>
        <v>0</v>
      </c>
      <c r="BI1231" s="142">
        <f>IF(N1231="nulová",J1231,0)</f>
        <v>0</v>
      </c>
      <c r="BJ1231" s="15" t="s">
        <v>77</v>
      </c>
      <c r="BK1231" s="142">
        <f>ROUND(I1231*H1231,2)</f>
        <v>0</v>
      </c>
      <c r="BL1231" s="15" t="s">
        <v>2065</v>
      </c>
      <c r="BM1231" s="141" t="s">
        <v>4250</v>
      </c>
    </row>
    <row r="1232" spans="2:51" s="13" customFormat="1" ht="12">
      <c r="B1232" s="150"/>
      <c r="D1232" s="144" t="s">
        <v>157</v>
      </c>
      <c r="E1232" s="151" t="s">
        <v>1</v>
      </c>
      <c r="F1232" s="152" t="s">
        <v>2854</v>
      </c>
      <c r="H1232" s="153">
        <v>7</v>
      </c>
      <c r="L1232" s="150"/>
      <c r="M1232" s="154"/>
      <c r="N1232" s="155"/>
      <c r="O1232" s="155"/>
      <c r="P1232" s="155"/>
      <c r="Q1232" s="155"/>
      <c r="R1232" s="155"/>
      <c r="S1232" s="155"/>
      <c r="T1232" s="156"/>
      <c r="AT1232" s="151" t="s">
        <v>157</v>
      </c>
      <c r="AU1232" s="151" t="s">
        <v>77</v>
      </c>
      <c r="AV1232" s="13" t="s">
        <v>79</v>
      </c>
      <c r="AW1232" s="13" t="s">
        <v>27</v>
      </c>
      <c r="AX1232" s="13" t="s">
        <v>70</v>
      </c>
      <c r="AY1232" s="151" t="s">
        <v>148</v>
      </c>
    </row>
    <row r="1233" spans="2:63" s="11" customFormat="1" ht="25.95" customHeight="1">
      <c r="B1233" s="118"/>
      <c r="D1233" s="119" t="s">
        <v>69</v>
      </c>
      <c r="E1233" s="120" t="s">
        <v>2073</v>
      </c>
      <c r="F1233" s="120" t="s">
        <v>2074</v>
      </c>
      <c r="J1233" s="121">
        <f>BK1233</f>
        <v>0</v>
      </c>
      <c r="L1233" s="118"/>
      <c r="M1233" s="122"/>
      <c r="N1233" s="123"/>
      <c r="O1233" s="123"/>
      <c r="P1233" s="124">
        <f>P1234+P1237+P1239+P1242+P1244</f>
        <v>0</v>
      </c>
      <c r="Q1233" s="123"/>
      <c r="R1233" s="124">
        <f>R1234+R1237+R1239+R1242+R1244</f>
        <v>0</v>
      </c>
      <c r="S1233" s="123"/>
      <c r="T1233" s="125">
        <f>T1234+T1237+T1239+T1242+T1244</f>
        <v>0</v>
      </c>
      <c r="AR1233" s="119" t="s">
        <v>175</v>
      </c>
      <c r="AT1233" s="126" t="s">
        <v>69</v>
      </c>
      <c r="AU1233" s="126" t="s">
        <v>70</v>
      </c>
      <c r="AY1233" s="119" t="s">
        <v>148</v>
      </c>
      <c r="BK1233" s="127">
        <f>BK1234+BK1237+BK1239+BK1242+BK1244</f>
        <v>0</v>
      </c>
    </row>
    <row r="1234" spans="2:63" s="11" customFormat="1" ht="22.8" customHeight="1">
      <c r="B1234" s="118"/>
      <c r="D1234" s="119" t="s">
        <v>69</v>
      </c>
      <c r="E1234" s="128" t="s">
        <v>2075</v>
      </c>
      <c r="F1234" s="128" t="s">
        <v>2076</v>
      </c>
      <c r="J1234" s="129">
        <f>BK1234</f>
        <v>0</v>
      </c>
      <c r="L1234" s="118"/>
      <c r="M1234" s="122"/>
      <c r="N1234" s="123"/>
      <c r="O1234" s="123"/>
      <c r="P1234" s="124">
        <f>SUM(P1235:P1236)</f>
        <v>0</v>
      </c>
      <c r="Q1234" s="123"/>
      <c r="R1234" s="124">
        <f>SUM(R1235:R1236)</f>
        <v>0</v>
      </c>
      <c r="S1234" s="123"/>
      <c r="T1234" s="125">
        <f>SUM(T1235:T1236)</f>
        <v>0</v>
      </c>
      <c r="AR1234" s="119" t="s">
        <v>175</v>
      </c>
      <c r="AT1234" s="126" t="s">
        <v>69</v>
      </c>
      <c r="AU1234" s="126" t="s">
        <v>77</v>
      </c>
      <c r="AY1234" s="119" t="s">
        <v>148</v>
      </c>
      <c r="BK1234" s="127">
        <f>SUM(BK1235:BK1236)</f>
        <v>0</v>
      </c>
    </row>
    <row r="1235" spans="2:65" s="1" customFormat="1" ht="16.5" customHeight="1">
      <c r="B1235" s="130"/>
      <c r="C1235" s="294" t="s">
        <v>1973</v>
      </c>
      <c r="D1235" s="294" t="s">
        <v>150</v>
      </c>
      <c r="E1235" s="295" t="s">
        <v>2078</v>
      </c>
      <c r="F1235" s="296" t="s">
        <v>2079</v>
      </c>
      <c r="G1235" s="297" t="s">
        <v>2080</v>
      </c>
      <c r="H1235" s="298">
        <v>1</v>
      </c>
      <c r="I1235" s="299"/>
      <c r="J1235" s="299">
        <f>ROUND(I1235*H1235,2)</f>
        <v>0</v>
      </c>
      <c r="K1235" s="133" t="s">
        <v>320</v>
      </c>
      <c r="L1235" s="27"/>
      <c r="M1235" s="137" t="s">
        <v>1</v>
      </c>
      <c r="N1235" s="138" t="s">
        <v>35</v>
      </c>
      <c r="O1235" s="139">
        <v>0</v>
      </c>
      <c r="P1235" s="139">
        <f>O1235*H1235</f>
        <v>0</v>
      </c>
      <c r="Q1235" s="139">
        <v>0</v>
      </c>
      <c r="R1235" s="139">
        <f>Q1235*H1235</f>
        <v>0</v>
      </c>
      <c r="S1235" s="139">
        <v>0</v>
      </c>
      <c r="T1235" s="140">
        <f>S1235*H1235</f>
        <v>0</v>
      </c>
      <c r="AR1235" s="141" t="s">
        <v>2081</v>
      </c>
      <c r="AT1235" s="141" t="s">
        <v>150</v>
      </c>
      <c r="AU1235" s="141" t="s">
        <v>79</v>
      </c>
      <c r="AY1235" s="15" t="s">
        <v>148</v>
      </c>
      <c r="BE1235" s="142">
        <f>IF(N1235="základní",J1235,0)</f>
        <v>0</v>
      </c>
      <c r="BF1235" s="142">
        <f>IF(N1235="snížená",J1235,0)</f>
        <v>0</v>
      </c>
      <c r="BG1235" s="142">
        <f>IF(N1235="zákl. přenesená",J1235,0)</f>
        <v>0</v>
      </c>
      <c r="BH1235" s="142">
        <f>IF(N1235="sníž. přenesená",J1235,0)</f>
        <v>0</v>
      </c>
      <c r="BI1235" s="142">
        <f>IF(N1235="nulová",J1235,0)</f>
        <v>0</v>
      </c>
      <c r="BJ1235" s="15" t="s">
        <v>77</v>
      </c>
      <c r="BK1235" s="142">
        <f>ROUND(I1235*H1235,2)</f>
        <v>0</v>
      </c>
      <c r="BL1235" s="15" t="s">
        <v>2081</v>
      </c>
      <c r="BM1235" s="141" t="s">
        <v>4251</v>
      </c>
    </row>
    <row r="1236" spans="2:65" s="1" customFormat="1" ht="16.5" customHeight="1">
      <c r="B1236" s="130"/>
      <c r="C1236" s="294" t="s">
        <v>1977</v>
      </c>
      <c r="D1236" s="294" t="s">
        <v>150</v>
      </c>
      <c r="E1236" s="295" t="s">
        <v>2084</v>
      </c>
      <c r="F1236" s="296" t="s">
        <v>2085</v>
      </c>
      <c r="G1236" s="297" t="s">
        <v>2080</v>
      </c>
      <c r="H1236" s="298">
        <v>1</v>
      </c>
      <c r="I1236" s="299"/>
      <c r="J1236" s="299">
        <f>ROUND(I1236*H1236,2)</f>
        <v>0</v>
      </c>
      <c r="K1236" s="133" t="s">
        <v>320</v>
      </c>
      <c r="L1236" s="27"/>
      <c r="M1236" s="137" t="s">
        <v>1</v>
      </c>
      <c r="N1236" s="138" t="s">
        <v>35</v>
      </c>
      <c r="O1236" s="139">
        <v>0</v>
      </c>
      <c r="P1236" s="139">
        <f>O1236*H1236</f>
        <v>0</v>
      </c>
      <c r="Q1236" s="139">
        <v>0</v>
      </c>
      <c r="R1236" s="139">
        <f>Q1236*H1236</f>
        <v>0</v>
      </c>
      <c r="S1236" s="139">
        <v>0</v>
      </c>
      <c r="T1236" s="140">
        <f>S1236*H1236</f>
        <v>0</v>
      </c>
      <c r="AR1236" s="141" t="s">
        <v>2081</v>
      </c>
      <c r="AT1236" s="141" t="s">
        <v>150</v>
      </c>
      <c r="AU1236" s="141" t="s">
        <v>79</v>
      </c>
      <c r="AY1236" s="15" t="s">
        <v>148</v>
      </c>
      <c r="BE1236" s="142">
        <f>IF(N1236="základní",J1236,0)</f>
        <v>0</v>
      </c>
      <c r="BF1236" s="142">
        <f>IF(N1236="snížená",J1236,0)</f>
        <v>0</v>
      </c>
      <c r="BG1236" s="142">
        <f>IF(N1236="zákl. přenesená",J1236,0)</f>
        <v>0</v>
      </c>
      <c r="BH1236" s="142">
        <f>IF(N1236="sníž. přenesená",J1236,0)</f>
        <v>0</v>
      </c>
      <c r="BI1236" s="142">
        <f>IF(N1236="nulová",J1236,0)</f>
        <v>0</v>
      </c>
      <c r="BJ1236" s="15" t="s">
        <v>77</v>
      </c>
      <c r="BK1236" s="142">
        <f>ROUND(I1236*H1236,2)</f>
        <v>0</v>
      </c>
      <c r="BL1236" s="15" t="s">
        <v>2081</v>
      </c>
      <c r="BM1236" s="141" t="s">
        <v>4252</v>
      </c>
    </row>
    <row r="1237" spans="2:63" s="11" customFormat="1" ht="22.8" customHeight="1">
      <c r="B1237" s="118"/>
      <c r="D1237" s="119" t="s">
        <v>69</v>
      </c>
      <c r="E1237" s="128" t="s">
        <v>2087</v>
      </c>
      <c r="F1237" s="128" t="s">
        <v>2088</v>
      </c>
      <c r="J1237" s="129">
        <f>BK1237</f>
        <v>0</v>
      </c>
      <c r="L1237" s="118"/>
      <c r="M1237" s="122"/>
      <c r="N1237" s="123"/>
      <c r="O1237" s="123"/>
      <c r="P1237" s="124">
        <f>P1238</f>
        <v>0</v>
      </c>
      <c r="Q1237" s="123"/>
      <c r="R1237" s="124">
        <f>R1238</f>
        <v>0</v>
      </c>
      <c r="S1237" s="123"/>
      <c r="T1237" s="125">
        <f>T1238</f>
        <v>0</v>
      </c>
      <c r="AR1237" s="119" t="s">
        <v>175</v>
      </c>
      <c r="AT1237" s="126" t="s">
        <v>69</v>
      </c>
      <c r="AU1237" s="126" t="s">
        <v>77</v>
      </c>
      <c r="AY1237" s="119" t="s">
        <v>148</v>
      </c>
      <c r="BK1237" s="127">
        <f>BK1238</f>
        <v>0</v>
      </c>
    </row>
    <row r="1238" spans="2:65" s="1" customFormat="1" ht="16.5" customHeight="1">
      <c r="B1238" s="130"/>
      <c r="C1238" s="282" t="s">
        <v>1983</v>
      </c>
      <c r="D1238" s="282" t="s">
        <v>150</v>
      </c>
      <c r="E1238" s="283" t="s">
        <v>2090</v>
      </c>
      <c r="F1238" s="284" t="s">
        <v>2088</v>
      </c>
      <c r="G1238" s="285" t="s">
        <v>2080</v>
      </c>
      <c r="H1238" s="286">
        <v>1</v>
      </c>
      <c r="I1238" s="287"/>
      <c r="J1238" s="287">
        <f>ROUND(I1238*H1238,2)</f>
        <v>0</v>
      </c>
      <c r="K1238" s="133" t="s">
        <v>320</v>
      </c>
      <c r="L1238" s="27"/>
      <c r="M1238" s="137" t="s">
        <v>1</v>
      </c>
      <c r="N1238" s="138" t="s">
        <v>35</v>
      </c>
      <c r="O1238" s="139">
        <v>0</v>
      </c>
      <c r="P1238" s="139">
        <f>O1238*H1238</f>
        <v>0</v>
      </c>
      <c r="Q1238" s="139">
        <v>0</v>
      </c>
      <c r="R1238" s="139">
        <f>Q1238*H1238</f>
        <v>0</v>
      </c>
      <c r="S1238" s="139">
        <v>0</v>
      </c>
      <c r="T1238" s="140">
        <f>S1238*H1238</f>
        <v>0</v>
      </c>
      <c r="AR1238" s="141" t="s">
        <v>2081</v>
      </c>
      <c r="AT1238" s="141" t="s">
        <v>150</v>
      </c>
      <c r="AU1238" s="141" t="s">
        <v>79</v>
      </c>
      <c r="AY1238" s="15" t="s">
        <v>148</v>
      </c>
      <c r="BE1238" s="142">
        <f>IF(N1238="základní",J1238,0)</f>
        <v>0</v>
      </c>
      <c r="BF1238" s="142">
        <f>IF(N1238="snížená",J1238,0)</f>
        <v>0</v>
      </c>
      <c r="BG1238" s="142">
        <f>IF(N1238="zákl. přenesená",J1238,0)</f>
        <v>0</v>
      </c>
      <c r="BH1238" s="142">
        <f>IF(N1238="sníž. přenesená",J1238,0)</f>
        <v>0</v>
      </c>
      <c r="BI1238" s="142">
        <f>IF(N1238="nulová",J1238,0)</f>
        <v>0</v>
      </c>
      <c r="BJ1238" s="15" t="s">
        <v>77</v>
      </c>
      <c r="BK1238" s="142">
        <f>ROUND(I1238*H1238,2)</f>
        <v>0</v>
      </c>
      <c r="BL1238" s="15" t="s">
        <v>2081</v>
      </c>
      <c r="BM1238" s="141" t="s">
        <v>4253</v>
      </c>
    </row>
    <row r="1239" spans="2:63" s="11" customFormat="1" ht="22.8" customHeight="1">
      <c r="B1239" s="118"/>
      <c r="D1239" s="119" t="s">
        <v>69</v>
      </c>
      <c r="E1239" s="128" t="s">
        <v>2092</v>
      </c>
      <c r="F1239" s="128" t="s">
        <v>2093</v>
      </c>
      <c r="J1239" s="129">
        <f>BK1239</f>
        <v>0</v>
      </c>
      <c r="L1239" s="118"/>
      <c r="M1239" s="122"/>
      <c r="N1239" s="123"/>
      <c r="O1239" s="123"/>
      <c r="P1239" s="124">
        <f>SUM(P1240:P1241)</f>
        <v>0</v>
      </c>
      <c r="Q1239" s="123"/>
      <c r="R1239" s="124">
        <f>SUM(R1240:R1241)</f>
        <v>0</v>
      </c>
      <c r="S1239" s="123"/>
      <c r="T1239" s="125">
        <f>SUM(T1240:T1241)</f>
        <v>0</v>
      </c>
      <c r="AR1239" s="119" t="s">
        <v>175</v>
      </c>
      <c r="AT1239" s="126" t="s">
        <v>69</v>
      </c>
      <c r="AU1239" s="126" t="s">
        <v>77</v>
      </c>
      <c r="AY1239" s="119" t="s">
        <v>148</v>
      </c>
      <c r="BK1239" s="127">
        <f>SUM(BK1240:BK1241)</f>
        <v>0</v>
      </c>
    </row>
    <row r="1240" spans="2:65" s="1" customFormat="1" ht="16.5" customHeight="1">
      <c r="B1240" s="130"/>
      <c r="C1240" s="294" t="s">
        <v>1988</v>
      </c>
      <c r="D1240" s="294" t="s">
        <v>150</v>
      </c>
      <c r="E1240" s="295" t="s">
        <v>2095</v>
      </c>
      <c r="F1240" s="296" t="s">
        <v>2096</v>
      </c>
      <c r="G1240" s="297" t="s">
        <v>2080</v>
      </c>
      <c r="H1240" s="298">
        <v>1</v>
      </c>
      <c r="I1240" s="299"/>
      <c r="J1240" s="299">
        <f>ROUND(I1240*H1240,2)</f>
        <v>0</v>
      </c>
      <c r="K1240" s="133" t="s">
        <v>320</v>
      </c>
      <c r="L1240" s="27"/>
      <c r="M1240" s="137" t="s">
        <v>1</v>
      </c>
      <c r="N1240" s="138" t="s">
        <v>35</v>
      </c>
      <c r="O1240" s="139">
        <v>0</v>
      </c>
      <c r="P1240" s="139">
        <f>O1240*H1240</f>
        <v>0</v>
      </c>
      <c r="Q1240" s="139">
        <v>0</v>
      </c>
      <c r="R1240" s="139">
        <f>Q1240*H1240</f>
        <v>0</v>
      </c>
      <c r="S1240" s="139">
        <v>0</v>
      </c>
      <c r="T1240" s="140">
        <f>S1240*H1240</f>
        <v>0</v>
      </c>
      <c r="AR1240" s="141" t="s">
        <v>2081</v>
      </c>
      <c r="AT1240" s="141" t="s">
        <v>150</v>
      </c>
      <c r="AU1240" s="141" t="s">
        <v>79</v>
      </c>
      <c r="AY1240" s="15" t="s">
        <v>148</v>
      </c>
      <c r="BE1240" s="142">
        <f>IF(N1240="základní",J1240,0)</f>
        <v>0</v>
      </c>
      <c r="BF1240" s="142">
        <f>IF(N1240="snížená",J1240,0)</f>
        <v>0</v>
      </c>
      <c r="BG1240" s="142">
        <f>IF(N1240="zákl. přenesená",J1240,0)</f>
        <v>0</v>
      </c>
      <c r="BH1240" s="142">
        <f>IF(N1240="sníž. přenesená",J1240,0)</f>
        <v>0</v>
      </c>
      <c r="BI1240" s="142">
        <f>IF(N1240="nulová",J1240,0)</f>
        <v>0</v>
      </c>
      <c r="BJ1240" s="15" t="s">
        <v>77</v>
      </c>
      <c r="BK1240" s="142">
        <f>ROUND(I1240*H1240,2)</f>
        <v>0</v>
      </c>
      <c r="BL1240" s="15" t="s">
        <v>2081</v>
      </c>
      <c r="BM1240" s="141" t="s">
        <v>4254</v>
      </c>
    </row>
    <row r="1241" spans="2:65" s="1" customFormat="1" ht="16.5" customHeight="1">
      <c r="B1241" s="130"/>
      <c r="C1241" s="294" t="s">
        <v>1993</v>
      </c>
      <c r="D1241" s="294" t="s">
        <v>150</v>
      </c>
      <c r="E1241" s="295" t="s">
        <v>2099</v>
      </c>
      <c r="F1241" s="296" t="s">
        <v>2100</v>
      </c>
      <c r="G1241" s="297" t="s">
        <v>2080</v>
      </c>
      <c r="H1241" s="298">
        <v>1</v>
      </c>
      <c r="I1241" s="299"/>
      <c r="J1241" s="299">
        <f>ROUND(I1241*H1241,2)</f>
        <v>0</v>
      </c>
      <c r="K1241" s="133" t="s">
        <v>320</v>
      </c>
      <c r="L1241" s="27"/>
      <c r="M1241" s="137" t="s">
        <v>1</v>
      </c>
      <c r="N1241" s="138" t="s">
        <v>35</v>
      </c>
      <c r="O1241" s="139">
        <v>0</v>
      </c>
      <c r="P1241" s="139">
        <f>O1241*H1241</f>
        <v>0</v>
      </c>
      <c r="Q1241" s="139">
        <v>0</v>
      </c>
      <c r="R1241" s="139">
        <f>Q1241*H1241</f>
        <v>0</v>
      </c>
      <c r="S1241" s="139">
        <v>0</v>
      </c>
      <c r="T1241" s="140">
        <f>S1241*H1241</f>
        <v>0</v>
      </c>
      <c r="AR1241" s="141" t="s">
        <v>2081</v>
      </c>
      <c r="AT1241" s="141" t="s">
        <v>150</v>
      </c>
      <c r="AU1241" s="141" t="s">
        <v>79</v>
      </c>
      <c r="AY1241" s="15" t="s">
        <v>148</v>
      </c>
      <c r="BE1241" s="142">
        <f>IF(N1241="základní",J1241,0)</f>
        <v>0</v>
      </c>
      <c r="BF1241" s="142">
        <f>IF(N1241="snížená",J1241,0)</f>
        <v>0</v>
      </c>
      <c r="BG1241" s="142">
        <f>IF(N1241="zákl. přenesená",J1241,0)</f>
        <v>0</v>
      </c>
      <c r="BH1241" s="142">
        <f>IF(N1241="sníž. přenesená",J1241,0)</f>
        <v>0</v>
      </c>
      <c r="BI1241" s="142">
        <f>IF(N1241="nulová",J1241,0)</f>
        <v>0</v>
      </c>
      <c r="BJ1241" s="15" t="s">
        <v>77</v>
      </c>
      <c r="BK1241" s="142">
        <f>ROUND(I1241*H1241,2)</f>
        <v>0</v>
      </c>
      <c r="BL1241" s="15" t="s">
        <v>2081</v>
      </c>
      <c r="BM1241" s="141" t="s">
        <v>4255</v>
      </c>
    </row>
    <row r="1242" spans="2:63" s="11" customFormat="1" ht="22.8" customHeight="1">
      <c r="B1242" s="118"/>
      <c r="D1242" s="119" t="s">
        <v>69</v>
      </c>
      <c r="E1242" s="128" t="s">
        <v>2102</v>
      </c>
      <c r="F1242" s="128" t="s">
        <v>2103</v>
      </c>
      <c r="J1242" s="129">
        <f>BK1242</f>
        <v>0</v>
      </c>
      <c r="L1242" s="118"/>
      <c r="M1242" s="122"/>
      <c r="N1242" s="123"/>
      <c r="O1242" s="123"/>
      <c r="P1242" s="124">
        <f>P1243</f>
        <v>0</v>
      </c>
      <c r="Q1242" s="123"/>
      <c r="R1242" s="124">
        <f>R1243</f>
        <v>0</v>
      </c>
      <c r="S1242" s="123"/>
      <c r="T1242" s="125">
        <f>T1243</f>
        <v>0</v>
      </c>
      <c r="AR1242" s="119" t="s">
        <v>175</v>
      </c>
      <c r="AT1242" s="126" t="s">
        <v>69</v>
      </c>
      <c r="AU1242" s="126" t="s">
        <v>77</v>
      </c>
      <c r="AY1242" s="119" t="s">
        <v>148</v>
      </c>
      <c r="BK1242" s="127">
        <f>BK1243</f>
        <v>0</v>
      </c>
    </row>
    <row r="1243" spans="2:65" s="1" customFormat="1" ht="24" customHeight="1">
      <c r="B1243" s="130"/>
      <c r="C1243" s="282" t="s">
        <v>2000</v>
      </c>
      <c r="D1243" s="282" t="s">
        <v>150</v>
      </c>
      <c r="E1243" s="283" t="s">
        <v>2105</v>
      </c>
      <c r="F1243" s="284" t="s">
        <v>2106</v>
      </c>
      <c r="G1243" s="285" t="s">
        <v>2080</v>
      </c>
      <c r="H1243" s="286">
        <v>1</v>
      </c>
      <c r="I1243" s="287"/>
      <c r="J1243" s="287">
        <f>ROUND(I1243*H1243,2)</f>
        <v>0</v>
      </c>
      <c r="K1243" s="133" t="s">
        <v>1</v>
      </c>
      <c r="L1243" s="27"/>
      <c r="M1243" s="137" t="s">
        <v>1</v>
      </c>
      <c r="N1243" s="138" t="s">
        <v>35</v>
      </c>
      <c r="O1243" s="139">
        <v>0</v>
      </c>
      <c r="P1243" s="139">
        <f>O1243*H1243</f>
        <v>0</v>
      </c>
      <c r="Q1243" s="139">
        <v>0</v>
      </c>
      <c r="R1243" s="139">
        <f>Q1243*H1243</f>
        <v>0</v>
      </c>
      <c r="S1243" s="139">
        <v>0</v>
      </c>
      <c r="T1243" s="140">
        <f>S1243*H1243</f>
        <v>0</v>
      </c>
      <c r="AR1243" s="141" t="s">
        <v>2081</v>
      </c>
      <c r="AT1243" s="141" t="s">
        <v>150</v>
      </c>
      <c r="AU1243" s="141" t="s">
        <v>79</v>
      </c>
      <c r="AY1243" s="15" t="s">
        <v>148</v>
      </c>
      <c r="BE1243" s="142">
        <f>IF(N1243="základní",J1243,0)</f>
        <v>0</v>
      </c>
      <c r="BF1243" s="142">
        <f>IF(N1243="snížená",J1243,0)</f>
        <v>0</v>
      </c>
      <c r="BG1243" s="142">
        <f>IF(N1243="zákl. přenesená",J1243,0)</f>
        <v>0</v>
      </c>
      <c r="BH1243" s="142">
        <f>IF(N1243="sníž. přenesená",J1243,0)</f>
        <v>0</v>
      </c>
      <c r="BI1243" s="142">
        <f>IF(N1243="nulová",J1243,0)</f>
        <v>0</v>
      </c>
      <c r="BJ1243" s="15" t="s">
        <v>77</v>
      </c>
      <c r="BK1243" s="142">
        <f>ROUND(I1243*H1243,2)</f>
        <v>0</v>
      </c>
      <c r="BL1243" s="15" t="s">
        <v>2081</v>
      </c>
      <c r="BM1243" s="141" t="s">
        <v>4256</v>
      </c>
    </row>
    <row r="1244" spans="2:63" s="11" customFormat="1" ht="22.8" customHeight="1">
      <c r="B1244" s="118"/>
      <c r="D1244" s="119" t="s">
        <v>69</v>
      </c>
      <c r="E1244" s="128" t="s">
        <v>2108</v>
      </c>
      <c r="F1244" s="128" t="s">
        <v>2109</v>
      </c>
      <c r="J1244" s="129">
        <f>BK1244</f>
        <v>0</v>
      </c>
      <c r="L1244" s="118"/>
      <c r="M1244" s="122"/>
      <c r="N1244" s="123"/>
      <c r="O1244" s="123"/>
      <c r="P1244" s="124">
        <f>P1245</f>
        <v>0</v>
      </c>
      <c r="Q1244" s="123"/>
      <c r="R1244" s="124">
        <f>R1245</f>
        <v>0</v>
      </c>
      <c r="S1244" s="123"/>
      <c r="T1244" s="125">
        <f>T1245</f>
        <v>0</v>
      </c>
      <c r="AR1244" s="119" t="s">
        <v>175</v>
      </c>
      <c r="AT1244" s="126" t="s">
        <v>69</v>
      </c>
      <c r="AU1244" s="126" t="s">
        <v>77</v>
      </c>
      <c r="AY1244" s="119" t="s">
        <v>148</v>
      </c>
      <c r="BK1244" s="127">
        <f>BK1245</f>
        <v>0</v>
      </c>
    </row>
    <row r="1245" spans="2:65" s="1" customFormat="1" ht="16.5" customHeight="1">
      <c r="B1245" s="130"/>
      <c r="C1245" s="282" t="s">
        <v>2005</v>
      </c>
      <c r="D1245" s="282" t="s">
        <v>150</v>
      </c>
      <c r="E1245" s="283" t="s">
        <v>2111</v>
      </c>
      <c r="F1245" s="284" t="s">
        <v>2112</v>
      </c>
      <c r="G1245" s="285" t="s">
        <v>2080</v>
      </c>
      <c r="H1245" s="286">
        <v>1</v>
      </c>
      <c r="I1245" s="287"/>
      <c r="J1245" s="287">
        <f>ROUND(I1245*H1245,2)</f>
        <v>0</v>
      </c>
      <c r="K1245" s="133" t="s">
        <v>320</v>
      </c>
      <c r="L1245" s="27"/>
      <c r="M1245" s="168" t="s">
        <v>1</v>
      </c>
      <c r="N1245" s="169" t="s">
        <v>35</v>
      </c>
      <c r="O1245" s="170">
        <v>0</v>
      </c>
      <c r="P1245" s="170">
        <f>O1245*H1245</f>
        <v>0</v>
      </c>
      <c r="Q1245" s="170">
        <v>0</v>
      </c>
      <c r="R1245" s="170">
        <f>Q1245*H1245</f>
        <v>0</v>
      </c>
      <c r="S1245" s="170">
        <v>0</v>
      </c>
      <c r="T1245" s="171">
        <f>S1245*H1245</f>
        <v>0</v>
      </c>
      <c r="AR1245" s="141" t="s">
        <v>2081</v>
      </c>
      <c r="AT1245" s="141" t="s">
        <v>150</v>
      </c>
      <c r="AU1245" s="141" t="s">
        <v>79</v>
      </c>
      <c r="AY1245" s="15" t="s">
        <v>148</v>
      </c>
      <c r="BE1245" s="142">
        <f>IF(N1245="základní",J1245,0)</f>
        <v>0</v>
      </c>
      <c r="BF1245" s="142">
        <f>IF(N1245="snížená",J1245,0)</f>
        <v>0</v>
      </c>
      <c r="BG1245" s="142">
        <f>IF(N1245="zákl. přenesená",J1245,0)</f>
        <v>0</v>
      </c>
      <c r="BH1245" s="142">
        <f>IF(N1245="sníž. přenesená",J1245,0)</f>
        <v>0</v>
      </c>
      <c r="BI1245" s="142">
        <f>IF(N1245="nulová",J1245,0)</f>
        <v>0</v>
      </c>
      <c r="BJ1245" s="15" t="s">
        <v>77</v>
      </c>
      <c r="BK1245" s="142">
        <f>ROUND(I1245*H1245,2)</f>
        <v>0</v>
      </c>
      <c r="BL1245" s="15" t="s">
        <v>2081</v>
      </c>
      <c r="BM1245" s="141" t="s">
        <v>4257</v>
      </c>
    </row>
    <row r="1246" spans="2:12" s="1" customFormat="1" ht="6.9" customHeight="1">
      <c r="B1246" s="39"/>
      <c r="C1246" s="40"/>
      <c r="D1246" s="40"/>
      <c r="E1246" s="40"/>
      <c r="F1246" s="40"/>
      <c r="G1246" s="40"/>
      <c r="H1246" s="40"/>
      <c r="I1246" s="40"/>
      <c r="J1246" s="40"/>
      <c r="K1246" s="40"/>
      <c r="L1246" s="27"/>
    </row>
  </sheetData>
  <autoFilter ref="C150:K1245"/>
  <mergeCells count="9">
    <mergeCell ref="E87:H87"/>
    <mergeCell ref="E141:H141"/>
    <mergeCell ref="E143:H14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Dobr</dc:creator>
  <cp:keywords/>
  <dc:description/>
  <cp:lastModifiedBy>Michal Dobr</cp:lastModifiedBy>
  <dcterms:created xsi:type="dcterms:W3CDTF">2019-05-15T22:35:03Z</dcterms:created>
  <dcterms:modified xsi:type="dcterms:W3CDTF">2019-05-17T09:51:59Z</dcterms:modified>
  <cp:category/>
  <cp:version/>
  <cp:contentType/>
  <cp:contentStatus/>
</cp:coreProperties>
</file>