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Budova - SO 01 Budo..." sheetId="2" r:id="rId2"/>
    <sheet name="SO 10 VRN - SO 01 Budova ..." sheetId="3" r:id="rId3"/>
    <sheet name="Pokyny pro vyplnění" sheetId="4" r:id="rId4"/>
  </sheets>
  <definedNames>
    <definedName name="_xlnm.Print_Area" localSheetId="0">'Rekapitulace stavby'!$D$4:$AO$33,'Rekapitulace stavby'!$C$39:$AQ$55</definedName>
    <definedName name="_xlnm._FilterDatabase" localSheetId="1" hidden="1">'SO 01 Budova - SO 01 Budo...'!$C$87:$K$254</definedName>
    <definedName name="_xlnm.Print_Area" localSheetId="1">'SO 01 Budova - SO 01 Budo...'!$C$4:$J$38,'SO 01 Budova - SO 01 Budo...'!$C$44:$J$67,'SO 01 Budova - SO 01 Budo...'!$C$73:$K$254</definedName>
    <definedName name="_xlnm._FilterDatabase" localSheetId="2" hidden="1">'SO 10 VRN - SO 01 Budova ...'!$C$85:$K$93</definedName>
    <definedName name="_xlnm.Print_Area" localSheetId="2">'SO 10 VRN - SO 01 Budova ...'!$C$4:$J$38,'SO 10 VRN - SO 01 Budova ...'!$C$44:$J$65,'SO 10 VRN - SO 01 Budova ...'!$C$71:$K$93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01 Budova - SO 01 Budo...'!$87:$87</definedName>
    <definedName name="_xlnm.Print_Titles" localSheetId="2">'SO 10 VRN - SO 01 Budova ...'!$85:$85</definedName>
  </definedNames>
  <calcPr fullCalcOnLoad="1"/>
</workbook>
</file>

<file path=xl/sharedStrings.xml><?xml version="1.0" encoding="utf-8"?>
<sst xmlns="http://schemas.openxmlformats.org/spreadsheetml/2006/main" count="2857" uniqueCount="690">
  <si>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</si>
  <si>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</si>
  <si>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</si>
  <si>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</si>
  <si>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</si>
  <si>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</si>
  <si>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</si>
  <si>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{961e2ca1-2370-4df9-acb8-d0c3a4ea8a8a}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</si>
  <si>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</si>
  <si>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</si>
  <si>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</si>
  <si>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</si>
  <si>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</si>
  <si>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</si>
  <si>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</si>
  <si>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</si>
  <si>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2017-241-D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</si>
  <si>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</si>
  <si>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</si>
  <si>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výrobního areálu bývalé cihelny v. kat. úz. Krčín- výběrové řízení TOPENÍ, KOTEL NA PELETY</t>
  </si>
  <si>
    <t>KSO:</t>
  </si>
  <si>
    <t/>
  </si>
  <si>
    <t>CC-CZ:</t>
  </si>
  <si>
    <t>Místo:</t>
  </si>
  <si>
    <t xml:space="preserve"> </t>
  </si>
  <si>
    <t>Datum:</t>
  </si>
  <si>
    <t>12. 12. 2018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</si>
  <si>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</si>
  <si>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</si>
  <si>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</si>
  <si>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</si>
  <si>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</si>
  <si>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</si>
  <si>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</si>
  <si>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</si>
  <si>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</si>
  <si>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</si>
  <si>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</si>
  <si>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</si>
  <si>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</si>
  <si>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</si>
  <si>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</si>
  <si>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</si>
  <si>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</si>
  <si>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</si>
  <si>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</si>
  <si>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</si>
  <si>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</si>
  <si>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</si>
  <si>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</si>
  <si>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</si>
  <si>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</si>
  <si>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</si>
  <si>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</si>
  <si>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</si>
  <si>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</si>
  <si>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</si>
  <si>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</si>
  <si>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</si>
  <si>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</si>
  <si>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</si>
  <si>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</si>
  <si>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</si>
  <si>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</si>
  <si>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</si>
  <si>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</si>
  <si>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</si>
  <si>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</si>
  <si>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</si>
  <si>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</si>
  <si>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</si>
  <si>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</si>
  <si>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</si>
  <si>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Revitalizace cihelny</t>
  </si>
  <si>
    <t>Revitalizace výrobního areálu bývalé cihelny - výběrové řízení</t>
  </si>
  <si>
    <t>STA</t>
  </si>
  <si>
    <t>1</t>
  </si>
  <si>
    <t>{098255b4-6bc2-4d28-8d7b-845e9229f619}</t>
  </si>
  <si>
    <t>2</t>
  </si>
  <si>
    <t>/</t>
  </si>
  <si>
    <t>SO 01 Budova</t>
  </si>
  <si>
    <t>SO 01 Budova - Revitalizace výrobního areálu bývalé cihelny - způsobilé výdaje - TOPENÍ, KOTEL NA PE</t>
  </si>
  <si>
    <t>Soupis</t>
  </si>
  <si>
    <t>{40cf85dd-c35b-4ccb-bd34-095c9e9a8955}</t>
  </si>
  <si>
    <t>SO 10 VRN</t>
  </si>
  <si>
    <t>{612aee07-d14d-4f13-aec3-a75f57d9640e}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</si>
  <si>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</si>
  <si>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</si>
  <si>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</si>
  <si>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</si>
  <si>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</si>
  <si>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</si>
  <si>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</si>
  <si>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Revitalizace cihelny - Revitalizace výrobního areálu bývalé cihelny - výběrové řízení</t>
  </si>
  <si>
    <t>Soupis:</t>
  </si>
  <si>
    <t>SO 01 Budova - SO 01 Budova - Revitalizace výrobního areálu bývalé cihelny - způsobilé výdaje - TOPENÍ, KOTEL NA PE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</si>
  <si>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</si>
  <si>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</si>
  <si>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</si>
  <si>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</si>
  <si>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</si>
  <si>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</si>
  <si>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</si>
  <si>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</si>
  <si>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</si>
  <si>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</si>
  <si>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</si>
  <si>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</si>
  <si>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</si>
  <si>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</si>
  <si>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</si>
  <si>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</si>
  <si>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</si>
  <si>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</si>
  <si>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</si>
  <si>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</si>
  <si>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</si>
  <si>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</si>
  <si>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</si>
  <si>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</si>
  <si>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</si>
  <si>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</si>
  <si>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</si>
  <si>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</si>
  <si>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713</t>
  </si>
  <si>
    <t>Izolace tepelné</t>
  </si>
  <si>
    <t>24</t>
  </si>
  <si>
    <t>K</t>
  </si>
  <si>
    <t>713-1</t>
  </si>
  <si>
    <t>Izolace potrubí 15/20</t>
  </si>
  <si>
    <t>m</t>
  </si>
  <si>
    <t>16</t>
  </si>
  <si>
    <t>-987741917</t>
  </si>
  <si>
    <t>VV</t>
  </si>
  <si>
    <t>120           "dle projektu ÚT"</t>
  </si>
  <si>
    <t>25</t>
  </si>
  <si>
    <t>713-2</t>
  </si>
  <si>
    <t>Izolace potrubí 18/20</t>
  </si>
  <si>
    <t>1804544424</t>
  </si>
  <si>
    <t>30           "dle projektu ÚT"</t>
  </si>
  <si>
    <t>26</t>
  </si>
  <si>
    <t>713-3</t>
  </si>
  <si>
    <t>Izolace potrubí 22/20</t>
  </si>
  <si>
    <t>964416697</t>
  </si>
  <si>
    <t>38           "dle projektu ÚT"</t>
  </si>
  <si>
    <t>27</t>
  </si>
  <si>
    <t>713-4</t>
  </si>
  <si>
    <t>Izolace potrubí 28/20</t>
  </si>
  <si>
    <t>1117300100</t>
  </si>
  <si>
    <t>50           "dle projektu ÚT"</t>
  </si>
  <si>
    <t>28</t>
  </si>
  <si>
    <t>713-5</t>
  </si>
  <si>
    <t>Izolace potrubí 35/20</t>
  </si>
  <si>
    <t>-1711350895</t>
  </si>
  <si>
    <t>12           "dle projektu ÚT"</t>
  </si>
  <si>
    <t>29</t>
  </si>
  <si>
    <t>713-6</t>
  </si>
  <si>
    <t>Izolace potrubí 42/20</t>
  </si>
  <si>
    <t>-959739403</t>
  </si>
  <si>
    <t>20           "dle projektu ÚT"</t>
  </si>
  <si>
    <t>30</t>
  </si>
  <si>
    <t>713-7</t>
  </si>
  <si>
    <t>Izolace potrubí 54/20</t>
  </si>
  <si>
    <t>673610863</t>
  </si>
  <si>
    <t>31</t>
  </si>
  <si>
    <t>713-8</t>
  </si>
  <si>
    <t>Sponky na izolaci</t>
  </si>
  <si>
    <t>ks</t>
  </si>
  <si>
    <t>-1372151716</t>
  </si>
  <si>
    <t>500           "dle projektu ÚT"</t>
  </si>
  <si>
    <t>32</t>
  </si>
  <si>
    <t>713-9</t>
  </si>
  <si>
    <t>Izolační páska</t>
  </si>
  <si>
    <t>-1275120029</t>
  </si>
  <si>
    <t>300           "dle projektu ÚT"</t>
  </si>
  <si>
    <t>33</t>
  </si>
  <si>
    <t>713-10</t>
  </si>
  <si>
    <t>Přesun hmot pro tepelné izolace</t>
  </si>
  <si>
    <t>1122418080</t>
  </si>
  <si>
    <t>3,19           "dle projektu ÚT"</t>
  </si>
  <si>
    <t>731</t>
  </si>
  <si>
    <t>Ústřední vytápění - kotelny</t>
  </si>
  <si>
    <t>6</t>
  </si>
  <si>
    <t>R731-1</t>
  </si>
  <si>
    <t>Montáž čerpadla</t>
  </si>
  <si>
    <t>1437629501</t>
  </si>
  <si>
    <t>2           "dle projektu ÚT"</t>
  </si>
  <si>
    <t>14</t>
  </si>
  <si>
    <t>R731-10</t>
  </si>
  <si>
    <t>Akumulační nádoba s elektrokotlem</t>
  </si>
  <si>
    <t>-1511076815</t>
  </si>
  <si>
    <t>1           "dle projektu ÚT"</t>
  </si>
  <si>
    <t>R731-11</t>
  </si>
  <si>
    <t>Čerpadlo25/7.5 PWS FS</t>
  </si>
  <si>
    <t>2039308799</t>
  </si>
  <si>
    <t>R731-14</t>
  </si>
  <si>
    <t>Montáž kotle na tuhá paliva</t>
  </si>
  <si>
    <t>-2029771348</t>
  </si>
  <si>
    <t>17</t>
  </si>
  <si>
    <t>R731-15</t>
  </si>
  <si>
    <t>Kotel na tuhá paliva C37</t>
  </si>
  <si>
    <t>-1301720516</t>
  </si>
  <si>
    <t>18</t>
  </si>
  <si>
    <t>R731-16</t>
  </si>
  <si>
    <t>Kouřovod pr. 160 mm - délka 2 m</t>
  </si>
  <si>
    <t>1524485949</t>
  </si>
  <si>
    <t>19</t>
  </si>
  <si>
    <t>R731-17</t>
  </si>
  <si>
    <t>Zprovoznění kotle na tuhá paliva</t>
  </si>
  <si>
    <t>1334008127</t>
  </si>
  <si>
    <t>20</t>
  </si>
  <si>
    <t>R731-18</t>
  </si>
  <si>
    <t>Montáž armatury Fillset</t>
  </si>
  <si>
    <t>-94187108</t>
  </si>
  <si>
    <t>R731-19</t>
  </si>
  <si>
    <t>Fillset se standardním vodoměrem</t>
  </si>
  <si>
    <t>-2043670156</t>
  </si>
  <si>
    <t>7</t>
  </si>
  <si>
    <t>R731-2</t>
  </si>
  <si>
    <t>Čerpadlo kotlového okruhu</t>
  </si>
  <si>
    <t>-1498866640</t>
  </si>
  <si>
    <t>22</t>
  </si>
  <si>
    <t>R731-20</t>
  </si>
  <si>
    <t>Topná zkouška</t>
  </si>
  <si>
    <t>hod</t>
  </si>
  <si>
    <t>-1540490192</t>
  </si>
  <si>
    <t>24           "dle projektu ÚT"</t>
  </si>
  <si>
    <t>23</t>
  </si>
  <si>
    <t>R731-21</t>
  </si>
  <si>
    <t>Revize komínů</t>
  </si>
  <si>
    <t>2052112025</t>
  </si>
  <si>
    <t>8</t>
  </si>
  <si>
    <t>R731-3</t>
  </si>
  <si>
    <t>Oběhové čerpadlo topného systému</t>
  </si>
  <si>
    <t>-2047238187</t>
  </si>
  <si>
    <t>9</t>
  </si>
  <si>
    <t>R731-4</t>
  </si>
  <si>
    <t>Šroubení k čerpadlu</t>
  </si>
  <si>
    <t>pár</t>
  </si>
  <si>
    <t>-1359047957</t>
  </si>
  <si>
    <t>10</t>
  </si>
  <si>
    <t>R731-5</t>
  </si>
  <si>
    <t>Montáž expanzní nádoby</t>
  </si>
  <si>
    <t>614126529</t>
  </si>
  <si>
    <t>12</t>
  </si>
  <si>
    <t>R731-6</t>
  </si>
  <si>
    <t>Expanzní nádoba 35 l</t>
  </si>
  <si>
    <t>520787331</t>
  </si>
  <si>
    <t>13</t>
  </si>
  <si>
    <t>R731-7</t>
  </si>
  <si>
    <t>Držák expanzní nádoby</t>
  </si>
  <si>
    <t>2009030530</t>
  </si>
  <si>
    <t>11</t>
  </si>
  <si>
    <t>R731-22</t>
  </si>
  <si>
    <t>Přesun hmot pro kotelny - výška do 6 m</t>
  </si>
  <si>
    <t>-603286706</t>
  </si>
  <si>
    <t>2,81           "dle projektu ÚT"</t>
  </si>
  <si>
    <t>733</t>
  </si>
  <si>
    <t>Ústřední vytápění - rozvodné potrubí</t>
  </si>
  <si>
    <t>34</t>
  </si>
  <si>
    <t>733-1</t>
  </si>
  <si>
    <t>Potrubí z trubek měděných, EN 1057, stav polotvrdý - pájení měkké, Dxt = 15 x 1 mm</t>
  </si>
  <si>
    <t>-2079228932</t>
  </si>
  <si>
    <t>43</t>
  </si>
  <si>
    <t>733-10</t>
  </si>
  <si>
    <t>Příplatek k potrubí měděnému za zhotovení přípojky z trubek měděných - D 15/1</t>
  </si>
  <si>
    <t>-1398284315</t>
  </si>
  <si>
    <t>40           "dle projektu ÚT"</t>
  </si>
  <si>
    <t>44</t>
  </si>
  <si>
    <t>733-11</t>
  </si>
  <si>
    <t>Příplatek k potrubí měděnému za zhotovení přípojky z trubek měděných - D 35/1,5</t>
  </si>
  <si>
    <t>225616963</t>
  </si>
  <si>
    <t>4           "dle projektu ÚT"</t>
  </si>
  <si>
    <t>45</t>
  </si>
  <si>
    <t>733-12</t>
  </si>
  <si>
    <t>Příplatek k potrubí měděnému za zhotovení přípojky z trubek měděných - D 54/2</t>
  </si>
  <si>
    <t>-1906596725</t>
  </si>
  <si>
    <t>8           "dle projektu ÚT"</t>
  </si>
  <si>
    <t>46</t>
  </si>
  <si>
    <t>733-13</t>
  </si>
  <si>
    <t>Uchycení potrubí</t>
  </si>
  <si>
    <t>-2049577078</t>
  </si>
  <si>
    <t>47</t>
  </si>
  <si>
    <t>733-14</t>
  </si>
  <si>
    <t>Závitový přechod CU42-5/4"</t>
  </si>
  <si>
    <t>1221416462</t>
  </si>
  <si>
    <t>16           "dle projektu ÚT"</t>
  </si>
  <si>
    <t>48</t>
  </si>
  <si>
    <t>733-15</t>
  </si>
  <si>
    <t>Závitový přechod CU42-6/4"</t>
  </si>
  <si>
    <t>1881209039</t>
  </si>
  <si>
    <t>10           "dle projektu ÚT"</t>
  </si>
  <si>
    <t>35</t>
  </si>
  <si>
    <t>733-2</t>
  </si>
  <si>
    <t>Potrubí z trubek měděných, EN 1057, stav polotvrdý - pájení měkké, Dxt = 18 x 1 mm</t>
  </si>
  <si>
    <t>-607711535</t>
  </si>
  <si>
    <t>36</t>
  </si>
  <si>
    <t>733-3</t>
  </si>
  <si>
    <t>Potrubí z trubek měděných, EN 1057, stav polotvrdý - pájení měkké, Dxt = 22 x 1,5 mm</t>
  </si>
  <si>
    <t>-561255259</t>
  </si>
  <si>
    <t>37</t>
  </si>
  <si>
    <t>733-4</t>
  </si>
  <si>
    <t>Potrubí z trubek měděných, EN 1057, stav polotvrdý - pájení měkké, Dxt = 28 x 1,5 mm</t>
  </si>
  <si>
    <t>987217047</t>
  </si>
  <si>
    <t>38</t>
  </si>
  <si>
    <t>733-5</t>
  </si>
  <si>
    <t>Potrubí z trubek měděných, EN 1057, stav polotvrdý - pájení měkké, Dxt = 35 x 1,5 mm</t>
  </si>
  <si>
    <t>-370092476</t>
  </si>
  <si>
    <t>39</t>
  </si>
  <si>
    <t>733-6</t>
  </si>
  <si>
    <t>Potrubí z trubek měděných, EN 1057, stav polotvrdý - pájení měkké, Dxt = 42 x 1,5 mm</t>
  </si>
  <si>
    <t>768238175</t>
  </si>
  <si>
    <t>40</t>
  </si>
  <si>
    <t>733-7</t>
  </si>
  <si>
    <t>Potrubí z trubek měděných, EN 1057, stav polotvrdý - pájení měkké, Dxt = 54 x 2 mm</t>
  </si>
  <si>
    <t>-1644657553</t>
  </si>
  <si>
    <t>41</t>
  </si>
  <si>
    <t>733-8</t>
  </si>
  <si>
    <t>Tlakové zkoušky potrubí z trubek měděných - Dxt = 35x1,5 mm</t>
  </si>
  <si>
    <t>537513015</t>
  </si>
  <si>
    <t>250           "dle projektu ÚT"</t>
  </si>
  <si>
    <t>42</t>
  </si>
  <si>
    <t>733-9</t>
  </si>
  <si>
    <t>Tlakové zkoušky potrubí z trubek měděných - Dxt = přes 35x1,5 mm do 64 x 2,0</t>
  </si>
  <si>
    <t>-581108978</t>
  </si>
  <si>
    <t>49</t>
  </si>
  <si>
    <t>733-16</t>
  </si>
  <si>
    <t>Přesun hmot pro rozvod potrubí vytápění - výška do 6 m</t>
  </si>
  <si>
    <t>1434828408</t>
  </si>
  <si>
    <t>734</t>
  </si>
  <si>
    <t>Ústřední vytápění - armatury</t>
  </si>
  <si>
    <t>50</t>
  </si>
  <si>
    <t>734-1</t>
  </si>
  <si>
    <t>Montáž závitových armatur - se 2 závity, G 5/4"</t>
  </si>
  <si>
    <t>-1654034517</t>
  </si>
  <si>
    <t>13           "dle projektu ÚT"</t>
  </si>
  <si>
    <t>59</t>
  </si>
  <si>
    <t>734-10</t>
  </si>
  <si>
    <t>R608D 1/2" Vyp.kul.koh., s hadicovou vývodkou a zátkou, PN 10, T 90°C</t>
  </si>
  <si>
    <t>-726219963</t>
  </si>
  <si>
    <t>60</t>
  </si>
  <si>
    <t>734-11</t>
  </si>
  <si>
    <t>R140 1/2" x 3,5 Pojistný ventil atest CZ</t>
  </si>
  <si>
    <t>-1659647389</t>
  </si>
  <si>
    <t>61</t>
  </si>
  <si>
    <t>734-12</t>
  </si>
  <si>
    <t>R88l 1/2" Automatický odvzdušňovací ventil, svislý + zpětný ventil, mosaz</t>
  </si>
  <si>
    <t>310330629</t>
  </si>
  <si>
    <t>62</t>
  </si>
  <si>
    <t>734-13</t>
  </si>
  <si>
    <t>Termomanometr</t>
  </si>
  <si>
    <t>2070647122</t>
  </si>
  <si>
    <t>63</t>
  </si>
  <si>
    <t>734-14</t>
  </si>
  <si>
    <t>Montáž závitových armatur - s 1 závitem, G 1"</t>
  </si>
  <si>
    <t>2112063559</t>
  </si>
  <si>
    <t>64</t>
  </si>
  <si>
    <t>734-15</t>
  </si>
  <si>
    <t>6000-09.500 Hlavice termostatická K (13-0100001) U</t>
  </si>
  <si>
    <t>-1351402116</t>
  </si>
  <si>
    <t>65</t>
  </si>
  <si>
    <t>734-16</t>
  </si>
  <si>
    <t>Montáž závitových armatur - se 2 závity, G 1/2"</t>
  </si>
  <si>
    <t>1939081663</t>
  </si>
  <si>
    <t>66</t>
  </si>
  <si>
    <t>734-17</t>
  </si>
  <si>
    <t>Vekotec, připojovací šroubení pro tělesa VK, rohové, přípojení R1/2"</t>
  </si>
  <si>
    <t>488877084</t>
  </si>
  <si>
    <t>67</t>
  </si>
  <si>
    <t>734-18</t>
  </si>
  <si>
    <t>1300-15.170 Pouzdro opěrné D15 k svork. šroubení</t>
  </si>
  <si>
    <t>666464351</t>
  </si>
  <si>
    <t>68</t>
  </si>
  <si>
    <t>734-19</t>
  </si>
  <si>
    <t>3831-15.351 Šroubení svorkové D15 /200 ks/</t>
  </si>
  <si>
    <t>-866667208</t>
  </si>
  <si>
    <t>51</t>
  </si>
  <si>
    <t>734-2</t>
  </si>
  <si>
    <t>R250D 1"1/4 červený Kulový kohout, PN 35, T 185 C, chromovaný</t>
  </si>
  <si>
    <t>-1428098429</t>
  </si>
  <si>
    <t>69</t>
  </si>
  <si>
    <t>734-20</t>
  </si>
  <si>
    <t>Topenářské šroubení 5/4"</t>
  </si>
  <si>
    <t>1385248266</t>
  </si>
  <si>
    <t>70</t>
  </si>
  <si>
    <t>734-21</t>
  </si>
  <si>
    <t>Topenářské šroubení 6/4"</t>
  </si>
  <si>
    <t>-1936941746</t>
  </si>
  <si>
    <t>52</t>
  </si>
  <si>
    <t>734-3</t>
  </si>
  <si>
    <t>N6 1"1/4 Zpětná klapka - mosazné sedlo PN16</t>
  </si>
  <si>
    <t>-168716858</t>
  </si>
  <si>
    <t>53</t>
  </si>
  <si>
    <t>734-4</t>
  </si>
  <si>
    <t>Filtrball 5/4"</t>
  </si>
  <si>
    <t>121919600</t>
  </si>
  <si>
    <t>54</t>
  </si>
  <si>
    <t>734-5</t>
  </si>
  <si>
    <t>flexi hadice 5/4" x 1000 mm</t>
  </si>
  <si>
    <t>-922484344</t>
  </si>
  <si>
    <t>55</t>
  </si>
  <si>
    <t>734-6</t>
  </si>
  <si>
    <t>Ventil VTC 511 5/4" - ochrana kotle proti korozi</t>
  </si>
  <si>
    <t>578517427</t>
  </si>
  <si>
    <t>56</t>
  </si>
  <si>
    <t>734-7</t>
  </si>
  <si>
    <t>Montáž závitových armatur - se 2 závity, G 6/4"</t>
  </si>
  <si>
    <t>-1753016234</t>
  </si>
  <si>
    <t>57</t>
  </si>
  <si>
    <t>734-8</t>
  </si>
  <si>
    <t>R250D 1"1/2 červený Kulový kohout, PN 35, T 185 C, chromovaný</t>
  </si>
  <si>
    <t>-2053127408</t>
  </si>
  <si>
    <t>58</t>
  </si>
  <si>
    <t>734-9</t>
  </si>
  <si>
    <t>Montáž závitových armatur - s 1 závitem, G 1/2"</t>
  </si>
  <si>
    <t>1885599282</t>
  </si>
  <si>
    <t>71</t>
  </si>
  <si>
    <t>734-22</t>
  </si>
  <si>
    <t>Přesun hmot pro armatury vytápění - výška do 6 m</t>
  </si>
  <si>
    <t>-284754697</t>
  </si>
  <si>
    <t>0,27           "dle projektu ÚT"</t>
  </si>
  <si>
    <t>735</t>
  </si>
  <si>
    <t>Ústřední vytápění - otopná tělesa</t>
  </si>
  <si>
    <t>72</t>
  </si>
  <si>
    <t>735-1</t>
  </si>
  <si>
    <t>Montáž otopných těles</t>
  </si>
  <si>
    <t>346509877</t>
  </si>
  <si>
    <t>80</t>
  </si>
  <si>
    <t>735-10</t>
  </si>
  <si>
    <t>VK 33 600/1800</t>
  </si>
  <si>
    <t>-602798050</t>
  </si>
  <si>
    <t>81</t>
  </si>
  <si>
    <t>735-11</t>
  </si>
  <si>
    <t>Tlaková zkouška otopných těles</t>
  </si>
  <si>
    <t>-20801262</t>
  </si>
  <si>
    <t>82</t>
  </si>
  <si>
    <t>735-12</t>
  </si>
  <si>
    <t>Odvzdušnění otopných těles</t>
  </si>
  <si>
    <t>-555184473</t>
  </si>
  <si>
    <t>83</t>
  </si>
  <si>
    <t>735-13</t>
  </si>
  <si>
    <t>Zaregulování ventilů otopných těles</t>
  </si>
  <si>
    <t>-1175854667</t>
  </si>
  <si>
    <t>73</t>
  </si>
  <si>
    <t>735-2</t>
  </si>
  <si>
    <t>VK 22 600/900 /1928W/</t>
  </si>
  <si>
    <t>1335161251</t>
  </si>
  <si>
    <t>74</t>
  </si>
  <si>
    <t>735-3</t>
  </si>
  <si>
    <t>VK 22 600/1000 /2142W/</t>
  </si>
  <si>
    <t>1322985579</t>
  </si>
  <si>
    <t>75</t>
  </si>
  <si>
    <t>735-4</t>
  </si>
  <si>
    <t>VK 33 600/1000 /3074W/</t>
  </si>
  <si>
    <t>-1463196030</t>
  </si>
  <si>
    <t>76</t>
  </si>
  <si>
    <t>735-5</t>
  </si>
  <si>
    <t>VK 33 600/1200 /3688W/</t>
  </si>
  <si>
    <t>1934751553</t>
  </si>
  <si>
    <t>85</t>
  </si>
  <si>
    <t>735-6</t>
  </si>
  <si>
    <t>VK 33 600/1400 /4303W/</t>
  </si>
  <si>
    <t>-717565382</t>
  </si>
  <si>
    <t>77</t>
  </si>
  <si>
    <t>735-7</t>
  </si>
  <si>
    <t>VK 33 600/1800 /5533W/</t>
  </si>
  <si>
    <t>692942454</t>
  </si>
  <si>
    <t>78</t>
  </si>
  <si>
    <t>735-8</t>
  </si>
  <si>
    <t>VK 33 600/2000 /6147W/</t>
  </si>
  <si>
    <t>224345961</t>
  </si>
  <si>
    <t>3           "dle projektu ÚT"</t>
  </si>
  <si>
    <t>79</t>
  </si>
  <si>
    <t>735-9</t>
  </si>
  <si>
    <t>VK 33 600/2300</t>
  </si>
  <si>
    <t>-545744971</t>
  </si>
  <si>
    <t>84</t>
  </si>
  <si>
    <t>735-14</t>
  </si>
  <si>
    <t>Přesun hmot pro otopná tělesa - výška do 6 m</t>
  </si>
  <si>
    <t>-1785266107</t>
  </si>
  <si>
    <t>2,26           "dle projektu ÚT"</t>
  </si>
  <si>
    <t>SO 10 VRN - SO 01 Budova - Revitalizace výrobního areálu bývalé cihelny - způsobilé výdaje - TOPENÍ, KOTEL NA PE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</si>
  <si>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</si>
  <si>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</si>
  <si>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</si>
  <si>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</si>
  <si>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</si>
  <si>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</si>
  <si>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5</t>
  </si>
  <si>
    <t>VRN3</t>
  </si>
  <si>
    <t>Zařízení staveniště</t>
  </si>
  <si>
    <t>030001000</t>
  </si>
  <si>
    <t>Základní rozdělení průvodních činností a nákladů zařízení staveniště</t>
  </si>
  <si>
    <t>Kč</t>
  </si>
  <si>
    <t>CS ÚRS 2016 02</t>
  </si>
  <si>
    <t>1024</t>
  </si>
  <si>
    <t>1985066984</t>
  </si>
  <si>
    <t>VRN4</t>
  </si>
  <si>
    <t>Inženýrská činnost</t>
  </si>
  <si>
    <t>040001000</t>
  </si>
  <si>
    <t>Základní rozdělení průvodních činností a nákladů inženýrská činnost</t>
  </si>
  <si>
    <t>972601901</t>
  </si>
  <si>
    <t>VRN7</t>
  </si>
  <si>
    <t>Provozní vlivy</t>
  </si>
  <si>
    <t>3</t>
  </si>
  <si>
    <t>070001000</t>
  </si>
  <si>
    <t>Základní rozdělení průvodních činností a nákladů provozní vlivy</t>
  </si>
  <si>
    <t>1107516674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</si>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</sst>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4" xfId="0" applyBorder="1"/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8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2017-241-D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Revitalizace výrobního areálu bývalé cihelny v. kat. úz. Krčín- výběrové řízení TOPENÍ, KOTEL NA PELETY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12. 12. 2018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2:91" s="5" customFormat="1" ht="47.25" customHeight="1">
      <c r="B52" s="117"/>
      <c r="C52" s="118"/>
      <c r="D52" s="119" t="s">
        <v>73</v>
      </c>
      <c r="E52" s="119"/>
      <c r="F52" s="119"/>
      <c r="G52" s="119"/>
      <c r="H52" s="119"/>
      <c r="I52" s="120"/>
      <c r="J52" s="119" t="s">
        <v>74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ROUND(SUM(AG53:AG54),2)</f>
        <v>0</v>
      </c>
      <c r="AH52" s="120"/>
      <c r="AI52" s="120"/>
      <c r="AJ52" s="120"/>
      <c r="AK52" s="120"/>
      <c r="AL52" s="120"/>
      <c r="AM52" s="120"/>
      <c r="AN52" s="122">
        <f>SUM(AG52,AT52)</f>
        <v>0</v>
      </c>
      <c r="AO52" s="120"/>
      <c r="AP52" s="120"/>
      <c r="AQ52" s="123" t="s">
        <v>75</v>
      </c>
      <c r="AR52" s="124"/>
      <c r="AS52" s="125">
        <f>ROUND(SUM(AS53:AS54),2)</f>
        <v>0</v>
      </c>
      <c r="AT52" s="126">
        <f>ROUND(SUM(AV52:AW52),2)</f>
        <v>0</v>
      </c>
      <c r="AU52" s="127">
        <f>ROUND(SUM(AU53:AU54),5)</f>
        <v>0</v>
      </c>
      <c r="AV52" s="126">
        <f>ROUND(AZ52*L26,2)</f>
        <v>0</v>
      </c>
      <c r="AW52" s="126">
        <f>ROUND(BA52*L27,2)</f>
        <v>0</v>
      </c>
      <c r="AX52" s="126">
        <f>ROUND(BB52*L26,2)</f>
        <v>0</v>
      </c>
      <c r="AY52" s="126">
        <f>ROUND(BC52*L27,2)</f>
        <v>0</v>
      </c>
      <c r="AZ52" s="126">
        <f>ROUND(SUM(AZ53:AZ54),2)</f>
        <v>0</v>
      </c>
      <c r="BA52" s="126">
        <f>ROUND(SUM(BA53:BA54),2)</f>
        <v>0</v>
      </c>
      <c r="BB52" s="126">
        <f>ROUND(SUM(BB53:BB54),2)</f>
        <v>0</v>
      </c>
      <c r="BC52" s="126">
        <f>ROUND(SUM(BC53:BC54),2)</f>
        <v>0</v>
      </c>
      <c r="BD52" s="128">
        <f>ROUND(SUM(BD53:BD54),2)</f>
        <v>0</v>
      </c>
      <c r="BS52" s="129" t="s">
        <v>68</v>
      </c>
      <c r="BT52" s="129" t="s">
        <v>76</v>
      </c>
      <c r="BU52" s="129" t="s">
        <v>70</v>
      </c>
      <c r="BV52" s="129" t="s">
        <v>71</v>
      </c>
      <c r="BW52" s="129" t="s">
        <v>77</v>
      </c>
      <c r="BX52" s="129" t="s">
        <v>7</v>
      </c>
      <c r="CL52" s="129" t="s">
        <v>21</v>
      </c>
      <c r="CM52" s="129" t="s">
        <v>78</v>
      </c>
    </row>
    <row r="53" spans="1:90" s="6" customFormat="1" ht="42.75" customHeight="1">
      <c r="A53" s="130" t="s">
        <v>79</v>
      </c>
      <c r="B53" s="131"/>
      <c r="C53" s="132"/>
      <c r="D53" s="132"/>
      <c r="E53" s="133" t="s">
        <v>80</v>
      </c>
      <c r="F53" s="133"/>
      <c r="G53" s="133"/>
      <c r="H53" s="133"/>
      <c r="I53" s="133"/>
      <c r="J53" s="132"/>
      <c r="K53" s="133" t="s">
        <v>81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4">
        <f>'SO 01 Budova - SO 01 Budo...'!J29</f>
        <v>0</v>
      </c>
      <c r="AH53" s="132"/>
      <c r="AI53" s="132"/>
      <c r="AJ53" s="132"/>
      <c r="AK53" s="132"/>
      <c r="AL53" s="132"/>
      <c r="AM53" s="132"/>
      <c r="AN53" s="134">
        <f>SUM(AG53,AT53)</f>
        <v>0</v>
      </c>
      <c r="AO53" s="132"/>
      <c r="AP53" s="132"/>
      <c r="AQ53" s="135" t="s">
        <v>82</v>
      </c>
      <c r="AR53" s="136"/>
      <c r="AS53" s="137">
        <v>0</v>
      </c>
      <c r="AT53" s="138">
        <f>ROUND(SUM(AV53:AW53),2)</f>
        <v>0</v>
      </c>
      <c r="AU53" s="139">
        <f>'SO 01 Budova - SO 01 Budo...'!P88</f>
        <v>0</v>
      </c>
      <c r="AV53" s="138">
        <f>'SO 01 Budova - SO 01 Budo...'!J32</f>
        <v>0</v>
      </c>
      <c r="AW53" s="138">
        <f>'SO 01 Budova - SO 01 Budo...'!J33</f>
        <v>0</v>
      </c>
      <c r="AX53" s="138">
        <f>'SO 01 Budova - SO 01 Budo...'!J34</f>
        <v>0</v>
      </c>
      <c r="AY53" s="138">
        <f>'SO 01 Budova - SO 01 Budo...'!J35</f>
        <v>0</v>
      </c>
      <c r="AZ53" s="138">
        <f>'SO 01 Budova - SO 01 Budo...'!F32</f>
        <v>0</v>
      </c>
      <c r="BA53" s="138">
        <f>'SO 01 Budova - SO 01 Budo...'!F33</f>
        <v>0</v>
      </c>
      <c r="BB53" s="138">
        <f>'SO 01 Budova - SO 01 Budo...'!F34</f>
        <v>0</v>
      </c>
      <c r="BC53" s="138">
        <f>'SO 01 Budova - SO 01 Budo...'!F35</f>
        <v>0</v>
      </c>
      <c r="BD53" s="140">
        <f>'SO 01 Budova - SO 01 Budo...'!F36</f>
        <v>0</v>
      </c>
      <c r="BT53" s="141" t="s">
        <v>78</v>
      </c>
      <c r="BV53" s="141" t="s">
        <v>71</v>
      </c>
      <c r="BW53" s="141" t="s">
        <v>83</v>
      </c>
      <c r="BX53" s="141" t="s">
        <v>77</v>
      </c>
      <c r="CL53" s="141" t="s">
        <v>21</v>
      </c>
    </row>
    <row r="54" spans="1:90" s="6" customFormat="1" ht="42.75" customHeight="1">
      <c r="A54" s="130" t="s">
        <v>79</v>
      </c>
      <c r="B54" s="131"/>
      <c r="C54" s="132"/>
      <c r="D54" s="132"/>
      <c r="E54" s="133" t="s">
        <v>84</v>
      </c>
      <c r="F54" s="133"/>
      <c r="G54" s="133"/>
      <c r="H54" s="133"/>
      <c r="I54" s="133"/>
      <c r="J54" s="132"/>
      <c r="K54" s="133" t="s">
        <v>81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>
        <f>'SO 10 VRN - SO 01 Budova ...'!J29</f>
        <v>0</v>
      </c>
      <c r="AH54" s="132"/>
      <c r="AI54" s="132"/>
      <c r="AJ54" s="132"/>
      <c r="AK54" s="132"/>
      <c r="AL54" s="132"/>
      <c r="AM54" s="132"/>
      <c r="AN54" s="134">
        <f>SUM(AG54,AT54)</f>
        <v>0</v>
      </c>
      <c r="AO54" s="132"/>
      <c r="AP54" s="132"/>
      <c r="AQ54" s="135" t="s">
        <v>82</v>
      </c>
      <c r="AR54" s="136"/>
      <c r="AS54" s="142">
        <v>0</v>
      </c>
      <c r="AT54" s="143">
        <f>ROUND(SUM(AV54:AW54),2)</f>
        <v>0</v>
      </c>
      <c r="AU54" s="144">
        <f>'SO 10 VRN - SO 01 Budova ...'!P86</f>
        <v>0</v>
      </c>
      <c r="AV54" s="143">
        <f>'SO 10 VRN - SO 01 Budova ...'!J32</f>
        <v>0</v>
      </c>
      <c r="AW54" s="143">
        <f>'SO 10 VRN - SO 01 Budova ...'!J33</f>
        <v>0</v>
      </c>
      <c r="AX54" s="143">
        <f>'SO 10 VRN - SO 01 Budova ...'!J34</f>
        <v>0</v>
      </c>
      <c r="AY54" s="143">
        <f>'SO 10 VRN - SO 01 Budova ...'!J35</f>
        <v>0</v>
      </c>
      <c r="AZ54" s="143">
        <f>'SO 10 VRN - SO 01 Budova ...'!F32</f>
        <v>0</v>
      </c>
      <c r="BA54" s="143">
        <f>'SO 10 VRN - SO 01 Budova ...'!F33</f>
        <v>0</v>
      </c>
      <c r="BB54" s="143">
        <f>'SO 10 VRN - SO 01 Budova ...'!F34</f>
        <v>0</v>
      </c>
      <c r="BC54" s="143">
        <f>'SO 10 VRN - SO 01 Budova ...'!F35</f>
        <v>0</v>
      </c>
      <c r="BD54" s="145">
        <f>'SO 10 VRN - SO 01 Budova ...'!F36</f>
        <v>0</v>
      </c>
      <c r="BT54" s="141" t="s">
        <v>78</v>
      </c>
      <c r="BV54" s="141" t="s">
        <v>71</v>
      </c>
      <c r="BW54" s="141" t="s">
        <v>85</v>
      </c>
      <c r="BX54" s="141" t="s">
        <v>77</v>
      </c>
      <c r="CL54" s="141" t="s">
        <v>21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3" location="'SO 01 Budova - SO 01 Budo...'!C2" display="/"/>
    <hyperlink ref="A54" location="'SO 10 VRN - SO 01 Budova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TOPENÍ, KOTEL NA PELETY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95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ROUND(J88,2)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ROUND(SUM(BE88:BE254),2)</f>
        <v>0</v>
      </c>
      <c r="G32" s="45"/>
      <c r="H32" s="45"/>
      <c r="I32" s="168">
        <v>0.21</v>
      </c>
      <c r="J32" s="167">
        <f>ROUND(ROUND((SUM(BE88:BE254)),2)*I32,2)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ROUND(SUM(BF88:BF254),2)</f>
        <v>0</v>
      </c>
      <c r="G33" s="45"/>
      <c r="H33" s="45"/>
      <c r="I33" s="168">
        <v>0.15</v>
      </c>
      <c r="J33" s="167">
        <f>ROUND(ROUND((SUM(BF88:BF254)),2)*I33,2)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ROUND(SUM(BG88:BG254),2)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ROUND(SUM(BH88:BH254),2)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ROUND(SUM(BI88:BI254),2)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TOPENÍ, KOTEL NA PELETY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01 Budova - SO 01 Budova - Revitalizace výrobního areálu bývalé cihelny - způsobilé výdaje - TOPENÍ, KOTEL NA PE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J88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101</v>
      </c>
      <c r="E61" s="190"/>
      <c r="F61" s="190"/>
      <c r="G61" s="190"/>
      <c r="H61" s="190"/>
      <c r="I61" s="191"/>
      <c r="J61" s="192">
        <f>J89</f>
        <v>0</v>
      </c>
      <c r="K61" s="193"/>
    </row>
    <row r="62" spans="2:11" s="9" customFormat="1" ht="19.9" customHeight="1">
      <c r="B62" s="194"/>
      <c r="C62" s="195"/>
      <c r="D62" s="196" t="s">
        <v>102</v>
      </c>
      <c r="E62" s="197"/>
      <c r="F62" s="197"/>
      <c r="G62" s="197"/>
      <c r="H62" s="197"/>
      <c r="I62" s="198"/>
      <c r="J62" s="199">
        <f>J90</f>
        <v>0</v>
      </c>
      <c r="K62" s="200"/>
    </row>
    <row r="63" spans="2:11" s="9" customFormat="1" ht="19.9" customHeight="1">
      <c r="B63" s="194"/>
      <c r="C63" s="195"/>
      <c r="D63" s="196" t="s">
        <v>103</v>
      </c>
      <c r="E63" s="197"/>
      <c r="F63" s="197"/>
      <c r="G63" s="197"/>
      <c r="H63" s="197"/>
      <c r="I63" s="198"/>
      <c r="J63" s="199">
        <f>J111</f>
        <v>0</v>
      </c>
      <c r="K63" s="200"/>
    </row>
    <row r="64" spans="2:11" s="9" customFormat="1" ht="19.9" customHeight="1">
      <c r="B64" s="194"/>
      <c r="C64" s="195"/>
      <c r="D64" s="196" t="s">
        <v>104</v>
      </c>
      <c r="E64" s="197"/>
      <c r="F64" s="197"/>
      <c r="G64" s="197"/>
      <c r="H64" s="197"/>
      <c r="I64" s="198"/>
      <c r="J64" s="199">
        <f>J148</f>
        <v>0</v>
      </c>
      <c r="K64" s="200"/>
    </row>
    <row r="65" spans="2:11" s="9" customFormat="1" ht="19.9" customHeight="1">
      <c r="B65" s="194"/>
      <c r="C65" s="195"/>
      <c r="D65" s="196" t="s">
        <v>105</v>
      </c>
      <c r="E65" s="197"/>
      <c r="F65" s="197"/>
      <c r="G65" s="197"/>
      <c r="H65" s="197"/>
      <c r="I65" s="198"/>
      <c r="J65" s="199">
        <f>J181</f>
        <v>0</v>
      </c>
      <c r="K65" s="200"/>
    </row>
    <row r="66" spans="2:11" s="9" customFormat="1" ht="19.9" customHeight="1">
      <c r="B66" s="194"/>
      <c r="C66" s="195"/>
      <c r="D66" s="196" t="s">
        <v>106</v>
      </c>
      <c r="E66" s="197"/>
      <c r="F66" s="197"/>
      <c r="G66" s="197"/>
      <c r="H66" s="197"/>
      <c r="I66" s="198"/>
      <c r="J66" s="199">
        <f>J226</f>
        <v>0</v>
      </c>
      <c r="K66" s="200"/>
    </row>
    <row r="67" spans="2:11" s="1" customFormat="1" ht="21.8" customHeight="1">
      <c r="B67" s="44"/>
      <c r="C67" s="45"/>
      <c r="D67" s="45"/>
      <c r="E67" s="45"/>
      <c r="F67" s="45"/>
      <c r="G67" s="45"/>
      <c r="H67" s="45"/>
      <c r="I67" s="154"/>
      <c r="J67" s="45"/>
      <c r="K67" s="49"/>
    </row>
    <row r="68" spans="2:11" s="1" customFormat="1" ht="6.95" customHeight="1">
      <c r="B68" s="65"/>
      <c r="C68" s="66"/>
      <c r="D68" s="66"/>
      <c r="E68" s="66"/>
      <c r="F68" s="66"/>
      <c r="G68" s="66"/>
      <c r="H68" s="66"/>
      <c r="I68" s="176"/>
      <c r="J68" s="66"/>
      <c r="K68" s="67"/>
    </row>
    <row r="72" spans="2:12" s="1" customFormat="1" ht="6.95" customHeight="1">
      <c r="B72" s="68"/>
      <c r="C72" s="69"/>
      <c r="D72" s="69"/>
      <c r="E72" s="69"/>
      <c r="F72" s="69"/>
      <c r="G72" s="69"/>
      <c r="H72" s="69"/>
      <c r="I72" s="179"/>
      <c r="J72" s="69"/>
      <c r="K72" s="69"/>
      <c r="L72" s="70"/>
    </row>
    <row r="73" spans="2:12" s="1" customFormat="1" ht="36.95" customHeight="1">
      <c r="B73" s="44"/>
      <c r="C73" s="71" t="s">
        <v>107</v>
      </c>
      <c r="D73" s="72"/>
      <c r="E73" s="72"/>
      <c r="F73" s="72"/>
      <c r="G73" s="72"/>
      <c r="H73" s="72"/>
      <c r="I73" s="201"/>
      <c r="J73" s="72"/>
      <c r="K73" s="72"/>
      <c r="L73" s="70"/>
    </row>
    <row r="74" spans="2:12" s="1" customFormat="1" ht="6.95" customHeight="1">
      <c r="B74" s="44"/>
      <c r="C74" s="72"/>
      <c r="D74" s="72"/>
      <c r="E74" s="72"/>
      <c r="F74" s="72"/>
      <c r="G74" s="72"/>
      <c r="H74" s="72"/>
      <c r="I74" s="201"/>
      <c r="J74" s="72"/>
      <c r="K74" s="72"/>
      <c r="L74" s="70"/>
    </row>
    <row r="75" spans="2:12" s="1" customFormat="1" ht="14.4" customHeight="1">
      <c r="B75" s="44"/>
      <c r="C75" s="74" t="s">
        <v>18</v>
      </c>
      <c r="D75" s="72"/>
      <c r="E75" s="72"/>
      <c r="F75" s="72"/>
      <c r="G75" s="72"/>
      <c r="H75" s="72"/>
      <c r="I75" s="201"/>
      <c r="J75" s="72"/>
      <c r="K75" s="72"/>
      <c r="L75" s="70"/>
    </row>
    <row r="76" spans="2:12" s="1" customFormat="1" ht="16.5" customHeight="1">
      <c r="B76" s="44"/>
      <c r="C76" s="72"/>
      <c r="D76" s="72"/>
      <c r="E76" s="202" t="str">
        <f>E7</f>
        <v>Revitalizace výrobního areálu bývalé cihelny v. kat. úz. Krčín- výběrové řízení TOPENÍ, KOTEL NA PELETY</v>
      </c>
      <c r="F76" s="74"/>
      <c r="G76" s="74"/>
      <c r="H76" s="74"/>
      <c r="I76" s="201"/>
      <c r="J76" s="72"/>
      <c r="K76" s="72"/>
      <c r="L76" s="70"/>
    </row>
    <row r="77" spans="2:12" ht="13.5">
      <c r="B77" s="26"/>
      <c r="C77" s="74" t="s">
        <v>92</v>
      </c>
      <c r="D77" s="203"/>
      <c r="E77" s="203"/>
      <c r="F77" s="203"/>
      <c r="G77" s="203"/>
      <c r="H77" s="203"/>
      <c r="I77" s="146"/>
      <c r="J77" s="203"/>
      <c r="K77" s="203"/>
      <c r="L77" s="204"/>
    </row>
    <row r="78" spans="2:12" s="1" customFormat="1" ht="16.5" customHeight="1">
      <c r="B78" s="44"/>
      <c r="C78" s="72"/>
      <c r="D78" s="72"/>
      <c r="E78" s="202" t="s">
        <v>93</v>
      </c>
      <c r="F78" s="72"/>
      <c r="G78" s="72"/>
      <c r="H78" s="72"/>
      <c r="I78" s="201"/>
      <c r="J78" s="72"/>
      <c r="K78" s="72"/>
      <c r="L78" s="70"/>
    </row>
    <row r="79" spans="2:12" s="1" customFormat="1" ht="14.4" customHeight="1">
      <c r="B79" s="44"/>
      <c r="C79" s="74" t="s">
        <v>94</v>
      </c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7.25" customHeight="1">
      <c r="B80" s="44"/>
      <c r="C80" s="72"/>
      <c r="D80" s="72"/>
      <c r="E80" s="80" t="str">
        <f>E11</f>
        <v>SO 01 Budova - SO 01 Budova - Revitalizace výrobního areálu bývalé cihelny - způsobilé výdaje - TOPENÍ, KOTEL NA PE</v>
      </c>
      <c r="F80" s="72"/>
      <c r="G80" s="72"/>
      <c r="H80" s="72"/>
      <c r="I80" s="201"/>
      <c r="J80" s="72"/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201"/>
      <c r="J81" s="72"/>
      <c r="K81" s="72"/>
      <c r="L81" s="70"/>
    </row>
    <row r="82" spans="2:12" s="1" customFormat="1" ht="18" customHeight="1">
      <c r="B82" s="44"/>
      <c r="C82" s="74" t="s">
        <v>23</v>
      </c>
      <c r="D82" s="72"/>
      <c r="E82" s="72"/>
      <c r="F82" s="205" t="str">
        <f>F14</f>
        <v xml:space="preserve"> </v>
      </c>
      <c r="G82" s="72"/>
      <c r="H82" s="72"/>
      <c r="I82" s="206" t="s">
        <v>25</v>
      </c>
      <c r="J82" s="83" t="str">
        <f>IF(J14="","",J14)</f>
        <v>12. 12. 2018</v>
      </c>
      <c r="K82" s="72"/>
      <c r="L82" s="70"/>
    </row>
    <row r="83" spans="2:12" s="1" customFormat="1" ht="6.95" customHeight="1">
      <c r="B83" s="44"/>
      <c r="C83" s="72"/>
      <c r="D83" s="72"/>
      <c r="E83" s="72"/>
      <c r="F83" s="72"/>
      <c r="G83" s="72"/>
      <c r="H83" s="72"/>
      <c r="I83" s="201"/>
      <c r="J83" s="72"/>
      <c r="K83" s="72"/>
      <c r="L83" s="70"/>
    </row>
    <row r="84" spans="2:12" s="1" customFormat="1" ht="13.5">
      <c r="B84" s="44"/>
      <c r="C84" s="74" t="s">
        <v>27</v>
      </c>
      <c r="D84" s="72"/>
      <c r="E84" s="72"/>
      <c r="F84" s="205" t="str">
        <f>E17</f>
        <v xml:space="preserve"> </v>
      </c>
      <c r="G84" s="72"/>
      <c r="H84" s="72"/>
      <c r="I84" s="206" t="s">
        <v>32</v>
      </c>
      <c r="J84" s="205" t="str">
        <f>E23</f>
        <v xml:space="preserve"> </v>
      </c>
      <c r="K84" s="72"/>
      <c r="L84" s="70"/>
    </row>
    <row r="85" spans="2:12" s="1" customFormat="1" ht="14.4" customHeight="1">
      <c r="B85" s="44"/>
      <c r="C85" s="74" t="s">
        <v>30</v>
      </c>
      <c r="D85" s="72"/>
      <c r="E85" s="72"/>
      <c r="F85" s="205" t="str">
        <f>IF(E20="","",E20)</f>
        <v/>
      </c>
      <c r="G85" s="72"/>
      <c r="H85" s="72"/>
      <c r="I85" s="201"/>
      <c r="J85" s="72"/>
      <c r="K85" s="72"/>
      <c r="L85" s="70"/>
    </row>
    <row r="86" spans="2:12" s="1" customFormat="1" ht="10.3" customHeight="1">
      <c r="B86" s="44"/>
      <c r="C86" s="72"/>
      <c r="D86" s="72"/>
      <c r="E86" s="72"/>
      <c r="F86" s="72"/>
      <c r="G86" s="72"/>
      <c r="H86" s="72"/>
      <c r="I86" s="201"/>
      <c r="J86" s="72"/>
      <c r="K86" s="72"/>
      <c r="L86" s="70"/>
    </row>
    <row r="87" spans="2:20" s="10" customFormat="1" ht="29.25" customHeight="1">
      <c r="B87" s="207"/>
      <c r="C87" s="208" t="s">
        <v>108</v>
      </c>
      <c r="D87" s="209" t="s">
        <v>54</v>
      </c>
      <c r="E87" s="209" t="s">
        <v>50</v>
      </c>
      <c r="F87" s="209" t="s">
        <v>109</v>
      </c>
      <c r="G87" s="209" t="s">
        <v>110</v>
      </c>
      <c r="H87" s="209" t="s">
        <v>111</v>
      </c>
      <c r="I87" s="210" t="s">
        <v>112</v>
      </c>
      <c r="J87" s="209" t="s">
        <v>98</v>
      </c>
      <c r="K87" s="211" t="s">
        <v>113</v>
      </c>
      <c r="L87" s="212"/>
      <c r="M87" s="100" t="s">
        <v>114</v>
      </c>
      <c r="N87" s="101" t="s">
        <v>39</v>
      </c>
      <c r="O87" s="101" t="s">
        <v>115</v>
      </c>
      <c r="P87" s="101" t="s">
        <v>116</v>
      </c>
      <c r="Q87" s="101" t="s">
        <v>117</v>
      </c>
      <c r="R87" s="101" t="s">
        <v>118</v>
      </c>
      <c r="S87" s="101" t="s">
        <v>119</v>
      </c>
      <c r="T87" s="102" t="s">
        <v>120</v>
      </c>
    </row>
    <row r="88" spans="2:63" s="1" customFormat="1" ht="29.25" customHeight="1">
      <c r="B88" s="44"/>
      <c r="C88" s="106" t="s">
        <v>99</v>
      </c>
      <c r="D88" s="72"/>
      <c r="E88" s="72"/>
      <c r="F88" s="72"/>
      <c r="G88" s="72"/>
      <c r="H88" s="72"/>
      <c r="I88" s="201"/>
      <c r="J88" s="213">
        <f>BK88</f>
        <v>0</v>
      </c>
      <c r="K88" s="72"/>
      <c r="L88" s="70"/>
      <c r="M88" s="103"/>
      <c r="N88" s="104"/>
      <c r="O88" s="104"/>
      <c r="P88" s="214">
        <f>P89</f>
        <v>0</v>
      </c>
      <c r="Q88" s="104"/>
      <c r="R88" s="214">
        <f>R89</f>
        <v>13.939209199999999</v>
      </c>
      <c r="S88" s="104"/>
      <c r="T88" s="215">
        <f>T89</f>
        <v>0</v>
      </c>
      <c r="AT88" s="22" t="s">
        <v>68</v>
      </c>
      <c r="AU88" s="22" t="s">
        <v>100</v>
      </c>
      <c r="BK88" s="216">
        <f>BK89</f>
        <v>0</v>
      </c>
    </row>
    <row r="89" spans="2:63" s="11" customFormat="1" ht="37.4" customHeight="1">
      <c r="B89" s="217"/>
      <c r="C89" s="218"/>
      <c r="D89" s="219" t="s">
        <v>68</v>
      </c>
      <c r="E89" s="220" t="s">
        <v>121</v>
      </c>
      <c r="F89" s="220" t="s">
        <v>122</v>
      </c>
      <c r="G89" s="218"/>
      <c r="H89" s="218"/>
      <c r="I89" s="221"/>
      <c r="J89" s="222">
        <f>BK89</f>
        <v>0</v>
      </c>
      <c r="K89" s="218"/>
      <c r="L89" s="223"/>
      <c r="M89" s="224"/>
      <c r="N89" s="225"/>
      <c r="O89" s="225"/>
      <c r="P89" s="226">
        <f>P90+P111+P148+P181+P226</f>
        <v>0</v>
      </c>
      <c r="Q89" s="225"/>
      <c r="R89" s="226">
        <f>R90+R111+R148+R181+R226</f>
        <v>13.939209199999999</v>
      </c>
      <c r="S89" s="225"/>
      <c r="T89" s="227">
        <f>T90+T111+T148+T181+T226</f>
        <v>0</v>
      </c>
      <c r="AR89" s="228" t="s">
        <v>78</v>
      </c>
      <c r="AT89" s="229" t="s">
        <v>68</v>
      </c>
      <c r="AU89" s="229" t="s">
        <v>69</v>
      </c>
      <c r="AY89" s="228" t="s">
        <v>123</v>
      </c>
      <c r="BK89" s="230">
        <f>BK90+BK111+BK148+BK181+BK226</f>
        <v>0</v>
      </c>
    </row>
    <row r="90" spans="2:63" s="11" customFormat="1" ht="19.9" customHeight="1">
      <c r="B90" s="217"/>
      <c r="C90" s="218"/>
      <c r="D90" s="219" t="s">
        <v>68</v>
      </c>
      <c r="E90" s="231" t="s">
        <v>124</v>
      </c>
      <c r="F90" s="231" t="s">
        <v>125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SUM(P91:P110)</f>
        <v>0</v>
      </c>
      <c r="Q90" s="225"/>
      <c r="R90" s="226">
        <f>SUM(R91:R110)</f>
        <v>0.110319</v>
      </c>
      <c r="S90" s="225"/>
      <c r="T90" s="227">
        <f>SUM(T91:T110)</f>
        <v>0</v>
      </c>
      <c r="AR90" s="228" t="s">
        <v>78</v>
      </c>
      <c r="AT90" s="229" t="s">
        <v>68</v>
      </c>
      <c r="AU90" s="229" t="s">
        <v>76</v>
      </c>
      <c r="AY90" s="228" t="s">
        <v>123</v>
      </c>
      <c r="BK90" s="230">
        <f>SUM(BK91:BK110)</f>
        <v>0</v>
      </c>
    </row>
    <row r="91" spans="2:65" s="1" customFormat="1" ht="16.5" customHeight="1">
      <c r="B91" s="44"/>
      <c r="C91" s="233" t="s">
        <v>126</v>
      </c>
      <c r="D91" s="233" t="s">
        <v>127</v>
      </c>
      <c r="E91" s="234" t="s">
        <v>128</v>
      </c>
      <c r="F91" s="235" t="s">
        <v>129</v>
      </c>
      <c r="G91" s="236" t="s">
        <v>130</v>
      </c>
      <c r="H91" s="237">
        <v>120</v>
      </c>
      <c r="I91" s="238"/>
      <c r="J91" s="239">
        <f>ROUND(I91*H91,2)</f>
        <v>0</v>
      </c>
      <c r="K91" s="235" t="s">
        <v>21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0.0001</v>
      </c>
      <c r="R91" s="242">
        <f>Q91*H91</f>
        <v>0.012</v>
      </c>
      <c r="S91" s="242">
        <v>0</v>
      </c>
      <c r="T91" s="243">
        <f>S91*H91</f>
        <v>0</v>
      </c>
      <c r="AR91" s="22" t="s">
        <v>131</v>
      </c>
      <c r="AT91" s="22" t="s">
        <v>127</v>
      </c>
      <c r="AU91" s="22" t="s">
        <v>78</v>
      </c>
      <c r="AY91" s="22" t="s">
        <v>123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131</v>
      </c>
      <c r="BM91" s="22" t="s">
        <v>132</v>
      </c>
    </row>
    <row r="92" spans="2:51" s="12" customFormat="1" ht="13.5">
      <c r="B92" s="245"/>
      <c r="C92" s="246"/>
      <c r="D92" s="247" t="s">
        <v>133</v>
      </c>
      <c r="E92" s="248" t="s">
        <v>21</v>
      </c>
      <c r="F92" s="249" t="s">
        <v>134</v>
      </c>
      <c r="G92" s="246"/>
      <c r="H92" s="250">
        <v>120</v>
      </c>
      <c r="I92" s="251"/>
      <c r="J92" s="246"/>
      <c r="K92" s="246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133</v>
      </c>
      <c r="AU92" s="256" t="s">
        <v>78</v>
      </c>
      <c r="AV92" s="12" t="s">
        <v>78</v>
      </c>
      <c r="AW92" s="12" t="s">
        <v>33</v>
      </c>
      <c r="AX92" s="12" t="s">
        <v>76</v>
      </c>
      <c r="AY92" s="256" t="s">
        <v>123</v>
      </c>
    </row>
    <row r="93" spans="2:65" s="1" customFormat="1" ht="16.5" customHeight="1">
      <c r="B93" s="44"/>
      <c r="C93" s="233" t="s">
        <v>135</v>
      </c>
      <c r="D93" s="233" t="s">
        <v>127</v>
      </c>
      <c r="E93" s="234" t="s">
        <v>136</v>
      </c>
      <c r="F93" s="235" t="s">
        <v>137</v>
      </c>
      <c r="G93" s="236" t="s">
        <v>130</v>
      </c>
      <c r="H93" s="237">
        <v>30</v>
      </c>
      <c r="I93" s="238"/>
      <c r="J93" s="239">
        <f>ROUND(I93*H93,2)</f>
        <v>0</v>
      </c>
      <c r="K93" s="235" t="s">
        <v>21</v>
      </c>
      <c r="L93" s="70"/>
      <c r="M93" s="240" t="s">
        <v>21</v>
      </c>
      <c r="N93" s="241" t="s">
        <v>40</v>
      </c>
      <c r="O93" s="45"/>
      <c r="P93" s="242">
        <f>O93*H93</f>
        <v>0</v>
      </c>
      <c r="Q93" s="242">
        <v>0.0001</v>
      </c>
      <c r="R93" s="242">
        <f>Q93*H93</f>
        <v>0.003</v>
      </c>
      <c r="S93" s="242">
        <v>0</v>
      </c>
      <c r="T93" s="243">
        <f>S93*H93</f>
        <v>0</v>
      </c>
      <c r="AR93" s="22" t="s">
        <v>131</v>
      </c>
      <c r="AT93" s="22" t="s">
        <v>127</v>
      </c>
      <c r="AU93" s="22" t="s">
        <v>78</v>
      </c>
      <c r="AY93" s="22" t="s">
        <v>123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131</v>
      </c>
      <c r="BM93" s="22" t="s">
        <v>138</v>
      </c>
    </row>
    <row r="94" spans="2:51" s="12" customFormat="1" ht="13.5">
      <c r="B94" s="245"/>
      <c r="C94" s="246"/>
      <c r="D94" s="247" t="s">
        <v>133</v>
      </c>
      <c r="E94" s="248" t="s">
        <v>21</v>
      </c>
      <c r="F94" s="249" t="s">
        <v>139</v>
      </c>
      <c r="G94" s="246"/>
      <c r="H94" s="250">
        <v>30</v>
      </c>
      <c r="I94" s="251"/>
      <c r="J94" s="246"/>
      <c r="K94" s="246"/>
      <c r="L94" s="252"/>
      <c r="M94" s="253"/>
      <c r="N94" s="254"/>
      <c r="O94" s="254"/>
      <c r="P94" s="254"/>
      <c r="Q94" s="254"/>
      <c r="R94" s="254"/>
      <c r="S94" s="254"/>
      <c r="T94" s="255"/>
      <c r="AT94" s="256" t="s">
        <v>133</v>
      </c>
      <c r="AU94" s="256" t="s">
        <v>78</v>
      </c>
      <c r="AV94" s="12" t="s">
        <v>78</v>
      </c>
      <c r="AW94" s="12" t="s">
        <v>33</v>
      </c>
      <c r="AX94" s="12" t="s">
        <v>76</v>
      </c>
      <c r="AY94" s="256" t="s">
        <v>123</v>
      </c>
    </row>
    <row r="95" spans="2:65" s="1" customFormat="1" ht="16.5" customHeight="1">
      <c r="B95" s="44"/>
      <c r="C95" s="233" t="s">
        <v>140</v>
      </c>
      <c r="D95" s="233" t="s">
        <v>127</v>
      </c>
      <c r="E95" s="234" t="s">
        <v>141</v>
      </c>
      <c r="F95" s="235" t="s">
        <v>142</v>
      </c>
      <c r="G95" s="236" t="s">
        <v>130</v>
      </c>
      <c r="H95" s="237">
        <v>38</v>
      </c>
      <c r="I95" s="238"/>
      <c r="J95" s="239">
        <f>ROUND(I95*H95,2)</f>
        <v>0</v>
      </c>
      <c r="K95" s="235" t="s">
        <v>21</v>
      </c>
      <c r="L95" s="70"/>
      <c r="M95" s="240" t="s">
        <v>21</v>
      </c>
      <c r="N95" s="241" t="s">
        <v>40</v>
      </c>
      <c r="O95" s="45"/>
      <c r="P95" s="242">
        <f>O95*H95</f>
        <v>0</v>
      </c>
      <c r="Q95" s="242">
        <v>0.0001</v>
      </c>
      <c r="R95" s="242">
        <f>Q95*H95</f>
        <v>0.0038</v>
      </c>
      <c r="S95" s="242">
        <v>0</v>
      </c>
      <c r="T95" s="243">
        <f>S95*H95</f>
        <v>0</v>
      </c>
      <c r="AR95" s="22" t="s">
        <v>131</v>
      </c>
      <c r="AT95" s="22" t="s">
        <v>127</v>
      </c>
      <c r="AU95" s="22" t="s">
        <v>78</v>
      </c>
      <c r="AY95" s="22" t="s">
        <v>123</v>
      </c>
      <c r="BE95" s="244">
        <f>IF(N95="základní",J95,0)</f>
        <v>0</v>
      </c>
      <c r="BF95" s="244">
        <f>IF(N95="snížená",J95,0)</f>
        <v>0</v>
      </c>
      <c r="BG95" s="244">
        <f>IF(N95="zákl. přenesená",J95,0)</f>
        <v>0</v>
      </c>
      <c r="BH95" s="244">
        <f>IF(N95="sníž. přenesená",J95,0)</f>
        <v>0</v>
      </c>
      <c r="BI95" s="244">
        <f>IF(N95="nulová",J95,0)</f>
        <v>0</v>
      </c>
      <c r="BJ95" s="22" t="s">
        <v>76</v>
      </c>
      <c r="BK95" s="244">
        <f>ROUND(I95*H95,2)</f>
        <v>0</v>
      </c>
      <c r="BL95" s="22" t="s">
        <v>131</v>
      </c>
      <c r="BM95" s="22" t="s">
        <v>143</v>
      </c>
    </row>
    <row r="96" spans="2:51" s="12" customFormat="1" ht="13.5">
      <c r="B96" s="245"/>
      <c r="C96" s="246"/>
      <c r="D96" s="247" t="s">
        <v>133</v>
      </c>
      <c r="E96" s="248" t="s">
        <v>21</v>
      </c>
      <c r="F96" s="249" t="s">
        <v>144</v>
      </c>
      <c r="G96" s="246"/>
      <c r="H96" s="250">
        <v>38</v>
      </c>
      <c r="I96" s="251"/>
      <c r="J96" s="246"/>
      <c r="K96" s="246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133</v>
      </c>
      <c r="AU96" s="256" t="s">
        <v>78</v>
      </c>
      <c r="AV96" s="12" t="s">
        <v>78</v>
      </c>
      <c r="AW96" s="12" t="s">
        <v>33</v>
      </c>
      <c r="AX96" s="12" t="s">
        <v>76</v>
      </c>
      <c r="AY96" s="256" t="s">
        <v>123</v>
      </c>
    </row>
    <row r="97" spans="2:65" s="1" customFormat="1" ht="16.5" customHeight="1">
      <c r="B97" s="44"/>
      <c r="C97" s="233" t="s">
        <v>145</v>
      </c>
      <c r="D97" s="233" t="s">
        <v>127</v>
      </c>
      <c r="E97" s="234" t="s">
        <v>146</v>
      </c>
      <c r="F97" s="235" t="s">
        <v>147</v>
      </c>
      <c r="G97" s="236" t="s">
        <v>130</v>
      </c>
      <c r="H97" s="237">
        <v>50</v>
      </c>
      <c r="I97" s="238"/>
      <c r="J97" s="239">
        <f>ROUND(I97*H97,2)</f>
        <v>0</v>
      </c>
      <c r="K97" s="235" t="s">
        <v>21</v>
      </c>
      <c r="L97" s="70"/>
      <c r="M97" s="240" t="s">
        <v>21</v>
      </c>
      <c r="N97" s="241" t="s">
        <v>40</v>
      </c>
      <c r="O97" s="45"/>
      <c r="P97" s="242">
        <f>O97*H97</f>
        <v>0</v>
      </c>
      <c r="Q97" s="242">
        <v>0.0001</v>
      </c>
      <c r="R97" s="242">
        <f>Q97*H97</f>
        <v>0.005</v>
      </c>
      <c r="S97" s="242">
        <v>0</v>
      </c>
      <c r="T97" s="243">
        <f>S97*H97</f>
        <v>0</v>
      </c>
      <c r="AR97" s="22" t="s">
        <v>131</v>
      </c>
      <c r="AT97" s="22" t="s">
        <v>127</v>
      </c>
      <c r="AU97" s="22" t="s">
        <v>78</v>
      </c>
      <c r="AY97" s="22" t="s">
        <v>123</v>
      </c>
      <c r="BE97" s="244">
        <f>IF(N97="základní",J97,0)</f>
        <v>0</v>
      </c>
      <c r="BF97" s="244">
        <f>IF(N97="snížená",J97,0)</f>
        <v>0</v>
      </c>
      <c r="BG97" s="244">
        <f>IF(N97="zákl. přenesená",J97,0)</f>
        <v>0</v>
      </c>
      <c r="BH97" s="244">
        <f>IF(N97="sníž. přenesená",J97,0)</f>
        <v>0</v>
      </c>
      <c r="BI97" s="244">
        <f>IF(N97="nulová",J97,0)</f>
        <v>0</v>
      </c>
      <c r="BJ97" s="22" t="s">
        <v>76</v>
      </c>
      <c r="BK97" s="244">
        <f>ROUND(I97*H97,2)</f>
        <v>0</v>
      </c>
      <c r="BL97" s="22" t="s">
        <v>131</v>
      </c>
      <c r="BM97" s="22" t="s">
        <v>148</v>
      </c>
    </row>
    <row r="98" spans="2:51" s="12" customFormat="1" ht="13.5">
      <c r="B98" s="245"/>
      <c r="C98" s="246"/>
      <c r="D98" s="247" t="s">
        <v>133</v>
      </c>
      <c r="E98" s="248" t="s">
        <v>21</v>
      </c>
      <c r="F98" s="249" t="s">
        <v>149</v>
      </c>
      <c r="G98" s="246"/>
      <c r="H98" s="250">
        <v>50</v>
      </c>
      <c r="I98" s="251"/>
      <c r="J98" s="246"/>
      <c r="K98" s="246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133</v>
      </c>
      <c r="AU98" s="256" t="s">
        <v>78</v>
      </c>
      <c r="AV98" s="12" t="s">
        <v>78</v>
      </c>
      <c r="AW98" s="12" t="s">
        <v>33</v>
      </c>
      <c r="AX98" s="12" t="s">
        <v>76</v>
      </c>
      <c r="AY98" s="256" t="s">
        <v>123</v>
      </c>
    </row>
    <row r="99" spans="2:65" s="1" customFormat="1" ht="16.5" customHeight="1">
      <c r="B99" s="44"/>
      <c r="C99" s="233" t="s">
        <v>150</v>
      </c>
      <c r="D99" s="233" t="s">
        <v>127</v>
      </c>
      <c r="E99" s="234" t="s">
        <v>151</v>
      </c>
      <c r="F99" s="235" t="s">
        <v>152</v>
      </c>
      <c r="G99" s="236" t="s">
        <v>130</v>
      </c>
      <c r="H99" s="237">
        <v>12</v>
      </c>
      <c r="I99" s="238"/>
      <c r="J99" s="239">
        <f>ROUND(I99*H99,2)</f>
        <v>0</v>
      </c>
      <c r="K99" s="235" t="s">
        <v>21</v>
      </c>
      <c r="L99" s="70"/>
      <c r="M99" s="240" t="s">
        <v>21</v>
      </c>
      <c r="N99" s="241" t="s">
        <v>40</v>
      </c>
      <c r="O99" s="45"/>
      <c r="P99" s="242">
        <f>O99*H99</f>
        <v>0</v>
      </c>
      <c r="Q99" s="242">
        <v>0.0001</v>
      </c>
      <c r="R99" s="242">
        <f>Q99*H99</f>
        <v>0.0012000000000000001</v>
      </c>
      <c r="S99" s="242">
        <v>0</v>
      </c>
      <c r="T99" s="243">
        <f>S99*H99</f>
        <v>0</v>
      </c>
      <c r="AR99" s="22" t="s">
        <v>131</v>
      </c>
      <c r="AT99" s="22" t="s">
        <v>127</v>
      </c>
      <c r="AU99" s="22" t="s">
        <v>78</v>
      </c>
      <c r="AY99" s="22" t="s">
        <v>123</v>
      </c>
      <c r="BE99" s="244">
        <f>IF(N99="základní",J99,0)</f>
        <v>0</v>
      </c>
      <c r="BF99" s="244">
        <f>IF(N99="snížená",J99,0)</f>
        <v>0</v>
      </c>
      <c r="BG99" s="244">
        <f>IF(N99="zákl. přenesená",J99,0)</f>
        <v>0</v>
      </c>
      <c r="BH99" s="244">
        <f>IF(N99="sníž. přenesená",J99,0)</f>
        <v>0</v>
      </c>
      <c r="BI99" s="244">
        <f>IF(N99="nulová",J99,0)</f>
        <v>0</v>
      </c>
      <c r="BJ99" s="22" t="s">
        <v>76</v>
      </c>
      <c r="BK99" s="244">
        <f>ROUND(I99*H99,2)</f>
        <v>0</v>
      </c>
      <c r="BL99" s="22" t="s">
        <v>131</v>
      </c>
      <c r="BM99" s="22" t="s">
        <v>153</v>
      </c>
    </row>
    <row r="100" spans="2:51" s="12" customFormat="1" ht="13.5">
      <c r="B100" s="245"/>
      <c r="C100" s="246"/>
      <c r="D100" s="247" t="s">
        <v>133</v>
      </c>
      <c r="E100" s="248" t="s">
        <v>21</v>
      </c>
      <c r="F100" s="249" t="s">
        <v>154</v>
      </c>
      <c r="G100" s="246"/>
      <c r="H100" s="250">
        <v>12</v>
      </c>
      <c r="I100" s="251"/>
      <c r="J100" s="246"/>
      <c r="K100" s="246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133</v>
      </c>
      <c r="AU100" s="256" t="s">
        <v>78</v>
      </c>
      <c r="AV100" s="12" t="s">
        <v>78</v>
      </c>
      <c r="AW100" s="12" t="s">
        <v>33</v>
      </c>
      <c r="AX100" s="12" t="s">
        <v>76</v>
      </c>
      <c r="AY100" s="256" t="s">
        <v>123</v>
      </c>
    </row>
    <row r="101" spans="2:65" s="1" customFormat="1" ht="16.5" customHeight="1">
      <c r="B101" s="44"/>
      <c r="C101" s="233" t="s">
        <v>155</v>
      </c>
      <c r="D101" s="233" t="s">
        <v>127</v>
      </c>
      <c r="E101" s="234" t="s">
        <v>156</v>
      </c>
      <c r="F101" s="235" t="s">
        <v>157</v>
      </c>
      <c r="G101" s="236" t="s">
        <v>130</v>
      </c>
      <c r="H101" s="237">
        <v>20</v>
      </c>
      <c r="I101" s="238"/>
      <c r="J101" s="239">
        <f>ROUND(I101*H101,2)</f>
        <v>0</v>
      </c>
      <c r="K101" s="235" t="s">
        <v>21</v>
      </c>
      <c r="L101" s="70"/>
      <c r="M101" s="240" t="s">
        <v>21</v>
      </c>
      <c r="N101" s="241" t="s">
        <v>40</v>
      </c>
      <c r="O101" s="45"/>
      <c r="P101" s="242">
        <f>O101*H101</f>
        <v>0</v>
      </c>
      <c r="Q101" s="242">
        <v>0.0001</v>
      </c>
      <c r="R101" s="242">
        <f>Q101*H101</f>
        <v>0.002</v>
      </c>
      <c r="S101" s="242">
        <v>0</v>
      </c>
      <c r="T101" s="243">
        <f>S101*H101</f>
        <v>0</v>
      </c>
      <c r="AR101" s="22" t="s">
        <v>131</v>
      </c>
      <c r="AT101" s="22" t="s">
        <v>127</v>
      </c>
      <c r="AU101" s="22" t="s">
        <v>78</v>
      </c>
      <c r="AY101" s="22" t="s">
        <v>123</v>
      </c>
      <c r="BE101" s="244">
        <f>IF(N101="základní",J101,0)</f>
        <v>0</v>
      </c>
      <c r="BF101" s="244">
        <f>IF(N101="snížená",J101,0)</f>
        <v>0</v>
      </c>
      <c r="BG101" s="244">
        <f>IF(N101="zákl. přenesená",J101,0)</f>
        <v>0</v>
      </c>
      <c r="BH101" s="244">
        <f>IF(N101="sníž. přenesená",J101,0)</f>
        <v>0</v>
      </c>
      <c r="BI101" s="244">
        <f>IF(N101="nulová",J101,0)</f>
        <v>0</v>
      </c>
      <c r="BJ101" s="22" t="s">
        <v>76</v>
      </c>
      <c r="BK101" s="244">
        <f>ROUND(I101*H101,2)</f>
        <v>0</v>
      </c>
      <c r="BL101" s="22" t="s">
        <v>131</v>
      </c>
      <c r="BM101" s="22" t="s">
        <v>158</v>
      </c>
    </row>
    <row r="102" spans="2:51" s="12" customFormat="1" ht="13.5">
      <c r="B102" s="245"/>
      <c r="C102" s="246"/>
      <c r="D102" s="247" t="s">
        <v>133</v>
      </c>
      <c r="E102" s="248" t="s">
        <v>21</v>
      </c>
      <c r="F102" s="249" t="s">
        <v>159</v>
      </c>
      <c r="G102" s="246"/>
      <c r="H102" s="250">
        <v>20</v>
      </c>
      <c r="I102" s="251"/>
      <c r="J102" s="246"/>
      <c r="K102" s="246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133</v>
      </c>
      <c r="AU102" s="256" t="s">
        <v>78</v>
      </c>
      <c r="AV102" s="12" t="s">
        <v>78</v>
      </c>
      <c r="AW102" s="12" t="s">
        <v>33</v>
      </c>
      <c r="AX102" s="12" t="s">
        <v>76</v>
      </c>
      <c r="AY102" s="256" t="s">
        <v>123</v>
      </c>
    </row>
    <row r="103" spans="2:65" s="1" customFormat="1" ht="16.5" customHeight="1">
      <c r="B103" s="44"/>
      <c r="C103" s="233" t="s">
        <v>160</v>
      </c>
      <c r="D103" s="233" t="s">
        <v>127</v>
      </c>
      <c r="E103" s="234" t="s">
        <v>161</v>
      </c>
      <c r="F103" s="235" t="s">
        <v>162</v>
      </c>
      <c r="G103" s="236" t="s">
        <v>130</v>
      </c>
      <c r="H103" s="237">
        <v>30</v>
      </c>
      <c r="I103" s="238"/>
      <c r="J103" s="239">
        <f>ROUND(I103*H103,2)</f>
        <v>0</v>
      </c>
      <c r="K103" s="235" t="s">
        <v>21</v>
      </c>
      <c r="L103" s="70"/>
      <c r="M103" s="240" t="s">
        <v>21</v>
      </c>
      <c r="N103" s="241" t="s">
        <v>40</v>
      </c>
      <c r="O103" s="45"/>
      <c r="P103" s="242">
        <f>O103*H103</f>
        <v>0</v>
      </c>
      <c r="Q103" s="242">
        <v>0.0001</v>
      </c>
      <c r="R103" s="242">
        <f>Q103*H103</f>
        <v>0.003</v>
      </c>
      <c r="S103" s="242">
        <v>0</v>
      </c>
      <c r="T103" s="243">
        <f>S103*H103</f>
        <v>0</v>
      </c>
      <c r="AR103" s="22" t="s">
        <v>131</v>
      </c>
      <c r="AT103" s="22" t="s">
        <v>127</v>
      </c>
      <c r="AU103" s="22" t="s">
        <v>78</v>
      </c>
      <c r="AY103" s="22" t="s">
        <v>123</v>
      </c>
      <c r="BE103" s="244">
        <f>IF(N103="základní",J103,0)</f>
        <v>0</v>
      </c>
      <c r="BF103" s="244">
        <f>IF(N103="snížená",J103,0)</f>
        <v>0</v>
      </c>
      <c r="BG103" s="244">
        <f>IF(N103="zákl. přenesená",J103,0)</f>
        <v>0</v>
      </c>
      <c r="BH103" s="244">
        <f>IF(N103="sníž. přenesená",J103,0)</f>
        <v>0</v>
      </c>
      <c r="BI103" s="244">
        <f>IF(N103="nulová",J103,0)</f>
        <v>0</v>
      </c>
      <c r="BJ103" s="22" t="s">
        <v>76</v>
      </c>
      <c r="BK103" s="244">
        <f>ROUND(I103*H103,2)</f>
        <v>0</v>
      </c>
      <c r="BL103" s="22" t="s">
        <v>131</v>
      </c>
      <c r="BM103" s="22" t="s">
        <v>163</v>
      </c>
    </row>
    <row r="104" spans="2:51" s="12" customFormat="1" ht="13.5">
      <c r="B104" s="245"/>
      <c r="C104" s="246"/>
      <c r="D104" s="247" t="s">
        <v>133</v>
      </c>
      <c r="E104" s="248" t="s">
        <v>21</v>
      </c>
      <c r="F104" s="249" t="s">
        <v>139</v>
      </c>
      <c r="G104" s="246"/>
      <c r="H104" s="250">
        <v>30</v>
      </c>
      <c r="I104" s="251"/>
      <c r="J104" s="246"/>
      <c r="K104" s="246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133</v>
      </c>
      <c r="AU104" s="256" t="s">
        <v>78</v>
      </c>
      <c r="AV104" s="12" t="s">
        <v>78</v>
      </c>
      <c r="AW104" s="12" t="s">
        <v>33</v>
      </c>
      <c r="AX104" s="12" t="s">
        <v>76</v>
      </c>
      <c r="AY104" s="256" t="s">
        <v>123</v>
      </c>
    </row>
    <row r="105" spans="2:65" s="1" customFormat="1" ht="16.5" customHeight="1">
      <c r="B105" s="44"/>
      <c r="C105" s="233" t="s">
        <v>164</v>
      </c>
      <c r="D105" s="233" t="s">
        <v>127</v>
      </c>
      <c r="E105" s="234" t="s">
        <v>165</v>
      </c>
      <c r="F105" s="235" t="s">
        <v>166</v>
      </c>
      <c r="G105" s="236" t="s">
        <v>167</v>
      </c>
      <c r="H105" s="237">
        <v>500</v>
      </c>
      <c r="I105" s="238"/>
      <c r="J105" s="239">
        <f>ROUND(I105*H105,2)</f>
        <v>0</v>
      </c>
      <c r="K105" s="235" t="s">
        <v>21</v>
      </c>
      <c r="L105" s="70"/>
      <c r="M105" s="240" t="s">
        <v>21</v>
      </c>
      <c r="N105" s="241" t="s">
        <v>40</v>
      </c>
      <c r="O105" s="45"/>
      <c r="P105" s="242">
        <f>O105*H105</f>
        <v>0</v>
      </c>
      <c r="Q105" s="242">
        <v>0.0001</v>
      </c>
      <c r="R105" s="242">
        <f>Q105*H105</f>
        <v>0.05</v>
      </c>
      <c r="S105" s="242">
        <v>0</v>
      </c>
      <c r="T105" s="243">
        <f>S105*H105</f>
        <v>0</v>
      </c>
      <c r="AR105" s="22" t="s">
        <v>131</v>
      </c>
      <c r="AT105" s="22" t="s">
        <v>127</v>
      </c>
      <c r="AU105" s="22" t="s">
        <v>78</v>
      </c>
      <c r="AY105" s="22" t="s">
        <v>123</v>
      </c>
      <c r="BE105" s="244">
        <f>IF(N105="základní",J105,0)</f>
        <v>0</v>
      </c>
      <c r="BF105" s="244">
        <f>IF(N105="snížená",J105,0)</f>
        <v>0</v>
      </c>
      <c r="BG105" s="244">
        <f>IF(N105="zákl. přenesená",J105,0)</f>
        <v>0</v>
      </c>
      <c r="BH105" s="244">
        <f>IF(N105="sníž. přenesená",J105,0)</f>
        <v>0</v>
      </c>
      <c r="BI105" s="244">
        <f>IF(N105="nulová",J105,0)</f>
        <v>0</v>
      </c>
      <c r="BJ105" s="22" t="s">
        <v>76</v>
      </c>
      <c r="BK105" s="244">
        <f>ROUND(I105*H105,2)</f>
        <v>0</v>
      </c>
      <c r="BL105" s="22" t="s">
        <v>131</v>
      </c>
      <c r="BM105" s="22" t="s">
        <v>168</v>
      </c>
    </row>
    <row r="106" spans="2:51" s="12" customFormat="1" ht="13.5">
      <c r="B106" s="245"/>
      <c r="C106" s="246"/>
      <c r="D106" s="247" t="s">
        <v>133</v>
      </c>
      <c r="E106" s="248" t="s">
        <v>21</v>
      </c>
      <c r="F106" s="249" t="s">
        <v>169</v>
      </c>
      <c r="G106" s="246"/>
      <c r="H106" s="250">
        <v>500</v>
      </c>
      <c r="I106" s="251"/>
      <c r="J106" s="246"/>
      <c r="K106" s="246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133</v>
      </c>
      <c r="AU106" s="256" t="s">
        <v>78</v>
      </c>
      <c r="AV106" s="12" t="s">
        <v>78</v>
      </c>
      <c r="AW106" s="12" t="s">
        <v>33</v>
      </c>
      <c r="AX106" s="12" t="s">
        <v>76</v>
      </c>
      <c r="AY106" s="256" t="s">
        <v>123</v>
      </c>
    </row>
    <row r="107" spans="2:65" s="1" customFormat="1" ht="16.5" customHeight="1">
      <c r="B107" s="44"/>
      <c r="C107" s="233" t="s">
        <v>170</v>
      </c>
      <c r="D107" s="233" t="s">
        <v>127</v>
      </c>
      <c r="E107" s="234" t="s">
        <v>171</v>
      </c>
      <c r="F107" s="235" t="s">
        <v>172</v>
      </c>
      <c r="G107" s="236" t="s">
        <v>130</v>
      </c>
      <c r="H107" s="237">
        <v>300</v>
      </c>
      <c r="I107" s="238"/>
      <c r="J107" s="239">
        <f>ROUND(I107*H107,2)</f>
        <v>0</v>
      </c>
      <c r="K107" s="235" t="s">
        <v>21</v>
      </c>
      <c r="L107" s="70"/>
      <c r="M107" s="240" t="s">
        <v>21</v>
      </c>
      <c r="N107" s="241" t="s">
        <v>40</v>
      </c>
      <c r="O107" s="45"/>
      <c r="P107" s="242">
        <f>O107*H107</f>
        <v>0</v>
      </c>
      <c r="Q107" s="242">
        <v>0.0001</v>
      </c>
      <c r="R107" s="242">
        <f>Q107*H107</f>
        <v>0.030000000000000002</v>
      </c>
      <c r="S107" s="242">
        <v>0</v>
      </c>
      <c r="T107" s="243">
        <f>S107*H107</f>
        <v>0</v>
      </c>
      <c r="AR107" s="22" t="s">
        <v>131</v>
      </c>
      <c r="AT107" s="22" t="s">
        <v>127</v>
      </c>
      <c r="AU107" s="22" t="s">
        <v>78</v>
      </c>
      <c r="AY107" s="22" t="s">
        <v>123</v>
      </c>
      <c r="BE107" s="244">
        <f>IF(N107="základní",J107,0)</f>
        <v>0</v>
      </c>
      <c r="BF107" s="244">
        <f>IF(N107="snížená",J107,0)</f>
        <v>0</v>
      </c>
      <c r="BG107" s="244">
        <f>IF(N107="zákl. přenesená",J107,0)</f>
        <v>0</v>
      </c>
      <c r="BH107" s="244">
        <f>IF(N107="sníž. přenesená",J107,0)</f>
        <v>0</v>
      </c>
      <c r="BI107" s="244">
        <f>IF(N107="nulová",J107,0)</f>
        <v>0</v>
      </c>
      <c r="BJ107" s="22" t="s">
        <v>76</v>
      </c>
      <c r="BK107" s="244">
        <f>ROUND(I107*H107,2)</f>
        <v>0</v>
      </c>
      <c r="BL107" s="22" t="s">
        <v>131</v>
      </c>
      <c r="BM107" s="22" t="s">
        <v>173</v>
      </c>
    </row>
    <row r="108" spans="2:51" s="12" customFormat="1" ht="13.5">
      <c r="B108" s="245"/>
      <c r="C108" s="246"/>
      <c r="D108" s="247" t="s">
        <v>133</v>
      </c>
      <c r="E108" s="248" t="s">
        <v>21</v>
      </c>
      <c r="F108" s="249" t="s">
        <v>174</v>
      </c>
      <c r="G108" s="246"/>
      <c r="H108" s="250">
        <v>300</v>
      </c>
      <c r="I108" s="251"/>
      <c r="J108" s="246"/>
      <c r="K108" s="246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133</v>
      </c>
      <c r="AU108" s="256" t="s">
        <v>78</v>
      </c>
      <c r="AV108" s="12" t="s">
        <v>78</v>
      </c>
      <c r="AW108" s="12" t="s">
        <v>33</v>
      </c>
      <c r="AX108" s="12" t="s">
        <v>76</v>
      </c>
      <c r="AY108" s="256" t="s">
        <v>123</v>
      </c>
    </row>
    <row r="109" spans="2:65" s="1" customFormat="1" ht="16.5" customHeight="1">
      <c r="B109" s="44"/>
      <c r="C109" s="233" t="s">
        <v>175</v>
      </c>
      <c r="D109" s="233" t="s">
        <v>127</v>
      </c>
      <c r="E109" s="234" t="s">
        <v>176</v>
      </c>
      <c r="F109" s="235" t="s">
        <v>177</v>
      </c>
      <c r="G109" s="236" t="s">
        <v>167</v>
      </c>
      <c r="H109" s="237">
        <v>3.19</v>
      </c>
      <c r="I109" s="238"/>
      <c r="J109" s="239">
        <f>ROUND(I109*H109,2)</f>
        <v>0</v>
      </c>
      <c r="K109" s="235" t="s">
        <v>21</v>
      </c>
      <c r="L109" s="70"/>
      <c r="M109" s="240" t="s">
        <v>21</v>
      </c>
      <c r="N109" s="241" t="s">
        <v>40</v>
      </c>
      <c r="O109" s="45"/>
      <c r="P109" s="242">
        <f>O109*H109</f>
        <v>0</v>
      </c>
      <c r="Q109" s="242">
        <v>0.0001</v>
      </c>
      <c r="R109" s="242">
        <f>Q109*H109</f>
        <v>0.000319</v>
      </c>
      <c r="S109" s="242">
        <v>0</v>
      </c>
      <c r="T109" s="243">
        <f>S109*H109</f>
        <v>0</v>
      </c>
      <c r="AR109" s="22" t="s">
        <v>131</v>
      </c>
      <c r="AT109" s="22" t="s">
        <v>127</v>
      </c>
      <c r="AU109" s="22" t="s">
        <v>78</v>
      </c>
      <c r="AY109" s="22" t="s">
        <v>123</v>
      </c>
      <c r="BE109" s="244">
        <f>IF(N109="základní",J109,0)</f>
        <v>0</v>
      </c>
      <c r="BF109" s="244">
        <f>IF(N109="snížená",J109,0)</f>
        <v>0</v>
      </c>
      <c r="BG109" s="244">
        <f>IF(N109="zákl. přenesená",J109,0)</f>
        <v>0</v>
      </c>
      <c r="BH109" s="244">
        <f>IF(N109="sníž. přenesená",J109,0)</f>
        <v>0</v>
      </c>
      <c r="BI109" s="244">
        <f>IF(N109="nulová",J109,0)</f>
        <v>0</v>
      </c>
      <c r="BJ109" s="22" t="s">
        <v>76</v>
      </c>
      <c r="BK109" s="244">
        <f>ROUND(I109*H109,2)</f>
        <v>0</v>
      </c>
      <c r="BL109" s="22" t="s">
        <v>131</v>
      </c>
      <c r="BM109" s="22" t="s">
        <v>178</v>
      </c>
    </row>
    <row r="110" spans="2:51" s="12" customFormat="1" ht="13.5">
      <c r="B110" s="245"/>
      <c r="C110" s="246"/>
      <c r="D110" s="247" t="s">
        <v>133</v>
      </c>
      <c r="E110" s="248" t="s">
        <v>21</v>
      </c>
      <c r="F110" s="249" t="s">
        <v>179</v>
      </c>
      <c r="G110" s="246"/>
      <c r="H110" s="250">
        <v>3.19</v>
      </c>
      <c r="I110" s="251"/>
      <c r="J110" s="246"/>
      <c r="K110" s="246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133</v>
      </c>
      <c r="AU110" s="256" t="s">
        <v>78</v>
      </c>
      <c r="AV110" s="12" t="s">
        <v>78</v>
      </c>
      <c r="AW110" s="12" t="s">
        <v>33</v>
      </c>
      <c r="AX110" s="12" t="s">
        <v>76</v>
      </c>
      <c r="AY110" s="256" t="s">
        <v>123</v>
      </c>
    </row>
    <row r="111" spans="2:63" s="11" customFormat="1" ht="29.85" customHeight="1">
      <c r="B111" s="217"/>
      <c r="C111" s="218"/>
      <c r="D111" s="219" t="s">
        <v>68</v>
      </c>
      <c r="E111" s="231" t="s">
        <v>180</v>
      </c>
      <c r="F111" s="231" t="s">
        <v>181</v>
      </c>
      <c r="G111" s="218"/>
      <c r="H111" s="218"/>
      <c r="I111" s="221"/>
      <c r="J111" s="232">
        <f>BK111</f>
        <v>0</v>
      </c>
      <c r="K111" s="218"/>
      <c r="L111" s="223"/>
      <c r="M111" s="224"/>
      <c r="N111" s="225"/>
      <c r="O111" s="225"/>
      <c r="P111" s="226">
        <f>SUM(P112:P147)</f>
        <v>0</v>
      </c>
      <c r="Q111" s="225"/>
      <c r="R111" s="226">
        <f>SUM(R112:R147)</f>
        <v>12.639051599999998</v>
      </c>
      <c r="S111" s="225"/>
      <c r="T111" s="227">
        <f>SUM(T112:T147)</f>
        <v>0</v>
      </c>
      <c r="AR111" s="228" t="s">
        <v>78</v>
      </c>
      <c r="AT111" s="229" t="s">
        <v>68</v>
      </c>
      <c r="AU111" s="229" t="s">
        <v>76</v>
      </c>
      <c r="AY111" s="228" t="s">
        <v>123</v>
      </c>
      <c r="BK111" s="230">
        <f>SUM(BK112:BK147)</f>
        <v>0</v>
      </c>
    </row>
    <row r="112" spans="2:65" s="1" customFormat="1" ht="16.5" customHeight="1">
      <c r="B112" s="44"/>
      <c r="C112" s="233" t="s">
        <v>182</v>
      </c>
      <c r="D112" s="233" t="s">
        <v>127</v>
      </c>
      <c r="E112" s="234" t="s">
        <v>183</v>
      </c>
      <c r="F112" s="235" t="s">
        <v>184</v>
      </c>
      <c r="G112" s="236" t="s">
        <v>167</v>
      </c>
      <c r="H112" s="237">
        <v>2</v>
      </c>
      <c r="I112" s="238"/>
      <c r="J112" s="239">
        <f>ROUND(I112*H112,2)</f>
        <v>0</v>
      </c>
      <c r="K112" s="235" t="s">
        <v>21</v>
      </c>
      <c r="L112" s="70"/>
      <c r="M112" s="240" t="s">
        <v>21</v>
      </c>
      <c r="N112" s="241" t="s">
        <v>40</v>
      </c>
      <c r="O112" s="45"/>
      <c r="P112" s="242">
        <f>O112*H112</f>
        <v>0</v>
      </c>
      <c r="Q112" s="242">
        <v>0.26436</v>
      </c>
      <c r="R112" s="242">
        <f>Q112*H112</f>
        <v>0.52872</v>
      </c>
      <c r="S112" s="242">
        <v>0</v>
      </c>
      <c r="T112" s="243">
        <f>S112*H112</f>
        <v>0</v>
      </c>
      <c r="AR112" s="22" t="s">
        <v>131</v>
      </c>
      <c r="AT112" s="22" t="s">
        <v>127</v>
      </c>
      <c r="AU112" s="22" t="s">
        <v>78</v>
      </c>
      <c r="AY112" s="22" t="s">
        <v>123</v>
      </c>
      <c r="BE112" s="244">
        <f>IF(N112="základní",J112,0)</f>
        <v>0</v>
      </c>
      <c r="BF112" s="244">
        <f>IF(N112="snížená",J112,0)</f>
        <v>0</v>
      </c>
      <c r="BG112" s="244">
        <f>IF(N112="zákl. přenesená",J112,0)</f>
        <v>0</v>
      </c>
      <c r="BH112" s="244">
        <f>IF(N112="sníž. přenesená",J112,0)</f>
        <v>0</v>
      </c>
      <c r="BI112" s="244">
        <f>IF(N112="nulová",J112,0)</f>
        <v>0</v>
      </c>
      <c r="BJ112" s="22" t="s">
        <v>76</v>
      </c>
      <c r="BK112" s="244">
        <f>ROUND(I112*H112,2)</f>
        <v>0</v>
      </c>
      <c r="BL112" s="22" t="s">
        <v>131</v>
      </c>
      <c r="BM112" s="22" t="s">
        <v>185</v>
      </c>
    </row>
    <row r="113" spans="2:51" s="12" customFormat="1" ht="13.5">
      <c r="B113" s="245"/>
      <c r="C113" s="246"/>
      <c r="D113" s="247" t="s">
        <v>133</v>
      </c>
      <c r="E113" s="248" t="s">
        <v>21</v>
      </c>
      <c r="F113" s="249" t="s">
        <v>186</v>
      </c>
      <c r="G113" s="246"/>
      <c r="H113" s="250">
        <v>2</v>
      </c>
      <c r="I113" s="251"/>
      <c r="J113" s="246"/>
      <c r="K113" s="246"/>
      <c r="L113" s="252"/>
      <c r="M113" s="253"/>
      <c r="N113" s="254"/>
      <c r="O113" s="254"/>
      <c r="P113" s="254"/>
      <c r="Q113" s="254"/>
      <c r="R113" s="254"/>
      <c r="S113" s="254"/>
      <c r="T113" s="255"/>
      <c r="AT113" s="256" t="s">
        <v>133</v>
      </c>
      <c r="AU113" s="256" t="s">
        <v>78</v>
      </c>
      <c r="AV113" s="12" t="s">
        <v>78</v>
      </c>
      <c r="AW113" s="12" t="s">
        <v>33</v>
      </c>
      <c r="AX113" s="12" t="s">
        <v>76</v>
      </c>
      <c r="AY113" s="256" t="s">
        <v>123</v>
      </c>
    </row>
    <row r="114" spans="2:65" s="1" customFormat="1" ht="16.5" customHeight="1">
      <c r="B114" s="44"/>
      <c r="C114" s="233" t="s">
        <v>187</v>
      </c>
      <c r="D114" s="233" t="s">
        <v>127</v>
      </c>
      <c r="E114" s="234" t="s">
        <v>188</v>
      </c>
      <c r="F114" s="235" t="s">
        <v>189</v>
      </c>
      <c r="G114" s="236" t="s">
        <v>167</v>
      </c>
      <c r="H114" s="237">
        <v>1</v>
      </c>
      <c r="I114" s="238"/>
      <c r="J114" s="239">
        <f>ROUND(I114*H114,2)</f>
        <v>0</v>
      </c>
      <c r="K114" s="235" t="s">
        <v>21</v>
      </c>
      <c r="L114" s="70"/>
      <c r="M114" s="240" t="s">
        <v>21</v>
      </c>
      <c r="N114" s="241" t="s">
        <v>40</v>
      </c>
      <c r="O114" s="45"/>
      <c r="P114" s="242">
        <f>O114*H114</f>
        <v>0</v>
      </c>
      <c r="Q114" s="242">
        <v>0.26436</v>
      </c>
      <c r="R114" s="242">
        <f>Q114*H114</f>
        <v>0.26436</v>
      </c>
      <c r="S114" s="242">
        <v>0</v>
      </c>
      <c r="T114" s="243">
        <f>S114*H114</f>
        <v>0</v>
      </c>
      <c r="AR114" s="22" t="s">
        <v>131</v>
      </c>
      <c r="AT114" s="22" t="s">
        <v>127</v>
      </c>
      <c r="AU114" s="22" t="s">
        <v>78</v>
      </c>
      <c r="AY114" s="22" t="s">
        <v>123</v>
      </c>
      <c r="BE114" s="244">
        <f>IF(N114="základní",J114,0)</f>
        <v>0</v>
      </c>
      <c r="BF114" s="244">
        <f>IF(N114="snížená",J114,0)</f>
        <v>0</v>
      </c>
      <c r="BG114" s="244">
        <f>IF(N114="zákl. přenesená",J114,0)</f>
        <v>0</v>
      </c>
      <c r="BH114" s="244">
        <f>IF(N114="sníž. přenesená",J114,0)</f>
        <v>0</v>
      </c>
      <c r="BI114" s="244">
        <f>IF(N114="nulová",J114,0)</f>
        <v>0</v>
      </c>
      <c r="BJ114" s="22" t="s">
        <v>76</v>
      </c>
      <c r="BK114" s="244">
        <f>ROUND(I114*H114,2)</f>
        <v>0</v>
      </c>
      <c r="BL114" s="22" t="s">
        <v>131</v>
      </c>
      <c r="BM114" s="22" t="s">
        <v>190</v>
      </c>
    </row>
    <row r="115" spans="2:51" s="12" customFormat="1" ht="13.5">
      <c r="B115" s="245"/>
      <c r="C115" s="246"/>
      <c r="D115" s="247" t="s">
        <v>133</v>
      </c>
      <c r="E115" s="248" t="s">
        <v>21</v>
      </c>
      <c r="F115" s="249" t="s">
        <v>191</v>
      </c>
      <c r="G115" s="246"/>
      <c r="H115" s="250">
        <v>1</v>
      </c>
      <c r="I115" s="251"/>
      <c r="J115" s="246"/>
      <c r="K115" s="246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133</v>
      </c>
      <c r="AU115" s="256" t="s">
        <v>78</v>
      </c>
      <c r="AV115" s="12" t="s">
        <v>78</v>
      </c>
      <c r="AW115" s="12" t="s">
        <v>33</v>
      </c>
      <c r="AX115" s="12" t="s">
        <v>76</v>
      </c>
      <c r="AY115" s="256" t="s">
        <v>123</v>
      </c>
    </row>
    <row r="116" spans="2:65" s="1" customFormat="1" ht="16.5" customHeight="1">
      <c r="B116" s="44"/>
      <c r="C116" s="233" t="s">
        <v>10</v>
      </c>
      <c r="D116" s="233" t="s">
        <v>127</v>
      </c>
      <c r="E116" s="234" t="s">
        <v>192</v>
      </c>
      <c r="F116" s="235" t="s">
        <v>193</v>
      </c>
      <c r="G116" s="236" t="s">
        <v>167</v>
      </c>
      <c r="H116" s="237">
        <v>2</v>
      </c>
      <c r="I116" s="238"/>
      <c r="J116" s="239">
        <f>ROUND(I116*H116,2)</f>
        <v>0</v>
      </c>
      <c r="K116" s="235" t="s">
        <v>21</v>
      </c>
      <c r="L116" s="70"/>
      <c r="M116" s="240" t="s">
        <v>21</v>
      </c>
      <c r="N116" s="241" t="s">
        <v>40</v>
      </c>
      <c r="O116" s="45"/>
      <c r="P116" s="242">
        <f>O116*H116</f>
        <v>0</v>
      </c>
      <c r="Q116" s="242">
        <v>0.26436</v>
      </c>
      <c r="R116" s="242">
        <f>Q116*H116</f>
        <v>0.52872</v>
      </c>
      <c r="S116" s="242">
        <v>0</v>
      </c>
      <c r="T116" s="243">
        <f>S116*H116</f>
        <v>0</v>
      </c>
      <c r="AR116" s="22" t="s">
        <v>131</v>
      </c>
      <c r="AT116" s="22" t="s">
        <v>127</v>
      </c>
      <c r="AU116" s="22" t="s">
        <v>78</v>
      </c>
      <c r="AY116" s="22" t="s">
        <v>123</v>
      </c>
      <c r="BE116" s="244">
        <f>IF(N116="základní",J116,0)</f>
        <v>0</v>
      </c>
      <c r="BF116" s="244">
        <f>IF(N116="snížená",J116,0)</f>
        <v>0</v>
      </c>
      <c r="BG116" s="244">
        <f>IF(N116="zákl. přenesená",J116,0)</f>
        <v>0</v>
      </c>
      <c r="BH116" s="244">
        <f>IF(N116="sníž. přenesená",J116,0)</f>
        <v>0</v>
      </c>
      <c r="BI116" s="244">
        <f>IF(N116="nulová",J116,0)</f>
        <v>0</v>
      </c>
      <c r="BJ116" s="22" t="s">
        <v>76</v>
      </c>
      <c r="BK116" s="244">
        <f>ROUND(I116*H116,2)</f>
        <v>0</v>
      </c>
      <c r="BL116" s="22" t="s">
        <v>131</v>
      </c>
      <c r="BM116" s="22" t="s">
        <v>194</v>
      </c>
    </row>
    <row r="117" spans="2:51" s="12" customFormat="1" ht="13.5">
      <c r="B117" s="245"/>
      <c r="C117" s="246"/>
      <c r="D117" s="247" t="s">
        <v>133</v>
      </c>
      <c r="E117" s="248" t="s">
        <v>21</v>
      </c>
      <c r="F117" s="249" t="s">
        <v>186</v>
      </c>
      <c r="G117" s="246"/>
      <c r="H117" s="250">
        <v>2</v>
      </c>
      <c r="I117" s="251"/>
      <c r="J117" s="246"/>
      <c r="K117" s="246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133</v>
      </c>
      <c r="AU117" s="256" t="s">
        <v>78</v>
      </c>
      <c r="AV117" s="12" t="s">
        <v>78</v>
      </c>
      <c r="AW117" s="12" t="s">
        <v>33</v>
      </c>
      <c r="AX117" s="12" t="s">
        <v>76</v>
      </c>
      <c r="AY117" s="256" t="s">
        <v>123</v>
      </c>
    </row>
    <row r="118" spans="2:65" s="1" customFormat="1" ht="16.5" customHeight="1">
      <c r="B118" s="44"/>
      <c r="C118" s="233" t="s">
        <v>131</v>
      </c>
      <c r="D118" s="233" t="s">
        <v>127</v>
      </c>
      <c r="E118" s="234" t="s">
        <v>195</v>
      </c>
      <c r="F118" s="235" t="s">
        <v>196</v>
      </c>
      <c r="G118" s="236" t="s">
        <v>167</v>
      </c>
      <c r="H118" s="237">
        <v>1</v>
      </c>
      <c r="I118" s="238"/>
      <c r="J118" s="239">
        <f>ROUND(I118*H118,2)</f>
        <v>0</v>
      </c>
      <c r="K118" s="235" t="s">
        <v>21</v>
      </c>
      <c r="L118" s="70"/>
      <c r="M118" s="240" t="s">
        <v>21</v>
      </c>
      <c r="N118" s="241" t="s">
        <v>40</v>
      </c>
      <c r="O118" s="45"/>
      <c r="P118" s="242">
        <f>O118*H118</f>
        <v>0</v>
      </c>
      <c r="Q118" s="242">
        <v>0.26436</v>
      </c>
      <c r="R118" s="242">
        <f>Q118*H118</f>
        <v>0.26436</v>
      </c>
      <c r="S118" s="242">
        <v>0</v>
      </c>
      <c r="T118" s="243">
        <f>S118*H118</f>
        <v>0</v>
      </c>
      <c r="AR118" s="22" t="s">
        <v>131</v>
      </c>
      <c r="AT118" s="22" t="s">
        <v>127</v>
      </c>
      <c r="AU118" s="22" t="s">
        <v>78</v>
      </c>
      <c r="AY118" s="22" t="s">
        <v>123</v>
      </c>
      <c r="BE118" s="244">
        <f>IF(N118="základní",J118,0)</f>
        <v>0</v>
      </c>
      <c r="BF118" s="244">
        <f>IF(N118="snížená",J118,0)</f>
        <v>0</v>
      </c>
      <c r="BG118" s="244">
        <f>IF(N118="zákl. přenesená",J118,0)</f>
        <v>0</v>
      </c>
      <c r="BH118" s="244">
        <f>IF(N118="sníž. přenesená",J118,0)</f>
        <v>0</v>
      </c>
      <c r="BI118" s="244">
        <f>IF(N118="nulová",J118,0)</f>
        <v>0</v>
      </c>
      <c r="BJ118" s="22" t="s">
        <v>76</v>
      </c>
      <c r="BK118" s="244">
        <f>ROUND(I118*H118,2)</f>
        <v>0</v>
      </c>
      <c r="BL118" s="22" t="s">
        <v>131</v>
      </c>
      <c r="BM118" s="22" t="s">
        <v>197</v>
      </c>
    </row>
    <row r="119" spans="2:51" s="12" customFormat="1" ht="13.5">
      <c r="B119" s="245"/>
      <c r="C119" s="246"/>
      <c r="D119" s="247" t="s">
        <v>133</v>
      </c>
      <c r="E119" s="248" t="s">
        <v>21</v>
      </c>
      <c r="F119" s="249" t="s">
        <v>191</v>
      </c>
      <c r="G119" s="246"/>
      <c r="H119" s="250">
        <v>1</v>
      </c>
      <c r="I119" s="251"/>
      <c r="J119" s="246"/>
      <c r="K119" s="246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133</v>
      </c>
      <c r="AU119" s="256" t="s">
        <v>78</v>
      </c>
      <c r="AV119" s="12" t="s">
        <v>78</v>
      </c>
      <c r="AW119" s="12" t="s">
        <v>33</v>
      </c>
      <c r="AX119" s="12" t="s">
        <v>76</v>
      </c>
      <c r="AY119" s="256" t="s">
        <v>123</v>
      </c>
    </row>
    <row r="120" spans="2:65" s="1" customFormat="1" ht="16.5" customHeight="1">
      <c r="B120" s="44"/>
      <c r="C120" s="233" t="s">
        <v>198</v>
      </c>
      <c r="D120" s="233" t="s">
        <v>127</v>
      </c>
      <c r="E120" s="234" t="s">
        <v>199</v>
      </c>
      <c r="F120" s="235" t="s">
        <v>200</v>
      </c>
      <c r="G120" s="236" t="s">
        <v>167</v>
      </c>
      <c r="H120" s="237">
        <v>1</v>
      </c>
      <c r="I120" s="238"/>
      <c r="J120" s="239">
        <f>ROUND(I120*H120,2)</f>
        <v>0</v>
      </c>
      <c r="K120" s="235" t="s">
        <v>21</v>
      </c>
      <c r="L120" s="70"/>
      <c r="M120" s="240" t="s">
        <v>21</v>
      </c>
      <c r="N120" s="241" t="s">
        <v>40</v>
      </c>
      <c r="O120" s="45"/>
      <c r="P120" s="242">
        <f>O120*H120</f>
        <v>0</v>
      </c>
      <c r="Q120" s="242">
        <v>0.26436</v>
      </c>
      <c r="R120" s="242">
        <f>Q120*H120</f>
        <v>0.26436</v>
      </c>
      <c r="S120" s="242">
        <v>0</v>
      </c>
      <c r="T120" s="243">
        <f>S120*H120</f>
        <v>0</v>
      </c>
      <c r="AR120" s="22" t="s">
        <v>131</v>
      </c>
      <c r="AT120" s="22" t="s">
        <v>127</v>
      </c>
      <c r="AU120" s="22" t="s">
        <v>78</v>
      </c>
      <c r="AY120" s="22" t="s">
        <v>123</v>
      </c>
      <c r="BE120" s="244">
        <f>IF(N120="základní",J120,0)</f>
        <v>0</v>
      </c>
      <c r="BF120" s="244">
        <f>IF(N120="snížená",J120,0)</f>
        <v>0</v>
      </c>
      <c r="BG120" s="244">
        <f>IF(N120="zákl. přenesená",J120,0)</f>
        <v>0</v>
      </c>
      <c r="BH120" s="244">
        <f>IF(N120="sníž. přenesená",J120,0)</f>
        <v>0</v>
      </c>
      <c r="BI120" s="244">
        <f>IF(N120="nulová",J120,0)</f>
        <v>0</v>
      </c>
      <c r="BJ120" s="22" t="s">
        <v>76</v>
      </c>
      <c r="BK120" s="244">
        <f>ROUND(I120*H120,2)</f>
        <v>0</v>
      </c>
      <c r="BL120" s="22" t="s">
        <v>131</v>
      </c>
      <c r="BM120" s="22" t="s">
        <v>201</v>
      </c>
    </row>
    <row r="121" spans="2:51" s="12" customFormat="1" ht="13.5">
      <c r="B121" s="245"/>
      <c r="C121" s="246"/>
      <c r="D121" s="247" t="s">
        <v>133</v>
      </c>
      <c r="E121" s="248" t="s">
        <v>21</v>
      </c>
      <c r="F121" s="249" t="s">
        <v>191</v>
      </c>
      <c r="G121" s="246"/>
      <c r="H121" s="250">
        <v>1</v>
      </c>
      <c r="I121" s="251"/>
      <c r="J121" s="246"/>
      <c r="K121" s="246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133</v>
      </c>
      <c r="AU121" s="256" t="s">
        <v>78</v>
      </c>
      <c r="AV121" s="12" t="s">
        <v>78</v>
      </c>
      <c r="AW121" s="12" t="s">
        <v>33</v>
      </c>
      <c r="AX121" s="12" t="s">
        <v>76</v>
      </c>
      <c r="AY121" s="256" t="s">
        <v>123</v>
      </c>
    </row>
    <row r="122" spans="2:65" s="1" customFormat="1" ht="16.5" customHeight="1">
      <c r="B122" s="44"/>
      <c r="C122" s="233" t="s">
        <v>202</v>
      </c>
      <c r="D122" s="233" t="s">
        <v>127</v>
      </c>
      <c r="E122" s="234" t="s">
        <v>203</v>
      </c>
      <c r="F122" s="235" t="s">
        <v>204</v>
      </c>
      <c r="G122" s="236" t="s">
        <v>167</v>
      </c>
      <c r="H122" s="237">
        <v>1</v>
      </c>
      <c r="I122" s="238"/>
      <c r="J122" s="239">
        <f>ROUND(I122*H122,2)</f>
        <v>0</v>
      </c>
      <c r="K122" s="235" t="s">
        <v>21</v>
      </c>
      <c r="L122" s="70"/>
      <c r="M122" s="240" t="s">
        <v>21</v>
      </c>
      <c r="N122" s="241" t="s">
        <v>40</v>
      </c>
      <c r="O122" s="45"/>
      <c r="P122" s="242">
        <f>O122*H122</f>
        <v>0</v>
      </c>
      <c r="Q122" s="242">
        <v>0.26436</v>
      </c>
      <c r="R122" s="242">
        <f>Q122*H122</f>
        <v>0.26436</v>
      </c>
      <c r="S122" s="242">
        <v>0</v>
      </c>
      <c r="T122" s="243">
        <f>S122*H122</f>
        <v>0</v>
      </c>
      <c r="AR122" s="22" t="s">
        <v>131</v>
      </c>
      <c r="AT122" s="22" t="s">
        <v>127</v>
      </c>
      <c r="AU122" s="22" t="s">
        <v>78</v>
      </c>
      <c r="AY122" s="22" t="s">
        <v>123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22" t="s">
        <v>76</v>
      </c>
      <c r="BK122" s="244">
        <f>ROUND(I122*H122,2)</f>
        <v>0</v>
      </c>
      <c r="BL122" s="22" t="s">
        <v>131</v>
      </c>
      <c r="BM122" s="22" t="s">
        <v>205</v>
      </c>
    </row>
    <row r="123" spans="2:51" s="12" customFormat="1" ht="13.5">
      <c r="B123" s="245"/>
      <c r="C123" s="246"/>
      <c r="D123" s="247" t="s">
        <v>133</v>
      </c>
      <c r="E123" s="248" t="s">
        <v>21</v>
      </c>
      <c r="F123" s="249" t="s">
        <v>191</v>
      </c>
      <c r="G123" s="246"/>
      <c r="H123" s="250">
        <v>1</v>
      </c>
      <c r="I123" s="251"/>
      <c r="J123" s="246"/>
      <c r="K123" s="246"/>
      <c r="L123" s="252"/>
      <c r="M123" s="253"/>
      <c r="N123" s="254"/>
      <c r="O123" s="254"/>
      <c r="P123" s="254"/>
      <c r="Q123" s="254"/>
      <c r="R123" s="254"/>
      <c r="S123" s="254"/>
      <c r="T123" s="255"/>
      <c r="AT123" s="256" t="s">
        <v>133</v>
      </c>
      <c r="AU123" s="256" t="s">
        <v>78</v>
      </c>
      <c r="AV123" s="12" t="s">
        <v>78</v>
      </c>
      <c r="AW123" s="12" t="s">
        <v>33</v>
      </c>
      <c r="AX123" s="12" t="s">
        <v>76</v>
      </c>
      <c r="AY123" s="256" t="s">
        <v>123</v>
      </c>
    </row>
    <row r="124" spans="2:65" s="1" customFormat="1" ht="16.5" customHeight="1">
      <c r="B124" s="44"/>
      <c r="C124" s="233" t="s">
        <v>206</v>
      </c>
      <c r="D124" s="233" t="s">
        <v>127</v>
      </c>
      <c r="E124" s="234" t="s">
        <v>207</v>
      </c>
      <c r="F124" s="235" t="s">
        <v>208</v>
      </c>
      <c r="G124" s="236" t="s">
        <v>167</v>
      </c>
      <c r="H124" s="237">
        <v>1</v>
      </c>
      <c r="I124" s="238"/>
      <c r="J124" s="239">
        <f>ROUND(I124*H124,2)</f>
        <v>0</v>
      </c>
      <c r="K124" s="235" t="s">
        <v>21</v>
      </c>
      <c r="L124" s="70"/>
      <c r="M124" s="240" t="s">
        <v>21</v>
      </c>
      <c r="N124" s="241" t="s">
        <v>40</v>
      </c>
      <c r="O124" s="45"/>
      <c r="P124" s="242">
        <f>O124*H124</f>
        <v>0</v>
      </c>
      <c r="Q124" s="242">
        <v>0.26436</v>
      </c>
      <c r="R124" s="242">
        <f>Q124*H124</f>
        <v>0.26436</v>
      </c>
      <c r="S124" s="242">
        <v>0</v>
      </c>
      <c r="T124" s="243">
        <f>S124*H124</f>
        <v>0</v>
      </c>
      <c r="AR124" s="22" t="s">
        <v>131</v>
      </c>
      <c r="AT124" s="22" t="s">
        <v>127</v>
      </c>
      <c r="AU124" s="22" t="s">
        <v>78</v>
      </c>
      <c r="AY124" s="22" t="s">
        <v>123</v>
      </c>
      <c r="BE124" s="244">
        <f>IF(N124="základní",J124,0)</f>
        <v>0</v>
      </c>
      <c r="BF124" s="244">
        <f>IF(N124="snížená",J124,0)</f>
        <v>0</v>
      </c>
      <c r="BG124" s="244">
        <f>IF(N124="zákl. přenesená",J124,0)</f>
        <v>0</v>
      </c>
      <c r="BH124" s="244">
        <f>IF(N124="sníž. přenesená",J124,0)</f>
        <v>0</v>
      </c>
      <c r="BI124" s="244">
        <f>IF(N124="nulová",J124,0)</f>
        <v>0</v>
      </c>
      <c r="BJ124" s="22" t="s">
        <v>76</v>
      </c>
      <c r="BK124" s="244">
        <f>ROUND(I124*H124,2)</f>
        <v>0</v>
      </c>
      <c r="BL124" s="22" t="s">
        <v>131</v>
      </c>
      <c r="BM124" s="22" t="s">
        <v>209</v>
      </c>
    </row>
    <row r="125" spans="2:51" s="12" customFormat="1" ht="13.5">
      <c r="B125" s="245"/>
      <c r="C125" s="246"/>
      <c r="D125" s="247" t="s">
        <v>133</v>
      </c>
      <c r="E125" s="248" t="s">
        <v>21</v>
      </c>
      <c r="F125" s="249" t="s">
        <v>191</v>
      </c>
      <c r="G125" s="246"/>
      <c r="H125" s="250">
        <v>1</v>
      </c>
      <c r="I125" s="251"/>
      <c r="J125" s="246"/>
      <c r="K125" s="246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133</v>
      </c>
      <c r="AU125" s="256" t="s">
        <v>78</v>
      </c>
      <c r="AV125" s="12" t="s">
        <v>78</v>
      </c>
      <c r="AW125" s="12" t="s">
        <v>33</v>
      </c>
      <c r="AX125" s="12" t="s">
        <v>76</v>
      </c>
      <c r="AY125" s="256" t="s">
        <v>123</v>
      </c>
    </row>
    <row r="126" spans="2:65" s="1" customFormat="1" ht="16.5" customHeight="1">
      <c r="B126" s="44"/>
      <c r="C126" s="233" t="s">
        <v>210</v>
      </c>
      <c r="D126" s="233" t="s">
        <v>127</v>
      </c>
      <c r="E126" s="234" t="s">
        <v>211</v>
      </c>
      <c r="F126" s="235" t="s">
        <v>212</v>
      </c>
      <c r="G126" s="236" t="s">
        <v>167</v>
      </c>
      <c r="H126" s="237">
        <v>1</v>
      </c>
      <c r="I126" s="238"/>
      <c r="J126" s="239">
        <f>ROUND(I126*H126,2)</f>
        <v>0</v>
      </c>
      <c r="K126" s="235" t="s">
        <v>21</v>
      </c>
      <c r="L126" s="70"/>
      <c r="M126" s="240" t="s">
        <v>21</v>
      </c>
      <c r="N126" s="241" t="s">
        <v>40</v>
      </c>
      <c r="O126" s="45"/>
      <c r="P126" s="242">
        <f>O126*H126</f>
        <v>0</v>
      </c>
      <c r="Q126" s="242">
        <v>0.26436</v>
      </c>
      <c r="R126" s="242">
        <f>Q126*H126</f>
        <v>0.26436</v>
      </c>
      <c r="S126" s="242">
        <v>0</v>
      </c>
      <c r="T126" s="243">
        <f>S126*H126</f>
        <v>0</v>
      </c>
      <c r="AR126" s="22" t="s">
        <v>131</v>
      </c>
      <c r="AT126" s="22" t="s">
        <v>127</v>
      </c>
      <c r="AU126" s="22" t="s">
        <v>78</v>
      </c>
      <c r="AY126" s="22" t="s">
        <v>123</v>
      </c>
      <c r="BE126" s="244">
        <f>IF(N126="základní",J126,0)</f>
        <v>0</v>
      </c>
      <c r="BF126" s="244">
        <f>IF(N126="snížená",J126,0)</f>
        <v>0</v>
      </c>
      <c r="BG126" s="244">
        <f>IF(N126="zákl. přenesená",J126,0)</f>
        <v>0</v>
      </c>
      <c r="BH126" s="244">
        <f>IF(N126="sníž. přenesená",J126,0)</f>
        <v>0</v>
      </c>
      <c r="BI126" s="244">
        <f>IF(N126="nulová",J126,0)</f>
        <v>0</v>
      </c>
      <c r="BJ126" s="22" t="s">
        <v>76</v>
      </c>
      <c r="BK126" s="244">
        <f>ROUND(I126*H126,2)</f>
        <v>0</v>
      </c>
      <c r="BL126" s="22" t="s">
        <v>131</v>
      </c>
      <c r="BM126" s="22" t="s">
        <v>213</v>
      </c>
    </row>
    <row r="127" spans="2:51" s="12" customFormat="1" ht="13.5">
      <c r="B127" s="245"/>
      <c r="C127" s="246"/>
      <c r="D127" s="247" t="s">
        <v>133</v>
      </c>
      <c r="E127" s="248" t="s">
        <v>21</v>
      </c>
      <c r="F127" s="249" t="s">
        <v>191</v>
      </c>
      <c r="G127" s="246"/>
      <c r="H127" s="250">
        <v>1</v>
      </c>
      <c r="I127" s="251"/>
      <c r="J127" s="246"/>
      <c r="K127" s="246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133</v>
      </c>
      <c r="AU127" s="256" t="s">
        <v>78</v>
      </c>
      <c r="AV127" s="12" t="s">
        <v>78</v>
      </c>
      <c r="AW127" s="12" t="s">
        <v>33</v>
      </c>
      <c r="AX127" s="12" t="s">
        <v>76</v>
      </c>
      <c r="AY127" s="256" t="s">
        <v>123</v>
      </c>
    </row>
    <row r="128" spans="2:65" s="1" customFormat="1" ht="16.5" customHeight="1">
      <c r="B128" s="44"/>
      <c r="C128" s="233" t="s">
        <v>9</v>
      </c>
      <c r="D128" s="233" t="s">
        <v>127</v>
      </c>
      <c r="E128" s="234" t="s">
        <v>214</v>
      </c>
      <c r="F128" s="235" t="s">
        <v>215</v>
      </c>
      <c r="G128" s="236" t="s">
        <v>167</v>
      </c>
      <c r="H128" s="237">
        <v>1</v>
      </c>
      <c r="I128" s="238"/>
      <c r="J128" s="239">
        <f>ROUND(I128*H128,2)</f>
        <v>0</v>
      </c>
      <c r="K128" s="235" t="s">
        <v>21</v>
      </c>
      <c r="L128" s="70"/>
      <c r="M128" s="240" t="s">
        <v>21</v>
      </c>
      <c r="N128" s="241" t="s">
        <v>40</v>
      </c>
      <c r="O128" s="45"/>
      <c r="P128" s="242">
        <f>O128*H128</f>
        <v>0</v>
      </c>
      <c r="Q128" s="242">
        <v>0.26436</v>
      </c>
      <c r="R128" s="242">
        <f>Q128*H128</f>
        <v>0.26436</v>
      </c>
      <c r="S128" s="242">
        <v>0</v>
      </c>
      <c r="T128" s="243">
        <f>S128*H128</f>
        <v>0</v>
      </c>
      <c r="AR128" s="22" t="s">
        <v>131</v>
      </c>
      <c r="AT128" s="22" t="s">
        <v>127</v>
      </c>
      <c r="AU128" s="22" t="s">
        <v>78</v>
      </c>
      <c r="AY128" s="22" t="s">
        <v>123</v>
      </c>
      <c r="BE128" s="244">
        <f>IF(N128="základní",J128,0)</f>
        <v>0</v>
      </c>
      <c r="BF128" s="244">
        <f>IF(N128="snížená",J128,0)</f>
        <v>0</v>
      </c>
      <c r="BG128" s="244">
        <f>IF(N128="zákl. přenesená",J128,0)</f>
        <v>0</v>
      </c>
      <c r="BH128" s="244">
        <f>IF(N128="sníž. přenesená",J128,0)</f>
        <v>0</v>
      </c>
      <c r="BI128" s="244">
        <f>IF(N128="nulová",J128,0)</f>
        <v>0</v>
      </c>
      <c r="BJ128" s="22" t="s">
        <v>76</v>
      </c>
      <c r="BK128" s="244">
        <f>ROUND(I128*H128,2)</f>
        <v>0</v>
      </c>
      <c r="BL128" s="22" t="s">
        <v>131</v>
      </c>
      <c r="BM128" s="22" t="s">
        <v>216</v>
      </c>
    </row>
    <row r="129" spans="2:51" s="12" customFormat="1" ht="13.5">
      <c r="B129" s="245"/>
      <c r="C129" s="246"/>
      <c r="D129" s="247" t="s">
        <v>133</v>
      </c>
      <c r="E129" s="248" t="s">
        <v>21</v>
      </c>
      <c r="F129" s="249" t="s">
        <v>191</v>
      </c>
      <c r="G129" s="246"/>
      <c r="H129" s="250">
        <v>1</v>
      </c>
      <c r="I129" s="251"/>
      <c r="J129" s="246"/>
      <c r="K129" s="246"/>
      <c r="L129" s="252"/>
      <c r="M129" s="253"/>
      <c r="N129" s="254"/>
      <c r="O129" s="254"/>
      <c r="P129" s="254"/>
      <c r="Q129" s="254"/>
      <c r="R129" s="254"/>
      <c r="S129" s="254"/>
      <c r="T129" s="255"/>
      <c r="AT129" s="256" t="s">
        <v>133</v>
      </c>
      <c r="AU129" s="256" t="s">
        <v>78</v>
      </c>
      <c r="AV129" s="12" t="s">
        <v>78</v>
      </c>
      <c r="AW129" s="12" t="s">
        <v>33</v>
      </c>
      <c r="AX129" s="12" t="s">
        <v>76</v>
      </c>
      <c r="AY129" s="256" t="s">
        <v>123</v>
      </c>
    </row>
    <row r="130" spans="2:65" s="1" customFormat="1" ht="16.5" customHeight="1">
      <c r="B130" s="44"/>
      <c r="C130" s="233" t="s">
        <v>217</v>
      </c>
      <c r="D130" s="233" t="s">
        <v>127</v>
      </c>
      <c r="E130" s="234" t="s">
        <v>218</v>
      </c>
      <c r="F130" s="235" t="s">
        <v>219</v>
      </c>
      <c r="G130" s="236" t="s">
        <v>167</v>
      </c>
      <c r="H130" s="237">
        <v>1</v>
      </c>
      <c r="I130" s="238"/>
      <c r="J130" s="239">
        <f>ROUND(I130*H130,2)</f>
        <v>0</v>
      </c>
      <c r="K130" s="235" t="s">
        <v>21</v>
      </c>
      <c r="L130" s="70"/>
      <c r="M130" s="240" t="s">
        <v>21</v>
      </c>
      <c r="N130" s="241" t="s">
        <v>40</v>
      </c>
      <c r="O130" s="45"/>
      <c r="P130" s="242">
        <f>O130*H130</f>
        <v>0</v>
      </c>
      <c r="Q130" s="242">
        <v>0.26436</v>
      </c>
      <c r="R130" s="242">
        <f>Q130*H130</f>
        <v>0.26436</v>
      </c>
      <c r="S130" s="242">
        <v>0</v>
      </c>
      <c r="T130" s="243">
        <f>S130*H130</f>
        <v>0</v>
      </c>
      <c r="AR130" s="22" t="s">
        <v>131</v>
      </c>
      <c r="AT130" s="22" t="s">
        <v>127</v>
      </c>
      <c r="AU130" s="22" t="s">
        <v>78</v>
      </c>
      <c r="AY130" s="22" t="s">
        <v>123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22" t="s">
        <v>76</v>
      </c>
      <c r="BK130" s="244">
        <f>ROUND(I130*H130,2)</f>
        <v>0</v>
      </c>
      <c r="BL130" s="22" t="s">
        <v>131</v>
      </c>
      <c r="BM130" s="22" t="s">
        <v>220</v>
      </c>
    </row>
    <row r="131" spans="2:51" s="12" customFormat="1" ht="13.5">
      <c r="B131" s="245"/>
      <c r="C131" s="246"/>
      <c r="D131" s="247" t="s">
        <v>133</v>
      </c>
      <c r="E131" s="248" t="s">
        <v>21</v>
      </c>
      <c r="F131" s="249" t="s">
        <v>191</v>
      </c>
      <c r="G131" s="246"/>
      <c r="H131" s="250">
        <v>1</v>
      </c>
      <c r="I131" s="251"/>
      <c r="J131" s="246"/>
      <c r="K131" s="246"/>
      <c r="L131" s="252"/>
      <c r="M131" s="253"/>
      <c r="N131" s="254"/>
      <c r="O131" s="254"/>
      <c r="P131" s="254"/>
      <c r="Q131" s="254"/>
      <c r="R131" s="254"/>
      <c r="S131" s="254"/>
      <c r="T131" s="255"/>
      <c r="AT131" s="256" t="s">
        <v>133</v>
      </c>
      <c r="AU131" s="256" t="s">
        <v>78</v>
      </c>
      <c r="AV131" s="12" t="s">
        <v>78</v>
      </c>
      <c r="AW131" s="12" t="s">
        <v>33</v>
      </c>
      <c r="AX131" s="12" t="s">
        <v>76</v>
      </c>
      <c r="AY131" s="256" t="s">
        <v>123</v>
      </c>
    </row>
    <row r="132" spans="2:65" s="1" customFormat="1" ht="16.5" customHeight="1">
      <c r="B132" s="44"/>
      <c r="C132" s="233" t="s">
        <v>221</v>
      </c>
      <c r="D132" s="233" t="s">
        <v>127</v>
      </c>
      <c r="E132" s="234" t="s">
        <v>222</v>
      </c>
      <c r="F132" s="235" t="s">
        <v>223</v>
      </c>
      <c r="G132" s="236" t="s">
        <v>224</v>
      </c>
      <c r="H132" s="237">
        <v>24</v>
      </c>
      <c r="I132" s="238"/>
      <c r="J132" s="239">
        <f>ROUND(I132*H132,2)</f>
        <v>0</v>
      </c>
      <c r="K132" s="235" t="s">
        <v>21</v>
      </c>
      <c r="L132" s="70"/>
      <c r="M132" s="240" t="s">
        <v>21</v>
      </c>
      <c r="N132" s="241" t="s">
        <v>40</v>
      </c>
      <c r="O132" s="45"/>
      <c r="P132" s="242">
        <f>O132*H132</f>
        <v>0</v>
      </c>
      <c r="Q132" s="242">
        <v>0.26436</v>
      </c>
      <c r="R132" s="242">
        <f>Q132*H132</f>
        <v>6.34464</v>
      </c>
      <c r="S132" s="242">
        <v>0</v>
      </c>
      <c r="T132" s="243">
        <f>S132*H132</f>
        <v>0</v>
      </c>
      <c r="AR132" s="22" t="s">
        <v>131</v>
      </c>
      <c r="AT132" s="22" t="s">
        <v>127</v>
      </c>
      <c r="AU132" s="22" t="s">
        <v>78</v>
      </c>
      <c r="AY132" s="22" t="s">
        <v>123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22" t="s">
        <v>76</v>
      </c>
      <c r="BK132" s="244">
        <f>ROUND(I132*H132,2)</f>
        <v>0</v>
      </c>
      <c r="BL132" s="22" t="s">
        <v>131</v>
      </c>
      <c r="BM132" s="22" t="s">
        <v>225</v>
      </c>
    </row>
    <row r="133" spans="2:51" s="12" customFormat="1" ht="13.5">
      <c r="B133" s="245"/>
      <c r="C133" s="246"/>
      <c r="D133" s="247" t="s">
        <v>133</v>
      </c>
      <c r="E133" s="248" t="s">
        <v>21</v>
      </c>
      <c r="F133" s="249" t="s">
        <v>226</v>
      </c>
      <c r="G133" s="246"/>
      <c r="H133" s="250">
        <v>24</v>
      </c>
      <c r="I133" s="251"/>
      <c r="J133" s="246"/>
      <c r="K133" s="246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133</v>
      </c>
      <c r="AU133" s="256" t="s">
        <v>78</v>
      </c>
      <c r="AV133" s="12" t="s">
        <v>78</v>
      </c>
      <c r="AW133" s="12" t="s">
        <v>33</v>
      </c>
      <c r="AX133" s="12" t="s">
        <v>76</v>
      </c>
      <c r="AY133" s="256" t="s">
        <v>123</v>
      </c>
    </row>
    <row r="134" spans="2:65" s="1" customFormat="1" ht="16.5" customHeight="1">
      <c r="B134" s="44"/>
      <c r="C134" s="233" t="s">
        <v>227</v>
      </c>
      <c r="D134" s="233" t="s">
        <v>127</v>
      </c>
      <c r="E134" s="234" t="s">
        <v>228</v>
      </c>
      <c r="F134" s="235" t="s">
        <v>229</v>
      </c>
      <c r="G134" s="236" t="s">
        <v>167</v>
      </c>
      <c r="H134" s="237">
        <v>1</v>
      </c>
      <c r="I134" s="238"/>
      <c r="J134" s="239">
        <f>ROUND(I134*H134,2)</f>
        <v>0</v>
      </c>
      <c r="K134" s="235" t="s">
        <v>21</v>
      </c>
      <c r="L134" s="70"/>
      <c r="M134" s="240" t="s">
        <v>21</v>
      </c>
      <c r="N134" s="241" t="s">
        <v>40</v>
      </c>
      <c r="O134" s="45"/>
      <c r="P134" s="242">
        <f>O134*H134</f>
        <v>0</v>
      </c>
      <c r="Q134" s="242">
        <v>0.26436</v>
      </c>
      <c r="R134" s="242">
        <f>Q134*H134</f>
        <v>0.26436</v>
      </c>
      <c r="S134" s="242">
        <v>0</v>
      </c>
      <c r="T134" s="243">
        <f>S134*H134</f>
        <v>0</v>
      </c>
      <c r="AR134" s="22" t="s">
        <v>131</v>
      </c>
      <c r="AT134" s="22" t="s">
        <v>127</v>
      </c>
      <c r="AU134" s="22" t="s">
        <v>78</v>
      </c>
      <c r="AY134" s="22" t="s">
        <v>123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22" t="s">
        <v>76</v>
      </c>
      <c r="BK134" s="244">
        <f>ROUND(I134*H134,2)</f>
        <v>0</v>
      </c>
      <c r="BL134" s="22" t="s">
        <v>131</v>
      </c>
      <c r="BM134" s="22" t="s">
        <v>230</v>
      </c>
    </row>
    <row r="135" spans="2:51" s="12" customFormat="1" ht="13.5">
      <c r="B135" s="245"/>
      <c r="C135" s="246"/>
      <c r="D135" s="247" t="s">
        <v>133</v>
      </c>
      <c r="E135" s="248" t="s">
        <v>21</v>
      </c>
      <c r="F135" s="249" t="s">
        <v>191</v>
      </c>
      <c r="G135" s="246"/>
      <c r="H135" s="250">
        <v>1</v>
      </c>
      <c r="I135" s="251"/>
      <c r="J135" s="246"/>
      <c r="K135" s="246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133</v>
      </c>
      <c r="AU135" s="256" t="s">
        <v>78</v>
      </c>
      <c r="AV135" s="12" t="s">
        <v>78</v>
      </c>
      <c r="AW135" s="12" t="s">
        <v>33</v>
      </c>
      <c r="AX135" s="12" t="s">
        <v>76</v>
      </c>
      <c r="AY135" s="256" t="s">
        <v>123</v>
      </c>
    </row>
    <row r="136" spans="2:65" s="1" customFormat="1" ht="16.5" customHeight="1">
      <c r="B136" s="44"/>
      <c r="C136" s="233" t="s">
        <v>231</v>
      </c>
      <c r="D136" s="233" t="s">
        <v>127</v>
      </c>
      <c r="E136" s="234" t="s">
        <v>232</v>
      </c>
      <c r="F136" s="235" t="s">
        <v>233</v>
      </c>
      <c r="G136" s="236" t="s">
        <v>167</v>
      </c>
      <c r="H136" s="237">
        <v>1</v>
      </c>
      <c r="I136" s="238"/>
      <c r="J136" s="239">
        <f>ROUND(I136*H136,2)</f>
        <v>0</v>
      </c>
      <c r="K136" s="235" t="s">
        <v>21</v>
      </c>
      <c r="L136" s="70"/>
      <c r="M136" s="240" t="s">
        <v>21</v>
      </c>
      <c r="N136" s="241" t="s">
        <v>40</v>
      </c>
      <c r="O136" s="45"/>
      <c r="P136" s="242">
        <f>O136*H136</f>
        <v>0</v>
      </c>
      <c r="Q136" s="242">
        <v>0.26436</v>
      </c>
      <c r="R136" s="242">
        <f>Q136*H136</f>
        <v>0.26436</v>
      </c>
      <c r="S136" s="242">
        <v>0</v>
      </c>
      <c r="T136" s="243">
        <f>S136*H136</f>
        <v>0</v>
      </c>
      <c r="AR136" s="22" t="s">
        <v>131</v>
      </c>
      <c r="AT136" s="22" t="s">
        <v>127</v>
      </c>
      <c r="AU136" s="22" t="s">
        <v>78</v>
      </c>
      <c r="AY136" s="22" t="s">
        <v>123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22" t="s">
        <v>76</v>
      </c>
      <c r="BK136" s="244">
        <f>ROUND(I136*H136,2)</f>
        <v>0</v>
      </c>
      <c r="BL136" s="22" t="s">
        <v>131</v>
      </c>
      <c r="BM136" s="22" t="s">
        <v>234</v>
      </c>
    </row>
    <row r="137" spans="2:51" s="12" customFormat="1" ht="13.5">
      <c r="B137" s="245"/>
      <c r="C137" s="246"/>
      <c r="D137" s="247" t="s">
        <v>133</v>
      </c>
      <c r="E137" s="248" t="s">
        <v>21</v>
      </c>
      <c r="F137" s="249" t="s">
        <v>191</v>
      </c>
      <c r="G137" s="246"/>
      <c r="H137" s="250">
        <v>1</v>
      </c>
      <c r="I137" s="251"/>
      <c r="J137" s="246"/>
      <c r="K137" s="246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133</v>
      </c>
      <c r="AU137" s="256" t="s">
        <v>78</v>
      </c>
      <c r="AV137" s="12" t="s">
        <v>78</v>
      </c>
      <c r="AW137" s="12" t="s">
        <v>33</v>
      </c>
      <c r="AX137" s="12" t="s">
        <v>76</v>
      </c>
      <c r="AY137" s="256" t="s">
        <v>123</v>
      </c>
    </row>
    <row r="138" spans="2:65" s="1" customFormat="1" ht="16.5" customHeight="1">
      <c r="B138" s="44"/>
      <c r="C138" s="233" t="s">
        <v>235</v>
      </c>
      <c r="D138" s="233" t="s">
        <v>127</v>
      </c>
      <c r="E138" s="234" t="s">
        <v>236</v>
      </c>
      <c r="F138" s="235" t="s">
        <v>237</v>
      </c>
      <c r="G138" s="236" t="s">
        <v>238</v>
      </c>
      <c r="H138" s="237">
        <v>2</v>
      </c>
      <c r="I138" s="238"/>
      <c r="J138" s="239">
        <f>ROUND(I138*H138,2)</f>
        <v>0</v>
      </c>
      <c r="K138" s="235" t="s">
        <v>21</v>
      </c>
      <c r="L138" s="70"/>
      <c r="M138" s="240" t="s">
        <v>21</v>
      </c>
      <c r="N138" s="241" t="s">
        <v>40</v>
      </c>
      <c r="O138" s="45"/>
      <c r="P138" s="242">
        <f>O138*H138</f>
        <v>0</v>
      </c>
      <c r="Q138" s="242">
        <v>0.26436</v>
      </c>
      <c r="R138" s="242">
        <f>Q138*H138</f>
        <v>0.52872</v>
      </c>
      <c r="S138" s="242">
        <v>0</v>
      </c>
      <c r="T138" s="243">
        <f>S138*H138</f>
        <v>0</v>
      </c>
      <c r="AR138" s="22" t="s">
        <v>131</v>
      </c>
      <c r="AT138" s="22" t="s">
        <v>127</v>
      </c>
      <c r="AU138" s="22" t="s">
        <v>78</v>
      </c>
      <c r="AY138" s="22" t="s">
        <v>123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22" t="s">
        <v>76</v>
      </c>
      <c r="BK138" s="244">
        <f>ROUND(I138*H138,2)</f>
        <v>0</v>
      </c>
      <c r="BL138" s="22" t="s">
        <v>131</v>
      </c>
      <c r="BM138" s="22" t="s">
        <v>239</v>
      </c>
    </row>
    <row r="139" spans="2:51" s="12" customFormat="1" ht="13.5">
      <c r="B139" s="245"/>
      <c r="C139" s="246"/>
      <c r="D139" s="247" t="s">
        <v>133</v>
      </c>
      <c r="E139" s="248" t="s">
        <v>21</v>
      </c>
      <c r="F139" s="249" t="s">
        <v>186</v>
      </c>
      <c r="G139" s="246"/>
      <c r="H139" s="250">
        <v>2</v>
      </c>
      <c r="I139" s="251"/>
      <c r="J139" s="246"/>
      <c r="K139" s="246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133</v>
      </c>
      <c r="AU139" s="256" t="s">
        <v>78</v>
      </c>
      <c r="AV139" s="12" t="s">
        <v>78</v>
      </c>
      <c r="AW139" s="12" t="s">
        <v>33</v>
      </c>
      <c r="AX139" s="12" t="s">
        <v>76</v>
      </c>
      <c r="AY139" s="256" t="s">
        <v>123</v>
      </c>
    </row>
    <row r="140" spans="2:65" s="1" customFormat="1" ht="16.5" customHeight="1">
      <c r="B140" s="44"/>
      <c r="C140" s="233" t="s">
        <v>240</v>
      </c>
      <c r="D140" s="233" t="s">
        <v>127</v>
      </c>
      <c r="E140" s="234" t="s">
        <v>241</v>
      </c>
      <c r="F140" s="235" t="s">
        <v>242</v>
      </c>
      <c r="G140" s="236" t="s">
        <v>167</v>
      </c>
      <c r="H140" s="237">
        <v>2</v>
      </c>
      <c r="I140" s="238"/>
      <c r="J140" s="239">
        <f>ROUND(I140*H140,2)</f>
        <v>0</v>
      </c>
      <c r="K140" s="235" t="s">
        <v>21</v>
      </c>
      <c r="L140" s="70"/>
      <c r="M140" s="240" t="s">
        <v>21</v>
      </c>
      <c r="N140" s="241" t="s">
        <v>40</v>
      </c>
      <c r="O140" s="45"/>
      <c r="P140" s="242">
        <f>O140*H140</f>
        <v>0</v>
      </c>
      <c r="Q140" s="242">
        <v>0.26436</v>
      </c>
      <c r="R140" s="242">
        <f>Q140*H140</f>
        <v>0.52872</v>
      </c>
      <c r="S140" s="242">
        <v>0</v>
      </c>
      <c r="T140" s="243">
        <f>S140*H140</f>
        <v>0</v>
      </c>
      <c r="AR140" s="22" t="s">
        <v>131</v>
      </c>
      <c r="AT140" s="22" t="s">
        <v>127</v>
      </c>
      <c r="AU140" s="22" t="s">
        <v>78</v>
      </c>
      <c r="AY140" s="22" t="s">
        <v>123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22" t="s">
        <v>76</v>
      </c>
      <c r="BK140" s="244">
        <f>ROUND(I140*H140,2)</f>
        <v>0</v>
      </c>
      <c r="BL140" s="22" t="s">
        <v>131</v>
      </c>
      <c r="BM140" s="22" t="s">
        <v>243</v>
      </c>
    </row>
    <row r="141" spans="2:51" s="12" customFormat="1" ht="13.5">
      <c r="B141" s="245"/>
      <c r="C141" s="246"/>
      <c r="D141" s="247" t="s">
        <v>133</v>
      </c>
      <c r="E141" s="248" t="s">
        <v>21</v>
      </c>
      <c r="F141" s="249" t="s">
        <v>186</v>
      </c>
      <c r="G141" s="246"/>
      <c r="H141" s="250">
        <v>2</v>
      </c>
      <c r="I141" s="251"/>
      <c r="J141" s="246"/>
      <c r="K141" s="246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133</v>
      </c>
      <c r="AU141" s="256" t="s">
        <v>78</v>
      </c>
      <c r="AV141" s="12" t="s">
        <v>78</v>
      </c>
      <c r="AW141" s="12" t="s">
        <v>33</v>
      </c>
      <c r="AX141" s="12" t="s">
        <v>76</v>
      </c>
      <c r="AY141" s="256" t="s">
        <v>123</v>
      </c>
    </row>
    <row r="142" spans="2:65" s="1" customFormat="1" ht="16.5" customHeight="1">
      <c r="B142" s="44"/>
      <c r="C142" s="233" t="s">
        <v>244</v>
      </c>
      <c r="D142" s="233" t="s">
        <v>127</v>
      </c>
      <c r="E142" s="234" t="s">
        <v>245</v>
      </c>
      <c r="F142" s="235" t="s">
        <v>246</v>
      </c>
      <c r="G142" s="236" t="s">
        <v>167</v>
      </c>
      <c r="H142" s="237">
        <v>1</v>
      </c>
      <c r="I142" s="238"/>
      <c r="J142" s="239">
        <f>ROUND(I142*H142,2)</f>
        <v>0</v>
      </c>
      <c r="K142" s="235" t="s">
        <v>21</v>
      </c>
      <c r="L142" s="70"/>
      <c r="M142" s="240" t="s">
        <v>21</v>
      </c>
      <c r="N142" s="241" t="s">
        <v>40</v>
      </c>
      <c r="O142" s="45"/>
      <c r="P142" s="242">
        <f>O142*H142</f>
        <v>0</v>
      </c>
      <c r="Q142" s="242">
        <v>0.26436</v>
      </c>
      <c r="R142" s="242">
        <f>Q142*H142</f>
        <v>0.26436</v>
      </c>
      <c r="S142" s="242">
        <v>0</v>
      </c>
      <c r="T142" s="243">
        <f>S142*H142</f>
        <v>0</v>
      </c>
      <c r="AR142" s="22" t="s">
        <v>131</v>
      </c>
      <c r="AT142" s="22" t="s">
        <v>127</v>
      </c>
      <c r="AU142" s="22" t="s">
        <v>78</v>
      </c>
      <c r="AY142" s="22" t="s">
        <v>123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22" t="s">
        <v>76</v>
      </c>
      <c r="BK142" s="244">
        <f>ROUND(I142*H142,2)</f>
        <v>0</v>
      </c>
      <c r="BL142" s="22" t="s">
        <v>131</v>
      </c>
      <c r="BM142" s="22" t="s">
        <v>247</v>
      </c>
    </row>
    <row r="143" spans="2:51" s="12" customFormat="1" ht="13.5">
      <c r="B143" s="245"/>
      <c r="C143" s="246"/>
      <c r="D143" s="247" t="s">
        <v>133</v>
      </c>
      <c r="E143" s="248" t="s">
        <v>21</v>
      </c>
      <c r="F143" s="249" t="s">
        <v>191</v>
      </c>
      <c r="G143" s="246"/>
      <c r="H143" s="250">
        <v>1</v>
      </c>
      <c r="I143" s="251"/>
      <c r="J143" s="246"/>
      <c r="K143" s="246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133</v>
      </c>
      <c r="AU143" s="256" t="s">
        <v>78</v>
      </c>
      <c r="AV143" s="12" t="s">
        <v>78</v>
      </c>
      <c r="AW143" s="12" t="s">
        <v>33</v>
      </c>
      <c r="AX143" s="12" t="s">
        <v>76</v>
      </c>
      <c r="AY143" s="256" t="s">
        <v>123</v>
      </c>
    </row>
    <row r="144" spans="2:65" s="1" customFormat="1" ht="16.5" customHeight="1">
      <c r="B144" s="44"/>
      <c r="C144" s="233" t="s">
        <v>248</v>
      </c>
      <c r="D144" s="233" t="s">
        <v>127</v>
      </c>
      <c r="E144" s="234" t="s">
        <v>249</v>
      </c>
      <c r="F144" s="235" t="s">
        <v>250</v>
      </c>
      <c r="G144" s="236" t="s">
        <v>167</v>
      </c>
      <c r="H144" s="237">
        <v>2</v>
      </c>
      <c r="I144" s="238"/>
      <c r="J144" s="239">
        <f>ROUND(I144*H144,2)</f>
        <v>0</v>
      </c>
      <c r="K144" s="235" t="s">
        <v>21</v>
      </c>
      <c r="L144" s="70"/>
      <c r="M144" s="240" t="s">
        <v>21</v>
      </c>
      <c r="N144" s="241" t="s">
        <v>40</v>
      </c>
      <c r="O144" s="45"/>
      <c r="P144" s="242">
        <f>O144*H144</f>
        <v>0</v>
      </c>
      <c r="Q144" s="242">
        <v>0.26436</v>
      </c>
      <c r="R144" s="242">
        <f>Q144*H144</f>
        <v>0.52872</v>
      </c>
      <c r="S144" s="242">
        <v>0</v>
      </c>
      <c r="T144" s="243">
        <f>S144*H144</f>
        <v>0</v>
      </c>
      <c r="AR144" s="22" t="s">
        <v>131</v>
      </c>
      <c r="AT144" s="22" t="s">
        <v>127</v>
      </c>
      <c r="AU144" s="22" t="s">
        <v>78</v>
      </c>
      <c r="AY144" s="22" t="s">
        <v>123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22" t="s">
        <v>76</v>
      </c>
      <c r="BK144" s="244">
        <f>ROUND(I144*H144,2)</f>
        <v>0</v>
      </c>
      <c r="BL144" s="22" t="s">
        <v>131</v>
      </c>
      <c r="BM144" s="22" t="s">
        <v>251</v>
      </c>
    </row>
    <row r="145" spans="2:51" s="12" customFormat="1" ht="13.5">
      <c r="B145" s="245"/>
      <c r="C145" s="246"/>
      <c r="D145" s="247" t="s">
        <v>133</v>
      </c>
      <c r="E145" s="248" t="s">
        <v>21</v>
      </c>
      <c r="F145" s="249" t="s">
        <v>186</v>
      </c>
      <c r="G145" s="246"/>
      <c r="H145" s="250">
        <v>2</v>
      </c>
      <c r="I145" s="251"/>
      <c r="J145" s="246"/>
      <c r="K145" s="246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133</v>
      </c>
      <c r="AU145" s="256" t="s">
        <v>78</v>
      </c>
      <c r="AV145" s="12" t="s">
        <v>78</v>
      </c>
      <c r="AW145" s="12" t="s">
        <v>33</v>
      </c>
      <c r="AX145" s="12" t="s">
        <v>76</v>
      </c>
      <c r="AY145" s="256" t="s">
        <v>123</v>
      </c>
    </row>
    <row r="146" spans="2:65" s="1" customFormat="1" ht="16.5" customHeight="1">
      <c r="B146" s="44"/>
      <c r="C146" s="233" t="s">
        <v>252</v>
      </c>
      <c r="D146" s="233" t="s">
        <v>127</v>
      </c>
      <c r="E146" s="234" t="s">
        <v>253</v>
      </c>
      <c r="F146" s="235" t="s">
        <v>254</v>
      </c>
      <c r="G146" s="236" t="s">
        <v>167</v>
      </c>
      <c r="H146" s="237">
        <v>2.81</v>
      </c>
      <c r="I146" s="238"/>
      <c r="J146" s="239">
        <f>ROUND(I146*H146,2)</f>
        <v>0</v>
      </c>
      <c r="K146" s="235" t="s">
        <v>21</v>
      </c>
      <c r="L146" s="70"/>
      <c r="M146" s="240" t="s">
        <v>21</v>
      </c>
      <c r="N146" s="241" t="s">
        <v>40</v>
      </c>
      <c r="O146" s="45"/>
      <c r="P146" s="242">
        <f>O146*H146</f>
        <v>0</v>
      </c>
      <c r="Q146" s="242">
        <v>0.26436</v>
      </c>
      <c r="R146" s="242">
        <f>Q146*H146</f>
        <v>0.7428516</v>
      </c>
      <c r="S146" s="242">
        <v>0</v>
      </c>
      <c r="T146" s="243">
        <f>S146*H146</f>
        <v>0</v>
      </c>
      <c r="AR146" s="22" t="s">
        <v>131</v>
      </c>
      <c r="AT146" s="22" t="s">
        <v>127</v>
      </c>
      <c r="AU146" s="22" t="s">
        <v>78</v>
      </c>
      <c r="AY146" s="22" t="s">
        <v>123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22" t="s">
        <v>76</v>
      </c>
      <c r="BK146" s="244">
        <f>ROUND(I146*H146,2)</f>
        <v>0</v>
      </c>
      <c r="BL146" s="22" t="s">
        <v>131</v>
      </c>
      <c r="BM146" s="22" t="s">
        <v>255</v>
      </c>
    </row>
    <row r="147" spans="2:51" s="12" customFormat="1" ht="13.5">
      <c r="B147" s="245"/>
      <c r="C147" s="246"/>
      <c r="D147" s="247" t="s">
        <v>133</v>
      </c>
      <c r="E147" s="248" t="s">
        <v>21</v>
      </c>
      <c r="F147" s="249" t="s">
        <v>256</v>
      </c>
      <c r="G147" s="246"/>
      <c r="H147" s="250">
        <v>2.81</v>
      </c>
      <c r="I147" s="251"/>
      <c r="J147" s="246"/>
      <c r="K147" s="246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133</v>
      </c>
      <c r="AU147" s="256" t="s">
        <v>78</v>
      </c>
      <c r="AV147" s="12" t="s">
        <v>78</v>
      </c>
      <c r="AW147" s="12" t="s">
        <v>33</v>
      </c>
      <c r="AX147" s="12" t="s">
        <v>76</v>
      </c>
      <c r="AY147" s="256" t="s">
        <v>123</v>
      </c>
    </row>
    <row r="148" spans="2:63" s="11" customFormat="1" ht="29.85" customHeight="1">
      <c r="B148" s="217"/>
      <c r="C148" s="218"/>
      <c r="D148" s="219" t="s">
        <v>68</v>
      </c>
      <c r="E148" s="231" t="s">
        <v>257</v>
      </c>
      <c r="F148" s="231" t="s">
        <v>258</v>
      </c>
      <c r="G148" s="218"/>
      <c r="H148" s="218"/>
      <c r="I148" s="221"/>
      <c r="J148" s="232">
        <f>BK148</f>
        <v>0</v>
      </c>
      <c r="K148" s="218"/>
      <c r="L148" s="223"/>
      <c r="M148" s="224"/>
      <c r="N148" s="225"/>
      <c r="O148" s="225"/>
      <c r="P148" s="226">
        <f>SUM(P149:P180)</f>
        <v>0</v>
      </c>
      <c r="Q148" s="225"/>
      <c r="R148" s="226">
        <f>SUM(R149:R180)</f>
        <v>0.7162995</v>
      </c>
      <c r="S148" s="225"/>
      <c r="T148" s="227">
        <f>SUM(T149:T180)</f>
        <v>0</v>
      </c>
      <c r="AR148" s="228" t="s">
        <v>78</v>
      </c>
      <c r="AT148" s="229" t="s">
        <v>68</v>
      </c>
      <c r="AU148" s="229" t="s">
        <v>76</v>
      </c>
      <c r="AY148" s="228" t="s">
        <v>123</v>
      </c>
      <c r="BK148" s="230">
        <f>SUM(BK149:BK180)</f>
        <v>0</v>
      </c>
    </row>
    <row r="149" spans="2:65" s="1" customFormat="1" ht="25.5" customHeight="1">
      <c r="B149" s="44"/>
      <c r="C149" s="233" t="s">
        <v>259</v>
      </c>
      <c r="D149" s="233" t="s">
        <v>127</v>
      </c>
      <c r="E149" s="234" t="s">
        <v>260</v>
      </c>
      <c r="F149" s="235" t="s">
        <v>261</v>
      </c>
      <c r="G149" s="236" t="s">
        <v>130</v>
      </c>
      <c r="H149" s="237">
        <v>120</v>
      </c>
      <c r="I149" s="238"/>
      <c r="J149" s="239">
        <f>ROUND(I149*H149,2)</f>
        <v>0</v>
      </c>
      <c r="K149" s="235" t="s">
        <v>21</v>
      </c>
      <c r="L149" s="70"/>
      <c r="M149" s="240" t="s">
        <v>21</v>
      </c>
      <c r="N149" s="241" t="s">
        <v>40</v>
      </c>
      <c r="O149" s="45"/>
      <c r="P149" s="242">
        <f>O149*H149</f>
        <v>0</v>
      </c>
      <c r="Q149" s="242">
        <v>0.00105</v>
      </c>
      <c r="R149" s="242">
        <f>Q149*H149</f>
        <v>0.126</v>
      </c>
      <c r="S149" s="242">
        <v>0</v>
      </c>
      <c r="T149" s="243">
        <f>S149*H149</f>
        <v>0</v>
      </c>
      <c r="AR149" s="22" t="s">
        <v>131</v>
      </c>
      <c r="AT149" s="22" t="s">
        <v>127</v>
      </c>
      <c r="AU149" s="22" t="s">
        <v>78</v>
      </c>
      <c r="AY149" s="22" t="s">
        <v>123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22" t="s">
        <v>76</v>
      </c>
      <c r="BK149" s="244">
        <f>ROUND(I149*H149,2)</f>
        <v>0</v>
      </c>
      <c r="BL149" s="22" t="s">
        <v>131</v>
      </c>
      <c r="BM149" s="22" t="s">
        <v>262</v>
      </c>
    </row>
    <row r="150" spans="2:51" s="12" customFormat="1" ht="13.5">
      <c r="B150" s="245"/>
      <c r="C150" s="246"/>
      <c r="D150" s="247" t="s">
        <v>133</v>
      </c>
      <c r="E150" s="248" t="s">
        <v>21</v>
      </c>
      <c r="F150" s="249" t="s">
        <v>134</v>
      </c>
      <c r="G150" s="246"/>
      <c r="H150" s="250">
        <v>120</v>
      </c>
      <c r="I150" s="251"/>
      <c r="J150" s="246"/>
      <c r="K150" s="246"/>
      <c r="L150" s="252"/>
      <c r="M150" s="253"/>
      <c r="N150" s="254"/>
      <c r="O150" s="254"/>
      <c r="P150" s="254"/>
      <c r="Q150" s="254"/>
      <c r="R150" s="254"/>
      <c r="S150" s="254"/>
      <c r="T150" s="255"/>
      <c r="AT150" s="256" t="s">
        <v>133</v>
      </c>
      <c r="AU150" s="256" t="s">
        <v>78</v>
      </c>
      <c r="AV150" s="12" t="s">
        <v>78</v>
      </c>
      <c r="AW150" s="12" t="s">
        <v>33</v>
      </c>
      <c r="AX150" s="12" t="s">
        <v>76</v>
      </c>
      <c r="AY150" s="256" t="s">
        <v>123</v>
      </c>
    </row>
    <row r="151" spans="2:65" s="1" customFormat="1" ht="25.5" customHeight="1">
      <c r="B151" s="44"/>
      <c r="C151" s="233" t="s">
        <v>263</v>
      </c>
      <c r="D151" s="233" t="s">
        <v>127</v>
      </c>
      <c r="E151" s="234" t="s">
        <v>264</v>
      </c>
      <c r="F151" s="235" t="s">
        <v>265</v>
      </c>
      <c r="G151" s="236" t="s">
        <v>167</v>
      </c>
      <c r="H151" s="237">
        <v>40</v>
      </c>
      <c r="I151" s="238"/>
      <c r="J151" s="239">
        <f>ROUND(I151*H151,2)</f>
        <v>0</v>
      </c>
      <c r="K151" s="235" t="s">
        <v>21</v>
      </c>
      <c r="L151" s="70"/>
      <c r="M151" s="240" t="s">
        <v>21</v>
      </c>
      <c r="N151" s="241" t="s">
        <v>40</v>
      </c>
      <c r="O151" s="45"/>
      <c r="P151" s="242">
        <f>O151*H151</f>
        <v>0</v>
      </c>
      <c r="Q151" s="242">
        <v>0.00105</v>
      </c>
      <c r="R151" s="242">
        <f>Q151*H151</f>
        <v>0.041999999999999996</v>
      </c>
      <c r="S151" s="242">
        <v>0</v>
      </c>
      <c r="T151" s="243">
        <f>S151*H151</f>
        <v>0</v>
      </c>
      <c r="AR151" s="22" t="s">
        <v>131</v>
      </c>
      <c r="AT151" s="22" t="s">
        <v>127</v>
      </c>
      <c r="AU151" s="22" t="s">
        <v>78</v>
      </c>
      <c r="AY151" s="22" t="s">
        <v>123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22" t="s">
        <v>76</v>
      </c>
      <c r="BK151" s="244">
        <f>ROUND(I151*H151,2)</f>
        <v>0</v>
      </c>
      <c r="BL151" s="22" t="s">
        <v>131</v>
      </c>
      <c r="BM151" s="22" t="s">
        <v>266</v>
      </c>
    </row>
    <row r="152" spans="2:51" s="12" customFormat="1" ht="13.5">
      <c r="B152" s="245"/>
      <c r="C152" s="246"/>
      <c r="D152" s="247" t="s">
        <v>133</v>
      </c>
      <c r="E152" s="248" t="s">
        <v>21</v>
      </c>
      <c r="F152" s="249" t="s">
        <v>267</v>
      </c>
      <c r="G152" s="246"/>
      <c r="H152" s="250">
        <v>40</v>
      </c>
      <c r="I152" s="251"/>
      <c r="J152" s="246"/>
      <c r="K152" s="246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133</v>
      </c>
      <c r="AU152" s="256" t="s">
        <v>78</v>
      </c>
      <c r="AV152" s="12" t="s">
        <v>78</v>
      </c>
      <c r="AW152" s="12" t="s">
        <v>33</v>
      </c>
      <c r="AX152" s="12" t="s">
        <v>76</v>
      </c>
      <c r="AY152" s="256" t="s">
        <v>123</v>
      </c>
    </row>
    <row r="153" spans="2:65" s="1" customFormat="1" ht="25.5" customHeight="1">
      <c r="B153" s="44"/>
      <c r="C153" s="233" t="s">
        <v>268</v>
      </c>
      <c r="D153" s="233" t="s">
        <v>127</v>
      </c>
      <c r="E153" s="234" t="s">
        <v>269</v>
      </c>
      <c r="F153" s="235" t="s">
        <v>270</v>
      </c>
      <c r="G153" s="236" t="s">
        <v>167</v>
      </c>
      <c r="H153" s="237">
        <v>4</v>
      </c>
      <c r="I153" s="238"/>
      <c r="J153" s="239">
        <f>ROUND(I153*H153,2)</f>
        <v>0</v>
      </c>
      <c r="K153" s="235" t="s">
        <v>21</v>
      </c>
      <c r="L153" s="70"/>
      <c r="M153" s="240" t="s">
        <v>21</v>
      </c>
      <c r="N153" s="241" t="s">
        <v>40</v>
      </c>
      <c r="O153" s="45"/>
      <c r="P153" s="242">
        <f>O153*H153</f>
        <v>0</v>
      </c>
      <c r="Q153" s="242">
        <v>0.00105</v>
      </c>
      <c r="R153" s="242">
        <f>Q153*H153</f>
        <v>0.0042</v>
      </c>
      <c r="S153" s="242">
        <v>0</v>
      </c>
      <c r="T153" s="243">
        <f>S153*H153</f>
        <v>0</v>
      </c>
      <c r="AR153" s="22" t="s">
        <v>131</v>
      </c>
      <c r="AT153" s="22" t="s">
        <v>127</v>
      </c>
      <c r="AU153" s="22" t="s">
        <v>78</v>
      </c>
      <c r="AY153" s="22" t="s">
        <v>123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22" t="s">
        <v>76</v>
      </c>
      <c r="BK153" s="244">
        <f>ROUND(I153*H153,2)</f>
        <v>0</v>
      </c>
      <c r="BL153" s="22" t="s">
        <v>131</v>
      </c>
      <c r="BM153" s="22" t="s">
        <v>271</v>
      </c>
    </row>
    <row r="154" spans="2:51" s="12" customFormat="1" ht="13.5">
      <c r="B154" s="245"/>
      <c r="C154" s="246"/>
      <c r="D154" s="247" t="s">
        <v>133</v>
      </c>
      <c r="E154" s="248" t="s">
        <v>21</v>
      </c>
      <c r="F154" s="249" t="s">
        <v>272</v>
      </c>
      <c r="G154" s="246"/>
      <c r="H154" s="250">
        <v>4</v>
      </c>
      <c r="I154" s="251"/>
      <c r="J154" s="246"/>
      <c r="K154" s="246"/>
      <c r="L154" s="252"/>
      <c r="M154" s="253"/>
      <c r="N154" s="254"/>
      <c r="O154" s="254"/>
      <c r="P154" s="254"/>
      <c r="Q154" s="254"/>
      <c r="R154" s="254"/>
      <c r="S154" s="254"/>
      <c r="T154" s="255"/>
      <c r="AT154" s="256" t="s">
        <v>133</v>
      </c>
      <c r="AU154" s="256" t="s">
        <v>78</v>
      </c>
      <c r="AV154" s="12" t="s">
        <v>78</v>
      </c>
      <c r="AW154" s="12" t="s">
        <v>33</v>
      </c>
      <c r="AX154" s="12" t="s">
        <v>76</v>
      </c>
      <c r="AY154" s="256" t="s">
        <v>123</v>
      </c>
    </row>
    <row r="155" spans="2:65" s="1" customFormat="1" ht="25.5" customHeight="1">
      <c r="B155" s="44"/>
      <c r="C155" s="233" t="s">
        <v>273</v>
      </c>
      <c r="D155" s="233" t="s">
        <v>127</v>
      </c>
      <c r="E155" s="234" t="s">
        <v>274</v>
      </c>
      <c r="F155" s="235" t="s">
        <v>275</v>
      </c>
      <c r="G155" s="236" t="s">
        <v>167</v>
      </c>
      <c r="H155" s="237">
        <v>8</v>
      </c>
      <c r="I155" s="238"/>
      <c r="J155" s="239">
        <f>ROUND(I155*H155,2)</f>
        <v>0</v>
      </c>
      <c r="K155" s="235" t="s">
        <v>21</v>
      </c>
      <c r="L155" s="70"/>
      <c r="M155" s="240" t="s">
        <v>21</v>
      </c>
      <c r="N155" s="241" t="s">
        <v>40</v>
      </c>
      <c r="O155" s="45"/>
      <c r="P155" s="242">
        <f>O155*H155</f>
        <v>0</v>
      </c>
      <c r="Q155" s="242">
        <v>0.00105</v>
      </c>
      <c r="R155" s="242">
        <f>Q155*H155</f>
        <v>0.0084</v>
      </c>
      <c r="S155" s="242">
        <v>0</v>
      </c>
      <c r="T155" s="243">
        <f>S155*H155</f>
        <v>0</v>
      </c>
      <c r="AR155" s="22" t="s">
        <v>131</v>
      </c>
      <c r="AT155" s="22" t="s">
        <v>127</v>
      </c>
      <c r="AU155" s="22" t="s">
        <v>78</v>
      </c>
      <c r="AY155" s="22" t="s">
        <v>123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22" t="s">
        <v>76</v>
      </c>
      <c r="BK155" s="244">
        <f>ROUND(I155*H155,2)</f>
        <v>0</v>
      </c>
      <c r="BL155" s="22" t="s">
        <v>131</v>
      </c>
      <c r="BM155" s="22" t="s">
        <v>276</v>
      </c>
    </row>
    <row r="156" spans="2:51" s="12" customFormat="1" ht="13.5">
      <c r="B156" s="245"/>
      <c r="C156" s="246"/>
      <c r="D156" s="247" t="s">
        <v>133</v>
      </c>
      <c r="E156" s="248" t="s">
        <v>21</v>
      </c>
      <c r="F156" s="249" t="s">
        <v>277</v>
      </c>
      <c r="G156" s="246"/>
      <c r="H156" s="250">
        <v>8</v>
      </c>
      <c r="I156" s="251"/>
      <c r="J156" s="246"/>
      <c r="K156" s="246"/>
      <c r="L156" s="252"/>
      <c r="M156" s="253"/>
      <c r="N156" s="254"/>
      <c r="O156" s="254"/>
      <c r="P156" s="254"/>
      <c r="Q156" s="254"/>
      <c r="R156" s="254"/>
      <c r="S156" s="254"/>
      <c r="T156" s="255"/>
      <c r="AT156" s="256" t="s">
        <v>133</v>
      </c>
      <c r="AU156" s="256" t="s">
        <v>78</v>
      </c>
      <c r="AV156" s="12" t="s">
        <v>78</v>
      </c>
      <c r="AW156" s="12" t="s">
        <v>33</v>
      </c>
      <c r="AX156" s="12" t="s">
        <v>76</v>
      </c>
      <c r="AY156" s="256" t="s">
        <v>123</v>
      </c>
    </row>
    <row r="157" spans="2:65" s="1" customFormat="1" ht="16.5" customHeight="1">
      <c r="B157" s="44"/>
      <c r="C157" s="233" t="s">
        <v>278</v>
      </c>
      <c r="D157" s="233" t="s">
        <v>127</v>
      </c>
      <c r="E157" s="234" t="s">
        <v>279</v>
      </c>
      <c r="F157" s="235" t="s">
        <v>280</v>
      </c>
      <c r="G157" s="236" t="s">
        <v>167</v>
      </c>
      <c r="H157" s="237">
        <v>1</v>
      </c>
      <c r="I157" s="238"/>
      <c r="J157" s="239">
        <f>ROUND(I157*H157,2)</f>
        <v>0</v>
      </c>
      <c r="K157" s="235" t="s">
        <v>21</v>
      </c>
      <c r="L157" s="70"/>
      <c r="M157" s="240" t="s">
        <v>21</v>
      </c>
      <c r="N157" s="241" t="s">
        <v>40</v>
      </c>
      <c r="O157" s="45"/>
      <c r="P157" s="242">
        <f>O157*H157</f>
        <v>0</v>
      </c>
      <c r="Q157" s="242">
        <v>0.00105</v>
      </c>
      <c r="R157" s="242">
        <f>Q157*H157</f>
        <v>0.00105</v>
      </c>
      <c r="S157" s="242">
        <v>0</v>
      </c>
      <c r="T157" s="243">
        <f>S157*H157</f>
        <v>0</v>
      </c>
      <c r="AR157" s="22" t="s">
        <v>131</v>
      </c>
      <c r="AT157" s="22" t="s">
        <v>127</v>
      </c>
      <c r="AU157" s="22" t="s">
        <v>78</v>
      </c>
      <c r="AY157" s="22" t="s">
        <v>123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22" t="s">
        <v>76</v>
      </c>
      <c r="BK157" s="244">
        <f>ROUND(I157*H157,2)</f>
        <v>0</v>
      </c>
      <c r="BL157" s="22" t="s">
        <v>131</v>
      </c>
      <c r="BM157" s="22" t="s">
        <v>281</v>
      </c>
    </row>
    <row r="158" spans="2:51" s="12" customFormat="1" ht="13.5">
      <c r="B158" s="245"/>
      <c r="C158" s="246"/>
      <c r="D158" s="247" t="s">
        <v>133</v>
      </c>
      <c r="E158" s="248" t="s">
        <v>21</v>
      </c>
      <c r="F158" s="249" t="s">
        <v>191</v>
      </c>
      <c r="G158" s="246"/>
      <c r="H158" s="250">
        <v>1</v>
      </c>
      <c r="I158" s="251"/>
      <c r="J158" s="246"/>
      <c r="K158" s="246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133</v>
      </c>
      <c r="AU158" s="256" t="s">
        <v>78</v>
      </c>
      <c r="AV158" s="12" t="s">
        <v>78</v>
      </c>
      <c r="AW158" s="12" t="s">
        <v>33</v>
      </c>
      <c r="AX158" s="12" t="s">
        <v>76</v>
      </c>
      <c r="AY158" s="256" t="s">
        <v>123</v>
      </c>
    </row>
    <row r="159" spans="2:65" s="1" customFormat="1" ht="16.5" customHeight="1">
      <c r="B159" s="44"/>
      <c r="C159" s="233" t="s">
        <v>282</v>
      </c>
      <c r="D159" s="233" t="s">
        <v>127</v>
      </c>
      <c r="E159" s="234" t="s">
        <v>283</v>
      </c>
      <c r="F159" s="235" t="s">
        <v>284</v>
      </c>
      <c r="G159" s="236" t="s">
        <v>167</v>
      </c>
      <c r="H159" s="237">
        <v>16</v>
      </c>
      <c r="I159" s="238"/>
      <c r="J159" s="239">
        <f>ROUND(I159*H159,2)</f>
        <v>0</v>
      </c>
      <c r="K159" s="235" t="s">
        <v>21</v>
      </c>
      <c r="L159" s="70"/>
      <c r="M159" s="240" t="s">
        <v>21</v>
      </c>
      <c r="N159" s="241" t="s">
        <v>40</v>
      </c>
      <c r="O159" s="45"/>
      <c r="P159" s="242">
        <f>O159*H159</f>
        <v>0</v>
      </c>
      <c r="Q159" s="242">
        <v>0.00105</v>
      </c>
      <c r="R159" s="242">
        <f>Q159*H159</f>
        <v>0.0168</v>
      </c>
      <c r="S159" s="242">
        <v>0</v>
      </c>
      <c r="T159" s="243">
        <f>S159*H159</f>
        <v>0</v>
      </c>
      <c r="AR159" s="22" t="s">
        <v>131</v>
      </c>
      <c r="AT159" s="22" t="s">
        <v>127</v>
      </c>
      <c r="AU159" s="22" t="s">
        <v>78</v>
      </c>
      <c r="AY159" s="22" t="s">
        <v>123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22" t="s">
        <v>76</v>
      </c>
      <c r="BK159" s="244">
        <f>ROUND(I159*H159,2)</f>
        <v>0</v>
      </c>
      <c r="BL159" s="22" t="s">
        <v>131</v>
      </c>
      <c r="BM159" s="22" t="s">
        <v>285</v>
      </c>
    </row>
    <row r="160" spans="2:51" s="12" customFormat="1" ht="13.5">
      <c r="B160" s="245"/>
      <c r="C160" s="246"/>
      <c r="D160" s="247" t="s">
        <v>133</v>
      </c>
      <c r="E160" s="248" t="s">
        <v>21</v>
      </c>
      <c r="F160" s="249" t="s">
        <v>286</v>
      </c>
      <c r="G160" s="246"/>
      <c r="H160" s="250">
        <v>16</v>
      </c>
      <c r="I160" s="251"/>
      <c r="J160" s="246"/>
      <c r="K160" s="246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133</v>
      </c>
      <c r="AU160" s="256" t="s">
        <v>78</v>
      </c>
      <c r="AV160" s="12" t="s">
        <v>78</v>
      </c>
      <c r="AW160" s="12" t="s">
        <v>33</v>
      </c>
      <c r="AX160" s="12" t="s">
        <v>76</v>
      </c>
      <c r="AY160" s="256" t="s">
        <v>123</v>
      </c>
    </row>
    <row r="161" spans="2:65" s="1" customFormat="1" ht="16.5" customHeight="1">
      <c r="B161" s="44"/>
      <c r="C161" s="233" t="s">
        <v>287</v>
      </c>
      <c r="D161" s="233" t="s">
        <v>127</v>
      </c>
      <c r="E161" s="234" t="s">
        <v>288</v>
      </c>
      <c r="F161" s="235" t="s">
        <v>289</v>
      </c>
      <c r="G161" s="236" t="s">
        <v>167</v>
      </c>
      <c r="H161" s="237">
        <v>10</v>
      </c>
      <c r="I161" s="238"/>
      <c r="J161" s="239">
        <f>ROUND(I161*H161,2)</f>
        <v>0</v>
      </c>
      <c r="K161" s="235" t="s">
        <v>21</v>
      </c>
      <c r="L161" s="70"/>
      <c r="M161" s="240" t="s">
        <v>21</v>
      </c>
      <c r="N161" s="241" t="s">
        <v>40</v>
      </c>
      <c r="O161" s="45"/>
      <c r="P161" s="242">
        <f>O161*H161</f>
        <v>0</v>
      </c>
      <c r="Q161" s="242">
        <v>0.00105</v>
      </c>
      <c r="R161" s="242">
        <f>Q161*H161</f>
        <v>0.010499999999999999</v>
      </c>
      <c r="S161" s="242">
        <v>0</v>
      </c>
      <c r="T161" s="243">
        <f>S161*H161</f>
        <v>0</v>
      </c>
      <c r="AR161" s="22" t="s">
        <v>131</v>
      </c>
      <c r="AT161" s="22" t="s">
        <v>127</v>
      </c>
      <c r="AU161" s="22" t="s">
        <v>78</v>
      </c>
      <c r="AY161" s="22" t="s">
        <v>123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22" t="s">
        <v>76</v>
      </c>
      <c r="BK161" s="244">
        <f>ROUND(I161*H161,2)</f>
        <v>0</v>
      </c>
      <c r="BL161" s="22" t="s">
        <v>131</v>
      </c>
      <c r="BM161" s="22" t="s">
        <v>290</v>
      </c>
    </row>
    <row r="162" spans="2:51" s="12" customFormat="1" ht="13.5">
      <c r="B162" s="245"/>
      <c r="C162" s="246"/>
      <c r="D162" s="247" t="s">
        <v>133</v>
      </c>
      <c r="E162" s="248" t="s">
        <v>21</v>
      </c>
      <c r="F162" s="249" t="s">
        <v>291</v>
      </c>
      <c r="G162" s="246"/>
      <c r="H162" s="250">
        <v>10</v>
      </c>
      <c r="I162" s="251"/>
      <c r="J162" s="246"/>
      <c r="K162" s="246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133</v>
      </c>
      <c r="AU162" s="256" t="s">
        <v>78</v>
      </c>
      <c r="AV162" s="12" t="s">
        <v>78</v>
      </c>
      <c r="AW162" s="12" t="s">
        <v>33</v>
      </c>
      <c r="AX162" s="12" t="s">
        <v>76</v>
      </c>
      <c r="AY162" s="256" t="s">
        <v>123</v>
      </c>
    </row>
    <row r="163" spans="2:65" s="1" customFormat="1" ht="25.5" customHeight="1">
      <c r="B163" s="44"/>
      <c r="C163" s="233" t="s">
        <v>292</v>
      </c>
      <c r="D163" s="233" t="s">
        <v>127</v>
      </c>
      <c r="E163" s="234" t="s">
        <v>293</v>
      </c>
      <c r="F163" s="235" t="s">
        <v>294</v>
      </c>
      <c r="G163" s="236" t="s">
        <v>130</v>
      </c>
      <c r="H163" s="237">
        <v>30</v>
      </c>
      <c r="I163" s="238"/>
      <c r="J163" s="239">
        <f>ROUND(I163*H163,2)</f>
        <v>0</v>
      </c>
      <c r="K163" s="235" t="s">
        <v>21</v>
      </c>
      <c r="L163" s="70"/>
      <c r="M163" s="240" t="s">
        <v>21</v>
      </c>
      <c r="N163" s="241" t="s">
        <v>40</v>
      </c>
      <c r="O163" s="45"/>
      <c r="P163" s="242">
        <f>O163*H163</f>
        <v>0</v>
      </c>
      <c r="Q163" s="242">
        <v>0.00105</v>
      </c>
      <c r="R163" s="242">
        <f>Q163*H163</f>
        <v>0.0315</v>
      </c>
      <c r="S163" s="242">
        <v>0</v>
      </c>
      <c r="T163" s="243">
        <f>S163*H163</f>
        <v>0</v>
      </c>
      <c r="AR163" s="22" t="s">
        <v>131</v>
      </c>
      <c r="AT163" s="22" t="s">
        <v>127</v>
      </c>
      <c r="AU163" s="22" t="s">
        <v>78</v>
      </c>
      <c r="AY163" s="22" t="s">
        <v>123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22" t="s">
        <v>76</v>
      </c>
      <c r="BK163" s="244">
        <f>ROUND(I163*H163,2)</f>
        <v>0</v>
      </c>
      <c r="BL163" s="22" t="s">
        <v>131</v>
      </c>
      <c r="BM163" s="22" t="s">
        <v>295</v>
      </c>
    </row>
    <row r="164" spans="2:51" s="12" customFormat="1" ht="13.5">
      <c r="B164" s="245"/>
      <c r="C164" s="246"/>
      <c r="D164" s="247" t="s">
        <v>133</v>
      </c>
      <c r="E164" s="248" t="s">
        <v>21</v>
      </c>
      <c r="F164" s="249" t="s">
        <v>139</v>
      </c>
      <c r="G164" s="246"/>
      <c r="H164" s="250">
        <v>30</v>
      </c>
      <c r="I164" s="251"/>
      <c r="J164" s="246"/>
      <c r="K164" s="246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133</v>
      </c>
      <c r="AU164" s="256" t="s">
        <v>78</v>
      </c>
      <c r="AV164" s="12" t="s">
        <v>78</v>
      </c>
      <c r="AW164" s="12" t="s">
        <v>33</v>
      </c>
      <c r="AX164" s="12" t="s">
        <v>76</v>
      </c>
      <c r="AY164" s="256" t="s">
        <v>123</v>
      </c>
    </row>
    <row r="165" spans="2:65" s="1" customFormat="1" ht="25.5" customHeight="1">
      <c r="B165" s="44"/>
      <c r="C165" s="233" t="s">
        <v>296</v>
      </c>
      <c r="D165" s="233" t="s">
        <v>127</v>
      </c>
      <c r="E165" s="234" t="s">
        <v>297</v>
      </c>
      <c r="F165" s="235" t="s">
        <v>298</v>
      </c>
      <c r="G165" s="236" t="s">
        <v>130</v>
      </c>
      <c r="H165" s="237">
        <v>38</v>
      </c>
      <c r="I165" s="238"/>
      <c r="J165" s="239">
        <f>ROUND(I165*H165,2)</f>
        <v>0</v>
      </c>
      <c r="K165" s="235" t="s">
        <v>21</v>
      </c>
      <c r="L165" s="70"/>
      <c r="M165" s="240" t="s">
        <v>21</v>
      </c>
      <c r="N165" s="241" t="s">
        <v>40</v>
      </c>
      <c r="O165" s="45"/>
      <c r="P165" s="242">
        <f>O165*H165</f>
        <v>0</v>
      </c>
      <c r="Q165" s="242">
        <v>0.00105</v>
      </c>
      <c r="R165" s="242">
        <f>Q165*H165</f>
        <v>0.0399</v>
      </c>
      <c r="S165" s="242">
        <v>0</v>
      </c>
      <c r="T165" s="243">
        <f>S165*H165</f>
        <v>0</v>
      </c>
      <c r="AR165" s="22" t="s">
        <v>131</v>
      </c>
      <c r="AT165" s="22" t="s">
        <v>127</v>
      </c>
      <c r="AU165" s="22" t="s">
        <v>78</v>
      </c>
      <c r="AY165" s="22" t="s">
        <v>123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22" t="s">
        <v>76</v>
      </c>
      <c r="BK165" s="244">
        <f>ROUND(I165*H165,2)</f>
        <v>0</v>
      </c>
      <c r="BL165" s="22" t="s">
        <v>131</v>
      </c>
      <c r="BM165" s="22" t="s">
        <v>299</v>
      </c>
    </row>
    <row r="166" spans="2:51" s="12" customFormat="1" ht="13.5">
      <c r="B166" s="245"/>
      <c r="C166" s="246"/>
      <c r="D166" s="247" t="s">
        <v>133</v>
      </c>
      <c r="E166" s="248" t="s">
        <v>21</v>
      </c>
      <c r="F166" s="249" t="s">
        <v>144</v>
      </c>
      <c r="G166" s="246"/>
      <c r="H166" s="250">
        <v>38</v>
      </c>
      <c r="I166" s="251"/>
      <c r="J166" s="246"/>
      <c r="K166" s="246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133</v>
      </c>
      <c r="AU166" s="256" t="s">
        <v>78</v>
      </c>
      <c r="AV166" s="12" t="s">
        <v>78</v>
      </c>
      <c r="AW166" s="12" t="s">
        <v>33</v>
      </c>
      <c r="AX166" s="12" t="s">
        <v>76</v>
      </c>
      <c r="AY166" s="256" t="s">
        <v>123</v>
      </c>
    </row>
    <row r="167" spans="2:65" s="1" customFormat="1" ht="25.5" customHeight="1">
      <c r="B167" s="44"/>
      <c r="C167" s="233" t="s">
        <v>300</v>
      </c>
      <c r="D167" s="233" t="s">
        <v>127</v>
      </c>
      <c r="E167" s="234" t="s">
        <v>301</v>
      </c>
      <c r="F167" s="235" t="s">
        <v>302</v>
      </c>
      <c r="G167" s="236" t="s">
        <v>130</v>
      </c>
      <c r="H167" s="237">
        <v>50</v>
      </c>
      <c r="I167" s="238"/>
      <c r="J167" s="239">
        <f>ROUND(I167*H167,2)</f>
        <v>0</v>
      </c>
      <c r="K167" s="235" t="s">
        <v>21</v>
      </c>
      <c r="L167" s="70"/>
      <c r="M167" s="240" t="s">
        <v>21</v>
      </c>
      <c r="N167" s="241" t="s">
        <v>40</v>
      </c>
      <c r="O167" s="45"/>
      <c r="P167" s="242">
        <f>O167*H167</f>
        <v>0</v>
      </c>
      <c r="Q167" s="242">
        <v>0.00105</v>
      </c>
      <c r="R167" s="242">
        <f>Q167*H167</f>
        <v>0.0525</v>
      </c>
      <c r="S167" s="242">
        <v>0</v>
      </c>
      <c r="T167" s="243">
        <f>S167*H167</f>
        <v>0</v>
      </c>
      <c r="AR167" s="22" t="s">
        <v>131</v>
      </c>
      <c r="AT167" s="22" t="s">
        <v>127</v>
      </c>
      <c r="AU167" s="22" t="s">
        <v>78</v>
      </c>
      <c r="AY167" s="22" t="s">
        <v>123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22" t="s">
        <v>76</v>
      </c>
      <c r="BK167" s="244">
        <f>ROUND(I167*H167,2)</f>
        <v>0</v>
      </c>
      <c r="BL167" s="22" t="s">
        <v>131</v>
      </c>
      <c r="BM167" s="22" t="s">
        <v>303</v>
      </c>
    </row>
    <row r="168" spans="2:51" s="12" customFormat="1" ht="13.5">
      <c r="B168" s="245"/>
      <c r="C168" s="246"/>
      <c r="D168" s="247" t="s">
        <v>133</v>
      </c>
      <c r="E168" s="248" t="s">
        <v>21</v>
      </c>
      <c r="F168" s="249" t="s">
        <v>149</v>
      </c>
      <c r="G168" s="246"/>
      <c r="H168" s="250">
        <v>50</v>
      </c>
      <c r="I168" s="251"/>
      <c r="J168" s="246"/>
      <c r="K168" s="246"/>
      <c r="L168" s="252"/>
      <c r="M168" s="253"/>
      <c r="N168" s="254"/>
      <c r="O168" s="254"/>
      <c r="P168" s="254"/>
      <c r="Q168" s="254"/>
      <c r="R168" s="254"/>
      <c r="S168" s="254"/>
      <c r="T168" s="255"/>
      <c r="AT168" s="256" t="s">
        <v>133</v>
      </c>
      <c r="AU168" s="256" t="s">
        <v>78</v>
      </c>
      <c r="AV168" s="12" t="s">
        <v>78</v>
      </c>
      <c r="AW168" s="12" t="s">
        <v>33</v>
      </c>
      <c r="AX168" s="12" t="s">
        <v>76</v>
      </c>
      <c r="AY168" s="256" t="s">
        <v>123</v>
      </c>
    </row>
    <row r="169" spans="2:65" s="1" customFormat="1" ht="25.5" customHeight="1">
      <c r="B169" s="44"/>
      <c r="C169" s="233" t="s">
        <v>304</v>
      </c>
      <c r="D169" s="233" t="s">
        <v>127</v>
      </c>
      <c r="E169" s="234" t="s">
        <v>305</v>
      </c>
      <c r="F169" s="235" t="s">
        <v>306</v>
      </c>
      <c r="G169" s="236" t="s">
        <v>130</v>
      </c>
      <c r="H169" s="237">
        <v>12</v>
      </c>
      <c r="I169" s="238"/>
      <c r="J169" s="239">
        <f>ROUND(I169*H169,2)</f>
        <v>0</v>
      </c>
      <c r="K169" s="235" t="s">
        <v>21</v>
      </c>
      <c r="L169" s="70"/>
      <c r="M169" s="240" t="s">
        <v>21</v>
      </c>
      <c r="N169" s="241" t="s">
        <v>40</v>
      </c>
      <c r="O169" s="45"/>
      <c r="P169" s="242">
        <f>O169*H169</f>
        <v>0</v>
      </c>
      <c r="Q169" s="242">
        <v>0.00105</v>
      </c>
      <c r="R169" s="242">
        <f>Q169*H169</f>
        <v>0.0126</v>
      </c>
      <c r="S169" s="242">
        <v>0</v>
      </c>
      <c r="T169" s="243">
        <f>S169*H169</f>
        <v>0</v>
      </c>
      <c r="AR169" s="22" t="s">
        <v>131</v>
      </c>
      <c r="AT169" s="22" t="s">
        <v>127</v>
      </c>
      <c r="AU169" s="22" t="s">
        <v>78</v>
      </c>
      <c r="AY169" s="22" t="s">
        <v>123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22" t="s">
        <v>76</v>
      </c>
      <c r="BK169" s="244">
        <f>ROUND(I169*H169,2)</f>
        <v>0</v>
      </c>
      <c r="BL169" s="22" t="s">
        <v>131</v>
      </c>
      <c r="BM169" s="22" t="s">
        <v>307</v>
      </c>
    </row>
    <row r="170" spans="2:51" s="12" customFormat="1" ht="13.5">
      <c r="B170" s="245"/>
      <c r="C170" s="246"/>
      <c r="D170" s="247" t="s">
        <v>133</v>
      </c>
      <c r="E170" s="248" t="s">
        <v>21</v>
      </c>
      <c r="F170" s="249" t="s">
        <v>154</v>
      </c>
      <c r="G170" s="246"/>
      <c r="H170" s="250">
        <v>12</v>
      </c>
      <c r="I170" s="251"/>
      <c r="J170" s="246"/>
      <c r="K170" s="246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133</v>
      </c>
      <c r="AU170" s="256" t="s">
        <v>78</v>
      </c>
      <c r="AV170" s="12" t="s">
        <v>78</v>
      </c>
      <c r="AW170" s="12" t="s">
        <v>33</v>
      </c>
      <c r="AX170" s="12" t="s">
        <v>76</v>
      </c>
      <c r="AY170" s="256" t="s">
        <v>123</v>
      </c>
    </row>
    <row r="171" spans="2:65" s="1" customFormat="1" ht="25.5" customHeight="1">
      <c r="B171" s="44"/>
      <c r="C171" s="233" t="s">
        <v>308</v>
      </c>
      <c r="D171" s="233" t="s">
        <v>127</v>
      </c>
      <c r="E171" s="234" t="s">
        <v>309</v>
      </c>
      <c r="F171" s="235" t="s">
        <v>310</v>
      </c>
      <c r="G171" s="236" t="s">
        <v>130</v>
      </c>
      <c r="H171" s="237">
        <v>20</v>
      </c>
      <c r="I171" s="238"/>
      <c r="J171" s="239">
        <f>ROUND(I171*H171,2)</f>
        <v>0</v>
      </c>
      <c r="K171" s="235" t="s">
        <v>21</v>
      </c>
      <c r="L171" s="70"/>
      <c r="M171" s="240" t="s">
        <v>21</v>
      </c>
      <c r="N171" s="241" t="s">
        <v>40</v>
      </c>
      <c r="O171" s="45"/>
      <c r="P171" s="242">
        <f>O171*H171</f>
        <v>0</v>
      </c>
      <c r="Q171" s="242">
        <v>0.00105</v>
      </c>
      <c r="R171" s="242">
        <f>Q171*H171</f>
        <v>0.020999999999999998</v>
      </c>
      <c r="S171" s="242">
        <v>0</v>
      </c>
      <c r="T171" s="243">
        <f>S171*H171</f>
        <v>0</v>
      </c>
      <c r="AR171" s="22" t="s">
        <v>131</v>
      </c>
      <c r="AT171" s="22" t="s">
        <v>127</v>
      </c>
      <c r="AU171" s="22" t="s">
        <v>78</v>
      </c>
      <c r="AY171" s="22" t="s">
        <v>123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22" t="s">
        <v>76</v>
      </c>
      <c r="BK171" s="244">
        <f>ROUND(I171*H171,2)</f>
        <v>0</v>
      </c>
      <c r="BL171" s="22" t="s">
        <v>131</v>
      </c>
      <c r="BM171" s="22" t="s">
        <v>311</v>
      </c>
    </row>
    <row r="172" spans="2:51" s="12" customFormat="1" ht="13.5">
      <c r="B172" s="245"/>
      <c r="C172" s="246"/>
      <c r="D172" s="247" t="s">
        <v>133</v>
      </c>
      <c r="E172" s="248" t="s">
        <v>21</v>
      </c>
      <c r="F172" s="249" t="s">
        <v>159</v>
      </c>
      <c r="G172" s="246"/>
      <c r="H172" s="250">
        <v>20</v>
      </c>
      <c r="I172" s="251"/>
      <c r="J172" s="246"/>
      <c r="K172" s="246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133</v>
      </c>
      <c r="AU172" s="256" t="s">
        <v>78</v>
      </c>
      <c r="AV172" s="12" t="s">
        <v>78</v>
      </c>
      <c r="AW172" s="12" t="s">
        <v>33</v>
      </c>
      <c r="AX172" s="12" t="s">
        <v>76</v>
      </c>
      <c r="AY172" s="256" t="s">
        <v>123</v>
      </c>
    </row>
    <row r="173" spans="2:65" s="1" customFormat="1" ht="25.5" customHeight="1">
      <c r="B173" s="44"/>
      <c r="C173" s="233" t="s">
        <v>312</v>
      </c>
      <c r="D173" s="233" t="s">
        <v>127</v>
      </c>
      <c r="E173" s="234" t="s">
        <v>313</v>
      </c>
      <c r="F173" s="235" t="s">
        <v>314</v>
      </c>
      <c r="G173" s="236" t="s">
        <v>130</v>
      </c>
      <c r="H173" s="237">
        <v>30</v>
      </c>
      <c r="I173" s="238"/>
      <c r="J173" s="239">
        <f>ROUND(I173*H173,2)</f>
        <v>0</v>
      </c>
      <c r="K173" s="235" t="s">
        <v>21</v>
      </c>
      <c r="L173" s="70"/>
      <c r="M173" s="240" t="s">
        <v>21</v>
      </c>
      <c r="N173" s="241" t="s">
        <v>40</v>
      </c>
      <c r="O173" s="45"/>
      <c r="P173" s="242">
        <f>O173*H173</f>
        <v>0</v>
      </c>
      <c r="Q173" s="242">
        <v>0.00105</v>
      </c>
      <c r="R173" s="242">
        <f>Q173*H173</f>
        <v>0.0315</v>
      </c>
      <c r="S173" s="242">
        <v>0</v>
      </c>
      <c r="T173" s="243">
        <f>S173*H173</f>
        <v>0</v>
      </c>
      <c r="AR173" s="22" t="s">
        <v>131</v>
      </c>
      <c r="AT173" s="22" t="s">
        <v>127</v>
      </c>
      <c r="AU173" s="22" t="s">
        <v>78</v>
      </c>
      <c r="AY173" s="22" t="s">
        <v>123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22" t="s">
        <v>76</v>
      </c>
      <c r="BK173" s="244">
        <f>ROUND(I173*H173,2)</f>
        <v>0</v>
      </c>
      <c r="BL173" s="22" t="s">
        <v>131</v>
      </c>
      <c r="BM173" s="22" t="s">
        <v>315</v>
      </c>
    </row>
    <row r="174" spans="2:51" s="12" customFormat="1" ht="13.5">
      <c r="B174" s="245"/>
      <c r="C174" s="246"/>
      <c r="D174" s="247" t="s">
        <v>133</v>
      </c>
      <c r="E174" s="248" t="s">
        <v>21</v>
      </c>
      <c r="F174" s="249" t="s">
        <v>139</v>
      </c>
      <c r="G174" s="246"/>
      <c r="H174" s="250">
        <v>30</v>
      </c>
      <c r="I174" s="251"/>
      <c r="J174" s="246"/>
      <c r="K174" s="246"/>
      <c r="L174" s="252"/>
      <c r="M174" s="253"/>
      <c r="N174" s="254"/>
      <c r="O174" s="254"/>
      <c r="P174" s="254"/>
      <c r="Q174" s="254"/>
      <c r="R174" s="254"/>
      <c r="S174" s="254"/>
      <c r="T174" s="255"/>
      <c r="AT174" s="256" t="s">
        <v>133</v>
      </c>
      <c r="AU174" s="256" t="s">
        <v>78</v>
      </c>
      <c r="AV174" s="12" t="s">
        <v>78</v>
      </c>
      <c r="AW174" s="12" t="s">
        <v>33</v>
      </c>
      <c r="AX174" s="12" t="s">
        <v>76</v>
      </c>
      <c r="AY174" s="256" t="s">
        <v>123</v>
      </c>
    </row>
    <row r="175" spans="2:65" s="1" customFormat="1" ht="16.5" customHeight="1">
      <c r="B175" s="44"/>
      <c r="C175" s="233" t="s">
        <v>316</v>
      </c>
      <c r="D175" s="233" t="s">
        <v>127</v>
      </c>
      <c r="E175" s="234" t="s">
        <v>317</v>
      </c>
      <c r="F175" s="235" t="s">
        <v>318</v>
      </c>
      <c r="G175" s="236" t="s">
        <v>130</v>
      </c>
      <c r="H175" s="237">
        <v>250</v>
      </c>
      <c r="I175" s="238"/>
      <c r="J175" s="239">
        <f>ROUND(I175*H175,2)</f>
        <v>0</v>
      </c>
      <c r="K175" s="235" t="s">
        <v>21</v>
      </c>
      <c r="L175" s="70"/>
      <c r="M175" s="240" t="s">
        <v>21</v>
      </c>
      <c r="N175" s="241" t="s">
        <v>40</v>
      </c>
      <c r="O175" s="45"/>
      <c r="P175" s="242">
        <f>O175*H175</f>
        <v>0</v>
      </c>
      <c r="Q175" s="242">
        <v>0.00105</v>
      </c>
      <c r="R175" s="242">
        <f>Q175*H175</f>
        <v>0.2625</v>
      </c>
      <c r="S175" s="242">
        <v>0</v>
      </c>
      <c r="T175" s="243">
        <f>S175*H175</f>
        <v>0</v>
      </c>
      <c r="AR175" s="22" t="s">
        <v>131</v>
      </c>
      <c r="AT175" s="22" t="s">
        <v>127</v>
      </c>
      <c r="AU175" s="22" t="s">
        <v>78</v>
      </c>
      <c r="AY175" s="22" t="s">
        <v>123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22" t="s">
        <v>76</v>
      </c>
      <c r="BK175" s="244">
        <f>ROUND(I175*H175,2)</f>
        <v>0</v>
      </c>
      <c r="BL175" s="22" t="s">
        <v>131</v>
      </c>
      <c r="BM175" s="22" t="s">
        <v>319</v>
      </c>
    </row>
    <row r="176" spans="2:51" s="12" customFormat="1" ht="13.5">
      <c r="B176" s="245"/>
      <c r="C176" s="246"/>
      <c r="D176" s="247" t="s">
        <v>133</v>
      </c>
      <c r="E176" s="248" t="s">
        <v>21</v>
      </c>
      <c r="F176" s="249" t="s">
        <v>320</v>
      </c>
      <c r="G176" s="246"/>
      <c r="H176" s="250">
        <v>250</v>
      </c>
      <c r="I176" s="251"/>
      <c r="J176" s="246"/>
      <c r="K176" s="246"/>
      <c r="L176" s="252"/>
      <c r="M176" s="253"/>
      <c r="N176" s="254"/>
      <c r="O176" s="254"/>
      <c r="P176" s="254"/>
      <c r="Q176" s="254"/>
      <c r="R176" s="254"/>
      <c r="S176" s="254"/>
      <c r="T176" s="255"/>
      <c r="AT176" s="256" t="s">
        <v>133</v>
      </c>
      <c r="AU176" s="256" t="s">
        <v>78</v>
      </c>
      <c r="AV176" s="12" t="s">
        <v>78</v>
      </c>
      <c r="AW176" s="12" t="s">
        <v>33</v>
      </c>
      <c r="AX176" s="12" t="s">
        <v>76</v>
      </c>
      <c r="AY176" s="256" t="s">
        <v>123</v>
      </c>
    </row>
    <row r="177" spans="2:65" s="1" customFormat="1" ht="25.5" customHeight="1">
      <c r="B177" s="44"/>
      <c r="C177" s="233" t="s">
        <v>321</v>
      </c>
      <c r="D177" s="233" t="s">
        <v>127</v>
      </c>
      <c r="E177" s="234" t="s">
        <v>322</v>
      </c>
      <c r="F177" s="235" t="s">
        <v>323</v>
      </c>
      <c r="G177" s="236" t="s">
        <v>130</v>
      </c>
      <c r="H177" s="237">
        <v>50</v>
      </c>
      <c r="I177" s="238"/>
      <c r="J177" s="239">
        <f>ROUND(I177*H177,2)</f>
        <v>0</v>
      </c>
      <c r="K177" s="235" t="s">
        <v>21</v>
      </c>
      <c r="L177" s="70"/>
      <c r="M177" s="240" t="s">
        <v>21</v>
      </c>
      <c r="N177" s="241" t="s">
        <v>40</v>
      </c>
      <c r="O177" s="45"/>
      <c r="P177" s="242">
        <f>O177*H177</f>
        <v>0</v>
      </c>
      <c r="Q177" s="242">
        <v>0.00105</v>
      </c>
      <c r="R177" s="242">
        <f>Q177*H177</f>
        <v>0.0525</v>
      </c>
      <c r="S177" s="242">
        <v>0</v>
      </c>
      <c r="T177" s="243">
        <f>S177*H177</f>
        <v>0</v>
      </c>
      <c r="AR177" s="22" t="s">
        <v>131</v>
      </c>
      <c r="AT177" s="22" t="s">
        <v>127</v>
      </c>
      <c r="AU177" s="22" t="s">
        <v>78</v>
      </c>
      <c r="AY177" s="22" t="s">
        <v>123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22" t="s">
        <v>76</v>
      </c>
      <c r="BK177" s="244">
        <f>ROUND(I177*H177,2)</f>
        <v>0</v>
      </c>
      <c r="BL177" s="22" t="s">
        <v>131</v>
      </c>
      <c r="BM177" s="22" t="s">
        <v>324</v>
      </c>
    </row>
    <row r="178" spans="2:51" s="12" customFormat="1" ht="13.5">
      <c r="B178" s="245"/>
      <c r="C178" s="246"/>
      <c r="D178" s="247" t="s">
        <v>133</v>
      </c>
      <c r="E178" s="248" t="s">
        <v>21</v>
      </c>
      <c r="F178" s="249" t="s">
        <v>149</v>
      </c>
      <c r="G178" s="246"/>
      <c r="H178" s="250">
        <v>50</v>
      </c>
      <c r="I178" s="251"/>
      <c r="J178" s="246"/>
      <c r="K178" s="246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133</v>
      </c>
      <c r="AU178" s="256" t="s">
        <v>78</v>
      </c>
      <c r="AV178" s="12" t="s">
        <v>78</v>
      </c>
      <c r="AW178" s="12" t="s">
        <v>33</v>
      </c>
      <c r="AX178" s="12" t="s">
        <v>76</v>
      </c>
      <c r="AY178" s="256" t="s">
        <v>123</v>
      </c>
    </row>
    <row r="179" spans="2:65" s="1" customFormat="1" ht="16.5" customHeight="1">
      <c r="B179" s="44"/>
      <c r="C179" s="233" t="s">
        <v>325</v>
      </c>
      <c r="D179" s="233" t="s">
        <v>127</v>
      </c>
      <c r="E179" s="234" t="s">
        <v>326</v>
      </c>
      <c r="F179" s="235" t="s">
        <v>327</v>
      </c>
      <c r="G179" s="236" t="s">
        <v>167</v>
      </c>
      <c r="H179" s="237">
        <v>3.19</v>
      </c>
      <c r="I179" s="238"/>
      <c r="J179" s="239">
        <f>ROUND(I179*H179,2)</f>
        <v>0</v>
      </c>
      <c r="K179" s="235" t="s">
        <v>21</v>
      </c>
      <c r="L179" s="70"/>
      <c r="M179" s="240" t="s">
        <v>21</v>
      </c>
      <c r="N179" s="241" t="s">
        <v>40</v>
      </c>
      <c r="O179" s="45"/>
      <c r="P179" s="242">
        <f>O179*H179</f>
        <v>0</v>
      </c>
      <c r="Q179" s="242">
        <v>0.00105</v>
      </c>
      <c r="R179" s="242">
        <f>Q179*H179</f>
        <v>0.0033494999999999996</v>
      </c>
      <c r="S179" s="242">
        <v>0</v>
      </c>
      <c r="T179" s="243">
        <f>S179*H179</f>
        <v>0</v>
      </c>
      <c r="AR179" s="22" t="s">
        <v>131</v>
      </c>
      <c r="AT179" s="22" t="s">
        <v>127</v>
      </c>
      <c r="AU179" s="22" t="s">
        <v>78</v>
      </c>
      <c r="AY179" s="22" t="s">
        <v>123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22" t="s">
        <v>76</v>
      </c>
      <c r="BK179" s="244">
        <f>ROUND(I179*H179,2)</f>
        <v>0</v>
      </c>
      <c r="BL179" s="22" t="s">
        <v>131</v>
      </c>
      <c r="BM179" s="22" t="s">
        <v>328</v>
      </c>
    </row>
    <row r="180" spans="2:51" s="12" customFormat="1" ht="13.5">
      <c r="B180" s="245"/>
      <c r="C180" s="246"/>
      <c r="D180" s="247" t="s">
        <v>133</v>
      </c>
      <c r="E180" s="248" t="s">
        <v>21</v>
      </c>
      <c r="F180" s="249" t="s">
        <v>179</v>
      </c>
      <c r="G180" s="246"/>
      <c r="H180" s="250">
        <v>3.19</v>
      </c>
      <c r="I180" s="251"/>
      <c r="J180" s="246"/>
      <c r="K180" s="246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133</v>
      </c>
      <c r="AU180" s="256" t="s">
        <v>78</v>
      </c>
      <c r="AV180" s="12" t="s">
        <v>78</v>
      </c>
      <c r="AW180" s="12" t="s">
        <v>33</v>
      </c>
      <c r="AX180" s="12" t="s">
        <v>76</v>
      </c>
      <c r="AY180" s="256" t="s">
        <v>123</v>
      </c>
    </row>
    <row r="181" spans="2:63" s="11" customFormat="1" ht="29.85" customHeight="1">
      <c r="B181" s="217"/>
      <c r="C181" s="218"/>
      <c r="D181" s="219" t="s">
        <v>68</v>
      </c>
      <c r="E181" s="231" t="s">
        <v>329</v>
      </c>
      <c r="F181" s="231" t="s">
        <v>330</v>
      </c>
      <c r="G181" s="218"/>
      <c r="H181" s="218"/>
      <c r="I181" s="221"/>
      <c r="J181" s="232">
        <f>BK181</f>
        <v>0</v>
      </c>
      <c r="K181" s="218"/>
      <c r="L181" s="223"/>
      <c r="M181" s="224"/>
      <c r="N181" s="225"/>
      <c r="O181" s="225"/>
      <c r="P181" s="226">
        <f>SUM(P182:P225)</f>
        <v>0</v>
      </c>
      <c r="Q181" s="225"/>
      <c r="R181" s="226">
        <f>SUM(R182:R225)</f>
        <v>0.46638089999999993</v>
      </c>
      <c r="S181" s="225"/>
      <c r="T181" s="227">
        <f>SUM(T182:T225)</f>
        <v>0</v>
      </c>
      <c r="AR181" s="228" t="s">
        <v>78</v>
      </c>
      <c r="AT181" s="229" t="s">
        <v>68</v>
      </c>
      <c r="AU181" s="229" t="s">
        <v>76</v>
      </c>
      <c r="AY181" s="228" t="s">
        <v>123</v>
      </c>
      <c r="BK181" s="230">
        <f>SUM(BK182:BK225)</f>
        <v>0</v>
      </c>
    </row>
    <row r="182" spans="2:65" s="1" customFormat="1" ht="16.5" customHeight="1">
      <c r="B182" s="44"/>
      <c r="C182" s="233" t="s">
        <v>331</v>
      </c>
      <c r="D182" s="233" t="s">
        <v>127</v>
      </c>
      <c r="E182" s="234" t="s">
        <v>332</v>
      </c>
      <c r="F182" s="235" t="s">
        <v>333</v>
      </c>
      <c r="G182" s="236" t="s">
        <v>167</v>
      </c>
      <c r="H182" s="237">
        <v>13</v>
      </c>
      <c r="I182" s="238"/>
      <c r="J182" s="239">
        <f>ROUND(I182*H182,2)</f>
        <v>0</v>
      </c>
      <c r="K182" s="235" t="s">
        <v>21</v>
      </c>
      <c r="L182" s="70"/>
      <c r="M182" s="240" t="s">
        <v>21</v>
      </c>
      <c r="N182" s="241" t="s">
        <v>40</v>
      </c>
      <c r="O182" s="45"/>
      <c r="P182" s="242">
        <f>O182*H182</f>
        <v>0</v>
      </c>
      <c r="Q182" s="242">
        <v>0.00167</v>
      </c>
      <c r="R182" s="242">
        <f>Q182*H182</f>
        <v>0.02171</v>
      </c>
      <c r="S182" s="242">
        <v>0</v>
      </c>
      <c r="T182" s="243">
        <f>S182*H182</f>
        <v>0</v>
      </c>
      <c r="AR182" s="22" t="s">
        <v>131</v>
      </c>
      <c r="AT182" s="22" t="s">
        <v>127</v>
      </c>
      <c r="AU182" s="22" t="s">
        <v>78</v>
      </c>
      <c r="AY182" s="22" t="s">
        <v>123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22" t="s">
        <v>76</v>
      </c>
      <c r="BK182" s="244">
        <f>ROUND(I182*H182,2)</f>
        <v>0</v>
      </c>
      <c r="BL182" s="22" t="s">
        <v>131</v>
      </c>
      <c r="BM182" s="22" t="s">
        <v>334</v>
      </c>
    </row>
    <row r="183" spans="2:51" s="12" customFormat="1" ht="13.5">
      <c r="B183" s="245"/>
      <c r="C183" s="246"/>
      <c r="D183" s="247" t="s">
        <v>133</v>
      </c>
      <c r="E183" s="248" t="s">
        <v>21</v>
      </c>
      <c r="F183" s="249" t="s">
        <v>335</v>
      </c>
      <c r="G183" s="246"/>
      <c r="H183" s="250">
        <v>13</v>
      </c>
      <c r="I183" s="251"/>
      <c r="J183" s="246"/>
      <c r="K183" s="246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133</v>
      </c>
      <c r="AU183" s="256" t="s">
        <v>78</v>
      </c>
      <c r="AV183" s="12" t="s">
        <v>78</v>
      </c>
      <c r="AW183" s="12" t="s">
        <v>33</v>
      </c>
      <c r="AX183" s="12" t="s">
        <v>76</v>
      </c>
      <c r="AY183" s="256" t="s">
        <v>123</v>
      </c>
    </row>
    <row r="184" spans="2:65" s="1" customFormat="1" ht="16.5" customHeight="1">
      <c r="B184" s="44"/>
      <c r="C184" s="233" t="s">
        <v>336</v>
      </c>
      <c r="D184" s="233" t="s">
        <v>127</v>
      </c>
      <c r="E184" s="234" t="s">
        <v>337</v>
      </c>
      <c r="F184" s="235" t="s">
        <v>338</v>
      </c>
      <c r="G184" s="236" t="s">
        <v>167</v>
      </c>
      <c r="H184" s="237">
        <v>12</v>
      </c>
      <c r="I184" s="238"/>
      <c r="J184" s="239">
        <f>ROUND(I184*H184,2)</f>
        <v>0</v>
      </c>
      <c r="K184" s="235" t="s">
        <v>21</v>
      </c>
      <c r="L184" s="70"/>
      <c r="M184" s="240" t="s">
        <v>21</v>
      </c>
      <c r="N184" s="241" t="s">
        <v>40</v>
      </c>
      <c r="O184" s="45"/>
      <c r="P184" s="242">
        <f>O184*H184</f>
        <v>0</v>
      </c>
      <c r="Q184" s="242">
        <v>0.00167</v>
      </c>
      <c r="R184" s="242">
        <f>Q184*H184</f>
        <v>0.020040000000000002</v>
      </c>
      <c r="S184" s="242">
        <v>0</v>
      </c>
      <c r="T184" s="243">
        <f>S184*H184</f>
        <v>0</v>
      </c>
      <c r="AR184" s="22" t="s">
        <v>131</v>
      </c>
      <c r="AT184" s="22" t="s">
        <v>127</v>
      </c>
      <c r="AU184" s="22" t="s">
        <v>78</v>
      </c>
      <c r="AY184" s="22" t="s">
        <v>123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22" t="s">
        <v>76</v>
      </c>
      <c r="BK184" s="244">
        <f>ROUND(I184*H184,2)</f>
        <v>0</v>
      </c>
      <c r="BL184" s="22" t="s">
        <v>131</v>
      </c>
      <c r="BM184" s="22" t="s">
        <v>339</v>
      </c>
    </row>
    <row r="185" spans="2:51" s="12" customFormat="1" ht="13.5">
      <c r="B185" s="245"/>
      <c r="C185" s="246"/>
      <c r="D185" s="247" t="s">
        <v>133</v>
      </c>
      <c r="E185" s="248" t="s">
        <v>21</v>
      </c>
      <c r="F185" s="249" t="s">
        <v>154</v>
      </c>
      <c r="G185" s="246"/>
      <c r="H185" s="250">
        <v>12</v>
      </c>
      <c r="I185" s="251"/>
      <c r="J185" s="246"/>
      <c r="K185" s="246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133</v>
      </c>
      <c r="AU185" s="256" t="s">
        <v>78</v>
      </c>
      <c r="AV185" s="12" t="s">
        <v>78</v>
      </c>
      <c r="AW185" s="12" t="s">
        <v>33</v>
      </c>
      <c r="AX185" s="12" t="s">
        <v>76</v>
      </c>
      <c r="AY185" s="256" t="s">
        <v>123</v>
      </c>
    </row>
    <row r="186" spans="2:65" s="1" customFormat="1" ht="16.5" customHeight="1">
      <c r="B186" s="44"/>
      <c r="C186" s="233" t="s">
        <v>340</v>
      </c>
      <c r="D186" s="233" t="s">
        <v>127</v>
      </c>
      <c r="E186" s="234" t="s">
        <v>341</v>
      </c>
      <c r="F186" s="235" t="s">
        <v>342</v>
      </c>
      <c r="G186" s="236" t="s">
        <v>167</v>
      </c>
      <c r="H186" s="237">
        <v>4</v>
      </c>
      <c r="I186" s="238"/>
      <c r="J186" s="239">
        <f>ROUND(I186*H186,2)</f>
        <v>0</v>
      </c>
      <c r="K186" s="235" t="s">
        <v>21</v>
      </c>
      <c r="L186" s="70"/>
      <c r="M186" s="240" t="s">
        <v>21</v>
      </c>
      <c r="N186" s="241" t="s">
        <v>40</v>
      </c>
      <c r="O186" s="45"/>
      <c r="P186" s="242">
        <f>O186*H186</f>
        <v>0</v>
      </c>
      <c r="Q186" s="242">
        <v>0.00167</v>
      </c>
      <c r="R186" s="242">
        <f>Q186*H186</f>
        <v>0.00668</v>
      </c>
      <c r="S186" s="242">
        <v>0</v>
      </c>
      <c r="T186" s="243">
        <f>S186*H186</f>
        <v>0</v>
      </c>
      <c r="AR186" s="22" t="s">
        <v>131</v>
      </c>
      <c r="AT186" s="22" t="s">
        <v>127</v>
      </c>
      <c r="AU186" s="22" t="s">
        <v>78</v>
      </c>
      <c r="AY186" s="22" t="s">
        <v>123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22" t="s">
        <v>76</v>
      </c>
      <c r="BK186" s="244">
        <f>ROUND(I186*H186,2)</f>
        <v>0</v>
      </c>
      <c r="BL186" s="22" t="s">
        <v>131</v>
      </c>
      <c r="BM186" s="22" t="s">
        <v>343</v>
      </c>
    </row>
    <row r="187" spans="2:51" s="12" customFormat="1" ht="13.5">
      <c r="B187" s="245"/>
      <c r="C187" s="246"/>
      <c r="D187" s="247" t="s">
        <v>133</v>
      </c>
      <c r="E187" s="248" t="s">
        <v>21</v>
      </c>
      <c r="F187" s="249" t="s">
        <v>272</v>
      </c>
      <c r="G187" s="246"/>
      <c r="H187" s="250">
        <v>4</v>
      </c>
      <c r="I187" s="251"/>
      <c r="J187" s="246"/>
      <c r="K187" s="246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133</v>
      </c>
      <c r="AU187" s="256" t="s">
        <v>78</v>
      </c>
      <c r="AV187" s="12" t="s">
        <v>78</v>
      </c>
      <c r="AW187" s="12" t="s">
        <v>33</v>
      </c>
      <c r="AX187" s="12" t="s">
        <v>76</v>
      </c>
      <c r="AY187" s="256" t="s">
        <v>123</v>
      </c>
    </row>
    <row r="188" spans="2:65" s="1" customFormat="1" ht="16.5" customHeight="1">
      <c r="B188" s="44"/>
      <c r="C188" s="233" t="s">
        <v>344</v>
      </c>
      <c r="D188" s="233" t="s">
        <v>127</v>
      </c>
      <c r="E188" s="234" t="s">
        <v>345</v>
      </c>
      <c r="F188" s="235" t="s">
        <v>346</v>
      </c>
      <c r="G188" s="236" t="s">
        <v>167</v>
      </c>
      <c r="H188" s="237">
        <v>8</v>
      </c>
      <c r="I188" s="238"/>
      <c r="J188" s="239">
        <f>ROUND(I188*H188,2)</f>
        <v>0</v>
      </c>
      <c r="K188" s="235" t="s">
        <v>21</v>
      </c>
      <c r="L188" s="70"/>
      <c r="M188" s="240" t="s">
        <v>21</v>
      </c>
      <c r="N188" s="241" t="s">
        <v>40</v>
      </c>
      <c r="O188" s="45"/>
      <c r="P188" s="242">
        <f>O188*H188</f>
        <v>0</v>
      </c>
      <c r="Q188" s="242">
        <v>0.00167</v>
      </c>
      <c r="R188" s="242">
        <f>Q188*H188</f>
        <v>0.01336</v>
      </c>
      <c r="S188" s="242">
        <v>0</v>
      </c>
      <c r="T188" s="243">
        <f>S188*H188</f>
        <v>0</v>
      </c>
      <c r="AR188" s="22" t="s">
        <v>131</v>
      </c>
      <c r="AT188" s="22" t="s">
        <v>127</v>
      </c>
      <c r="AU188" s="22" t="s">
        <v>78</v>
      </c>
      <c r="AY188" s="22" t="s">
        <v>123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22" t="s">
        <v>76</v>
      </c>
      <c r="BK188" s="244">
        <f>ROUND(I188*H188,2)</f>
        <v>0</v>
      </c>
      <c r="BL188" s="22" t="s">
        <v>131</v>
      </c>
      <c r="BM188" s="22" t="s">
        <v>347</v>
      </c>
    </row>
    <row r="189" spans="2:51" s="12" customFormat="1" ht="13.5">
      <c r="B189" s="245"/>
      <c r="C189" s="246"/>
      <c r="D189" s="247" t="s">
        <v>133</v>
      </c>
      <c r="E189" s="248" t="s">
        <v>21</v>
      </c>
      <c r="F189" s="249" t="s">
        <v>277</v>
      </c>
      <c r="G189" s="246"/>
      <c r="H189" s="250">
        <v>8</v>
      </c>
      <c r="I189" s="251"/>
      <c r="J189" s="246"/>
      <c r="K189" s="246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133</v>
      </c>
      <c r="AU189" s="256" t="s">
        <v>78</v>
      </c>
      <c r="AV189" s="12" t="s">
        <v>78</v>
      </c>
      <c r="AW189" s="12" t="s">
        <v>33</v>
      </c>
      <c r="AX189" s="12" t="s">
        <v>76</v>
      </c>
      <c r="AY189" s="256" t="s">
        <v>123</v>
      </c>
    </row>
    <row r="190" spans="2:65" s="1" customFormat="1" ht="16.5" customHeight="1">
      <c r="B190" s="44"/>
      <c r="C190" s="233" t="s">
        <v>348</v>
      </c>
      <c r="D190" s="233" t="s">
        <v>127</v>
      </c>
      <c r="E190" s="234" t="s">
        <v>349</v>
      </c>
      <c r="F190" s="235" t="s">
        <v>350</v>
      </c>
      <c r="G190" s="236" t="s">
        <v>167</v>
      </c>
      <c r="H190" s="237">
        <v>2</v>
      </c>
      <c r="I190" s="238"/>
      <c r="J190" s="239">
        <f>ROUND(I190*H190,2)</f>
        <v>0</v>
      </c>
      <c r="K190" s="235" t="s">
        <v>21</v>
      </c>
      <c r="L190" s="70"/>
      <c r="M190" s="240" t="s">
        <v>21</v>
      </c>
      <c r="N190" s="241" t="s">
        <v>40</v>
      </c>
      <c r="O190" s="45"/>
      <c r="P190" s="242">
        <f>O190*H190</f>
        <v>0</v>
      </c>
      <c r="Q190" s="242">
        <v>0.00167</v>
      </c>
      <c r="R190" s="242">
        <f>Q190*H190</f>
        <v>0.00334</v>
      </c>
      <c r="S190" s="242">
        <v>0</v>
      </c>
      <c r="T190" s="243">
        <f>S190*H190</f>
        <v>0</v>
      </c>
      <c r="AR190" s="22" t="s">
        <v>131</v>
      </c>
      <c r="AT190" s="22" t="s">
        <v>127</v>
      </c>
      <c r="AU190" s="22" t="s">
        <v>78</v>
      </c>
      <c r="AY190" s="22" t="s">
        <v>123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22" t="s">
        <v>76</v>
      </c>
      <c r="BK190" s="244">
        <f>ROUND(I190*H190,2)</f>
        <v>0</v>
      </c>
      <c r="BL190" s="22" t="s">
        <v>131</v>
      </c>
      <c r="BM190" s="22" t="s">
        <v>351</v>
      </c>
    </row>
    <row r="191" spans="2:51" s="12" customFormat="1" ht="13.5">
      <c r="B191" s="245"/>
      <c r="C191" s="246"/>
      <c r="D191" s="247" t="s">
        <v>133</v>
      </c>
      <c r="E191" s="248" t="s">
        <v>21</v>
      </c>
      <c r="F191" s="249" t="s">
        <v>186</v>
      </c>
      <c r="G191" s="246"/>
      <c r="H191" s="250">
        <v>2</v>
      </c>
      <c r="I191" s="251"/>
      <c r="J191" s="246"/>
      <c r="K191" s="246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133</v>
      </c>
      <c r="AU191" s="256" t="s">
        <v>78</v>
      </c>
      <c r="AV191" s="12" t="s">
        <v>78</v>
      </c>
      <c r="AW191" s="12" t="s">
        <v>33</v>
      </c>
      <c r="AX191" s="12" t="s">
        <v>76</v>
      </c>
      <c r="AY191" s="256" t="s">
        <v>123</v>
      </c>
    </row>
    <row r="192" spans="2:65" s="1" customFormat="1" ht="16.5" customHeight="1">
      <c r="B192" s="44"/>
      <c r="C192" s="233" t="s">
        <v>352</v>
      </c>
      <c r="D192" s="233" t="s">
        <v>127</v>
      </c>
      <c r="E192" s="234" t="s">
        <v>353</v>
      </c>
      <c r="F192" s="235" t="s">
        <v>354</v>
      </c>
      <c r="G192" s="236" t="s">
        <v>167</v>
      </c>
      <c r="H192" s="237">
        <v>20</v>
      </c>
      <c r="I192" s="238"/>
      <c r="J192" s="239">
        <f>ROUND(I192*H192,2)</f>
        <v>0</v>
      </c>
      <c r="K192" s="235" t="s">
        <v>21</v>
      </c>
      <c r="L192" s="70"/>
      <c r="M192" s="240" t="s">
        <v>21</v>
      </c>
      <c r="N192" s="241" t="s">
        <v>40</v>
      </c>
      <c r="O192" s="45"/>
      <c r="P192" s="242">
        <f>O192*H192</f>
        <v>0</v>
      </c>
      <c r="Q192" s="242">
        <v>0.00167</v>
      </c>
      <c r="R192" s="242">
        <f>Q192*H192</f>
        <v>0.0334</v>
      </c>
      <c r="S192" s="242">
        <v>0</v>
      </c>
      <c r="T192" s="243">
        <f>S192*H192</f>
        <v>0</v>
      </c>
      <c r="AR192" s="22" t="s">
        <v>131</v>
      </c>
      <c r="AT192" s="22" t="s">
        <v>127</v>
      </c>
      <c r="AU192" s="22" t="s">
        <v>78</v>
      </c>
      <c r="AY192" s="22" t="s">
        <v>123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22" t="s">
        <v>76</v>
      </c>
      <c r="BK192" s="244">
        <f>ROUND(I192*H192,2)</f>
        <v>0</v>
      </c>
      <c r="BL192" s="22" t="s">
        <v>131</v>
      </c>
      <c r="BM192" s="22" t="s">
        <v>355</v>
      </c>
    </row>
    <row r="193" spans="2:51" s="12" customFormat="1" ht="13.5">
      <c r="B193" s="245"/>
      <c r="C193" s="246"/>
      <c r="D193" s="247" t="s">
        <v>133</v>
      </c>
      <c r="E193" s="248" t="s">
        <v>21</v>
      </c>
      <c r="F193" s="249" t="s">
        <v>159</v>
      </c>
      <c r="G193" s="246"/>
      <c r="H193" s="250">
        <v>20</v>
      </c>
      <c r="I193" s="251"/>
      <c r="J193" s="246"/>
      <c r="K193" s="246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133</v>
      </c>
      <c r="AU193" s="256" t="s">
        <v>78</v>
      </c>
      <c r="AV193" s="12" t="s">
        <v>78</v>
      </c>
      <c r="AW193" s="12" t="s">
        <v>33</v>
      </c>
      <c r="AX193" s="12" t="s">
        <v>76</v>
      </c>
      <c r="AY193" s="256" t="s">
        <v>123</v>
      </c>
    </row>
    <row r="194" spans="2:65" s="1" customFormat="1" ht="16.5" customHeight="1">
      <c r="B194" s="44"/>
      <c r="C194" s="233" t="s">
        <v>356</v>
      </c>
      <c r="D194" s="233" t="s">
        <v>127</v>
      </c>
      <c r="E194" s="234" t="s">
        <v>357</v>
      </c>
      <c r="F194" s="235" t="s">
        <v>358</v>
      </c>
      <c r="G194" s="236" t="s">
        <v>167</v>
      </c>
      <c r="H194" s="237">
        <v>20</v>
      </c>
      <c r="I194" s="238"/>
      <c r="J194" s="239">
        <f>ROUND(I194*H194,2)</f>
        <v>0</v>
      </c>
      <c r="K194" s="235" t="s">
        <v>21</v>
      </c>
      <c r="L194" s="70"/>
      <c r="M194" s="240" t="s">
        <v>21</v>
      </c>
      <c r="N194" s="241" t="s">
        <v>40</v>
      </c>
      <c r="O194" s="45"/>
      <c r="P194" s="242">
        <f>O194*H194</f>
        <v>0</v>
      </c>
      <c r="Q194" s="242">
        <v>0.00167</v>
      </c>
      <c r="R194" s="242">
        <f>Q194*H194</f>
        <v>0.0334</v>
      </c>
      <c r="S194" s="242">
        <v>0</v>
      </c>
      <c r="T194" s="243">
        <f>S194*H194</f>
        <v>0</v>
      </c>
      <c r="AR194" s="22" t="s">
        <v>131</v>
      </c>
      <c r="AT194" s="22" t="s">
        <v>127</v>
      </c>
      <c r="AU194" s="22" t="s">
        <v>78</v>
      </c>
      <c r="AY194" s="22" t="s">
        <v>123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22" t="s">
        <v>76</v>
      </c>
      <c r="BK194" s="244">
        <f>ROUND(I194*H194,2)</f>
        <v>0</v>
      </c>
      <c r="BL194" s="22" t="s">
        <v>131</v>
      </c>
      <c r="BM194" s="22" t="s">
        <v>359</v>
      </c>
    </row>
    <row r="195" spans="2:51" s="12" customFormat="1" ht="13.5">
      <c r="B195" s="245"/>
      <c r="C195" s="246"/>
      <c r="D195" s="247" t="s">
        <v>133</v>
      </c>
      <c r="E195" s="248" t="s">
        <v>21</v>
      </c>
      <c r="F195" s="249" t="s">
        <v>159</v>
      </c>
      <c r="G195" s="246"/>
      <c r="H195" s="250">
        <v>20</v>
      </c>
      <c r="I195" s="251"/>
      <c r="J195" s="246"/>
      <c r="K195" s="246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133</v>
      </c>
      <c r="AU195" s="256" t="s">
        <v>78</v>
      </c>
      <c r="AV195" s="12" t="s">
        <v>78</v>
      </c>
      <c r="AW195" s="12" t="s">
        <v>33</v>
      </c>
      <c r="AX195" s="12" t="s">
        <v>76</v>
      </c>
      <c r="AY195" s="256" t="s">
        <v>123</v>
      </c>
    </row>
    <row r="196" spans="2:65" s="1" customFormat="1" ht="16.5" customHeight="1">
      <c r="B196" s="44"/>
      <c r="C196" s="233" t="s">
        <v>360</v>
      </c>
      <c r="D196" s="233" t="s">
        <v>127</v>
      </c>
      <c r="E196" s="234" t="s">
        <v>361</v>
      </c>
      <c r="F196" s="235" t="s">
        <v>362</v>
      </c>
      <c r="G196" s="236" t="s">
        <v>167</v>
      </c>
      <c r="H196" s="237">
        <v>20</v>
      </c>
      <c r="I196" s="238"/>
      <c r="J196" s="239">
        <f>ROUND(I196*H196,2)</f>
        <v>0</v>
      </c>
      <c r="K196" s="235" t="s">
        <v>21</v>
      </c>
      <c r="L196" s="70"/>
      <c r="M196" s="240" t="s">
        <v>21</v>
      </c>
      <c r="N196" s="241" t="s">
        <v>40</v>
      </c>
      <c r="O196" s="45"/>
      <c r="P196" s="242">
        <f>O196*H196</f>
        <v>0</v>
      </c>
      <c r="Q196" s="242">
        <v>0.00167</v>
      </c>
      <c r="R196" s="242">
        <f>Q196*H196</f>
        <v>0.0334</v>
      </c>
      <c r="S196" s="242">
        <v>0</v>
      </c>
      <c r="T196" s="243">
        <f>S196*H196</f>
        <v>0</v>
      </c>
      <c r="AR196" s="22" t="s">
        <v>131</v>
      </c>
      <c r="AT196" s="22" t="s">
        <v>127</v>
      </c>
      <c r="AU196" s="22" t="s">
        <v>78</v>
      </c>
      <c r="AY196" s="22" t="s">
        <v>123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22" t="s">
        <v>76</v>
      </c>
      <c r="BK196" s="244">
        <f>ROUND(I196*H196,2)</f>
        <v>0</v>
      </c>
      <c r="BL196" s="22" t="s">
        <v>131</v>
      </c>
      <c r="BM196" s="22" t="s">
        <v>363</v>
      </c>
    </row>
    <row r="197" spans="2:51" s="12" customFormat="1" ht="13.5">
      <c r="B197" s="245"/>
      <c r="C197" s="246"/>
      <c r="D197" s="247" t="s">
        <v>133</v>
      </c>
      <c r="E197" s="248" t="s">
        <v>21</v>
      </c>
      <c r="F197" s="249" t="s">
        <v>159</v>
      </c>
      <c r="G197" s="246"/>
      <c r="H197" s="250">
        <v>20</v>
      </c>
      <c r="I197" s="251"/>
      <c r="J197" s="246"/>
      <c r="K197" s="246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133</v>
      </c>
      <c r="AU197" s="256" t="s">
        <v>78</v>
      </c>
      <c r="AV197" s="12" t="s">
        <v>78</v>
      </c>
      <c r="AW197" s="12" t="s">
        <v>33</v>
      </c>
      <c r="AX197" s="12" t="s">
        <v>76</v>
      </c>
      <c r="AY197" s="256" t="s">
        <v>123</v>
      </c>
    </row>
    <row r="198" spans="2:65" s="1" customFormat="1" ht="16.5" customHeight="1">
      <c r="B198" s="44"/>
      <c r="C198" s="233" t="s">
        <v>364</v>
      </c>
      <c r="D198" s="233" t="s">
        <v>127</v>
      </c>
      <c r="E198" s="234" t="s">
        <v>365</v>
      </c>
      <c r="F198" s="235" t="s">
        <v>366</v>
      </c>
      <c r="G198" s="236" t="s">
        <v>167</v>
      </c>
      <c r="H198" s="237">
        <v>20</v>
      </c>
      <c r="I198" s="238"/>
      <c r="J198" s="239">
        <f>ROUND(I198*H198,2)</f>
        <v>0</v>
      </c>
      <c r="K198" s="235" t="s">
        <v>21</v>
      </c>
      <c r="L198" s="70"/>
      <c r="M198" s="240" t="s">
        <v>21</v>
      </c>
      <c r="N198" s="241" t="s">
        <v>40</v>
      </c>
      <c r="O198" s="45"/>
      <c r="P198" s="242">
        <f>O198*H198</f>
        <v>0</v>
      </c>
      <c r="Q198" s="242">
        <v>0.00167</v>
      </c>
      <c r="R198" s="242">
        <f>Q198*H198</f>
        <v>0.0334</v>
      </c>
      <c r="S198" s="242">
        <v>0</v>
      </c>
      <c r="T198" s="243">
        <f>S198*H198</f>
        <v>0</v>
      </c>
      <c r="AR198" s="22" t="s">
        <v>131</v>
      </c>
      <c r="AT198" s="22" t="s">
        <v>127</v>
      </c>
      <c r="AU198" s="22" t="s">
        <v>78</v>
      </c>
      <c r="AY198" s="22" t="s">
        <v>123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22" t="s">
        <v>76</v>
      </c>
      <c r="BK198" s="244">
        <f>ROUND(I198*H198,2)</f>
        <v>0</v>
      </c>
      <c r="BL198" s="22" t="s">
        <v>131</v>
      </c>
      <c r="BM198" s="22" t="s">
        <v>367</v>
      </c>
    </row>
    <row r="199" spans="2:51" s="12" customFormat="1" ht="13.5">
      <c r="B199" s="245"/>
      <c r="C199" s="246"/>
      <c r="D199" s="247" t="s">
        <v>133</v>
      </c>
      <c r="E199" s="248" t="s">
        <v>21</v>
      </c>
      <c r="F199" s="249" t="s">
        <v>159</v>
      </c>
      <c r="G199" s="246"/>
      <c r="H199" s="250">
        <v>20</v>
      </c>
      <c r="I199" s="251"/>
      <c r="J199" s="246"/>
      <c r="K199" s="246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133</v>
      </c>
      <c r="AU199" s="256" t="s">
        <v>78</v>
      </c>
      <c r="AV199" s="12" t="s">
        <v>78</v>
      </c>
      <c r="AW199" s="12" t="s">
        <v>33</v>
      </c>
      <c r="AX199" s="12" t="s">
        <v>76</v>
      </c>
      <c r="AY199" s="256" t="s">
        <v>123</v>
      </c>
    </row>
    <row r="200" spans="2:65" s="1" customFormat="1" ht="16.5" customHeight="1">
      <c r="B200" s="44"/>
      <c r="C200" s="233" t="s">
        <v>368</v>
      </c>
      <c r="D200" s="233" t="s">
        <v>127</v>
      </c>
      <c r="E200" s="234" t="s">
        <v>369</v>
      </c>
      <c r="F200" s="235" t="s">
        <v>370</v>
      </c>
      <c r="G200" s="236" t="s">
        <v>167</v>
      </c>
      <c r="H200" s="237">
        <v>40</v>
      </c>
      <c r="I200" s="238"/>
      <c r="J200" s="239">
        <f>ROUND(I200*H200,2)</f>
        <v>0</v>
      </c>
      <c r="K200" s="235" t="s">
        <v>21</v>
      </c>
      <c r="L200" s="70"/>
      <c r="M200" s="240" t="s">
        <v>21</v>
      </c>
      <c r="N200" s="241" t="s">
        <v>40</v>
      </c>
      <c r="O200" s="45"/>
      <c r="P200" s="242">
        <f>O200*H200</f>
        <v>0</v>
      </c>
      <c r="Q200" s="242">
        <v>0.00167</v>
      </c>
      <c r="R200" s="242">
        <f>Q200*H200</f>
        <v>0.0668</v>
      </c>
      <c r="S200" s="242">
        <v>0</v>
      </c>
      <c r="T200" s="243">
        <f>S200*H200</f>
        <v>0</v>
      </c>
      <c r="AR200" s="22" t="s">
        <v>131</v>
      </c>
      <c r="AT200" s="22" t="s">
        <v>127</v>
      </c>
      <c r="AU200" s="22" t="s">
        <v>78</v>
      </c>
      <c r="AY200" s="22" t="s">
        <v>123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22" t="s">
        <v>76</v>
      </c>
      <c r="BK200" s="244">
        <f>ROUND(I200*H200,2)</f>
        <v>0</v>
      </c>
      <c r="BL200" s="22" t="s">
        <v>131</v>
      </c>
      <c r="BM200" s="22" t="s">
        <v>371</v>
      </c>
    </row>
    <row r="201" spans="2:51" s="12" customFormat="1" ht="13.5">
      <c r="B201" s="245"/>
      <c r="C201" s="246"/>
      <c r="D201" s="247" t="s">
        <v>133</v>
      </c>
      <c r="E201" s="248" t="s">
        <v>21</v>
      </c>
      <c r="F201" s="249" t="s">
        <v>267</v>
      </c>
      <c r="G201" s="246"/>
      <c r="H201" s="250">
        <v>40</v>
      </c>
      <c r="I201" s="251"/>
      <c r="J201" s="246"/>
      <c r="K201" s="246"/>
      <c r="L201" s="252"/>
      <c r="M201" s="253"/>
      <c r="N201" s="254"/>
      <c r="O201" s="254"/>
      <c r="P201" s="254"/>
      <c r="Q201" s="254"/>
      <c r="R201" s="254"/>
      <c r="S201" s="254"/>
      <c r="T201" s="255"/>
      <c r="AT201" s="256" t="s">
        <v>133</v>
      </c>
      <c r="AU201" s="256" t="s">
        <v>78</v>
      </c>
      <c r="AV201" s="12" t="s">
        <v>78</v>
      </c>
      <c r="AW201" s="12" t="s">
        <v>33</v>
      </c>
      <c r="AX201" s="12" t="s">
        <v>76</v>
      </c>
      <c r="AY201" s="256" t="s">
        <v>123</v>
      </c>
    </row>
    <row r="202" spans="2:65" s="1" customFormat="1" ht="16.5" customHeight="1">
      <c r="B202" s="44"/>
      <c r="C202" s="233" t="s">
        <v>372</v>
      </c>
      <c r="D202" s="233" t="s">
        <v>127</v>
      </c>
      <c r="E202" s="234" t="s">
        <v>373</v>
      </c>
      <c r="F202" s="235" t="s">
        <v>374</v>
      </c>
      <c r="G202" s="236" t="s">
        <v>167</v>
      </c>
      <c r="H202" s="237">
        <v>40</v>
      </c>
      <c r="I202" s="238"/>
      <c r="J202" s="239">
        <f>ROUND(I202*H202,2)</f>
        <v>0</v>
      </c>
      <c r="K202" s="235" t="s">
        <v>21</v>
      </c>
      <c r="L202" s="70"/>
      <c r="M202" s="240" t="s">
        <v>21</v>
      </c>
      <c r="N202" s="241" t="s">
        <v>40</v>
      </c>
      <c r="O202" s="45"/>
      <c r="P202" s="242">
        <f>O202*H202</f>
        <v>0</v>
      </c>
      <c r="Q202" s="242">
        <v>0.00167</v>
      </c>
      <c r="R202" s="242">
        <f>Q202*H202</f>
        <v>0.0668</v>
      </c>
      <c r="S202" s="242">
        <v>0</v>
      </c>
      <c r="T202" s="243">
        <f>S202*H202</f>
        <v>0</v>
      </c>
      <c r="AR202" s="22" t="s">
        <v>131</v>
      </c>
      <c r="AT202" s="22" t="s">
        <v>127</v>
      </c>
      <c r="AU202" s="22" t="s">
        <v>78</v>
      </c>
      <c r="AY202" s="22" t="s">
        <v>123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22" t="s">
        <v>76</v>
      </c>
      <c r="BK202" s="244">
        <f>ROUND(I202*H202,2)</f>
        <v>0</v>
      </c>
      <c r="BL202" s="22" t="s">
        <v>131</v>
      </c>
      <c r="BM202" s="22" t="s">
        <v>375</v>
      </c>
    </row>
    <row r="203" spans="2:51" s="12" customFormat="1" ht="13.5">
      <c r="B203" s="245"/>
      <c r="C203" s="246"/>
      <c r="D203" s="247" t="s">
        <v>133</v>
      </c>
      <c r="E203" s="248" t="s">
        <v>21</v>
      </c>
      <c r="F203" s="249" t="s">
        <v>267</v>
      </c>
      <c r="G203" s="246"/>
      <c r="H203" s="250">
        <v>40</v>
      </c>
      <c r="I203" s="251"/>
      <c r="J203" s="246"/>
      <c r="K203" s="246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133</v>
      </c>
      <c r="AU203" s="256" t="s">
        <v>78</v>
      </c>
      <c r="AV203" s="12" t="s">
        <v>78</v>
      </c>
      <c r="AW203" s="12" t="s">
        <v>33</v>
      </c>
      <c r="AX203" s="12" t="s">
        <v>76</v>
      </c>
      <c r="AY203" s="256" t="s">
        <v>123</v>
      </c>
    </row>
    <row r="204" spans="2:65" s="1" customFormat="1" ht="16.5" customHeight="1">
      <c r="B204" s="44"/>
      <c r="C204" s="233" t="s">
        <v>376</v>
      </c>
      <c r="D204" s="233" t="s">
        <v>127</v>
      </c>
      <c r="E204" s="234" t="s">
        <v>377</v>
      </c>
      <c r="F204" s="235" t="s">
        <v>378</v>
      </c>
      <c r="G204" s="236" t="s">
        <v>167</v>
      </c>
      <c r="H204" s="237">
        <v>4</v>
      </c>
      <c r="I204" s="238"/>
      <c r="J204" s="239">
        <f>ROUND(I204*H204,2)</f>
        <v>0</v>
      </c>
      <c r="K204" s="235" t="s">
        <v>21</v>
      </c>
      <c r="L204" s="70"/>
      <c r="M204" s="240" t="s">
        <v>21</v>
      </c>
      <c r="N204" s="241" t="s">
        <v>40</v>
      </c>
      <c r="O204" s="45"/>
      <c r="P204" s="242">
        <f>O204*H204</f>
        <v>0</v>
      </c>
      <c r="Q204" s="242">
        <v>0.00167</v>
      </c>
      <c r="R204" s="242">
        <f>Q204*H204</f>
        <v>0.00668</v>
      </c>
      <c r="S204" s="242">
        <v>0</v>
      </c>
      <c r="T204" s="243">
        <f>S204*H204</f>
        <v>0</v>
      </c>
      <c r="AR204" s="22" t="s">
        <v>131</v>
      </c>
      <c r="AT204" s="22" t="s">
        <v>127</v>
      </c>
      <c r="AU204" s="22" t="s">
        <v>78</v>
      </c>
      <c r="AY204" s="22" t="s">
        <v>123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22" t="s">
        <v>76</v>
      </c>
      <c r="BK204" s="244">
        <f>ROUND(I204*H204,2)</f>
        <v>0</v>
      </c>
      <c r="BL204" s="22" t="s">
        <v>131</v>
      </c>
      <c r="BM204" s="22" t="s">
        <v>379</v>
      </c>
    </row>
    <row r="205" spans="2:51" s="12" customFormat="1" ht="13.5">
      <c r="B205" s="245"/>
      <c r="C205" s="246"/>
      <c r="D205" s="247" t="s">
        <v>133</v>
      </c>
      <c r="E205" s="248" t="s">
        <v>21</v>
      </c>
      <c r="F205" s="249" t="s">
        <v>272</v>
      </c>
      <c r="G205" s="246"/>
      <c r="H205" s="250">
        <v>4</v>
      </c>
      <c r="I205" s="251"/>
      <c r="J205" s="246"/>
      <c r="K205" s="246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133</v>
      </c>
      <c r="AU205" s="256" t="s">
        <v>78</v>
      </c>
      <c r="AV205" s="12" t="s">
        <v>78</v>
      </c>
      <c r="AW205" s="12" t="s">
        <v>33</v>
      </c>
      <c r="AX205" s="12" t="s">
        <v>76</v>
      </c>
      <c r="AY205" s="256" t="s">
        <v>123</v>
      </c>
    </row>
    <row r="206" spans="2:65" s="1" customFormat="1" ht="16.5" customHeight="1">
      <c r="B206" s="44"/>
      <c r="C206" s="233" t="s">
        <v>380</v>
      </c>
      <c r="D206" s="233" t="s">
        <v>127</v>
      </c>
      <c r="E206" s="234" t="s">
        <v>381</v>
      </c>
      <c r="F206" s="235" t="s">
        <v>382</v>
      </c>
      <c r="G206" s="236" t="s">
        <v>167</v>
      </c>
      <c r="H206" s="237">
        <v>13</v>
      </c>
      <c r="I206" s="238"/>
      <c r="J206" s="239">
        <f>ROUND(I206*H206,2)</f>
        <v>0</v>
      </c>
      <c r="K206" s="235" t="s">
        <v>21</v>
      </c>
      <c r="L206" s="70"/>
      <c r="M206" s="240" t="s">
        <v>21</v>
      </c>
      <c r="N206" s="241" t="s">
        <v>40</v>
      </c>
      <c r="O206" s="45"/>
      <c r="P206" s="242">
        <f>O206*H206</f>
        <v>0</v>
      </c>
      <c r="Q206" s="242">
        <v>0.00167</v>
      </c>
      <c r="R206" s="242">
        <f>Q206*H206</f>
        <v>0.02171</v>
      </c>
      <c r="S206" s="242">
        <v>0</v>
      </c>
      <c r="T206" s="243">
        <f>S206*H206</f>
        <v>0</v>
      </c>
      <c r="AR206" s="22" t="s">
        <v>131</v>
      </c>
      <c r="AT206" s="22" t="s">
        <v>127</v>
      </c>
      <c r="AU206" s="22" t="s">
        <v>78</v>
      </c>
      <c r="AY206" s="22" t="s">
        <v>123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22" t="s">
        <v>76</v>
      </c>
      <c r="BK206" s="244">
        <f>ROUND(I206*H206,2)</f>
        <v>0</v>
      </c>
      <c r="BL206" s="22" t="s">
        <v>131</v>
      </c>
      <c r="BM206" s="22" t="s">
        <v>383</v>
      </c>
    </row>
    <row r="207" spans="2:51" s="12" customFormat="1" ht="13.5">
      <c r="B207" s="245"/>
      <c r="C207" s="246"/>
      <c r="D207" s="247" t="s">
        <v>133</v>
      </c>
      <c r="E207" s="248" t="s">
        <v>21</v>
      </c>
      <c r="F207" s="249" t="s">
        <v>335</v>
      </c>
      <c r="G207" s="246"/>
      <c r="H207" s="250">
        <v>13</v>
      </c>
      <c r="I207" s="251"/>
      <c r="J207" s="246"/>
      <c r="K207" s="246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133</v>
      </c>
      <c r="AU207" s="256" t="s">
        <v>78</v>
      </c>
      <c r="AV207" s="12" t="s">
        <v>78</v>
      </c>
      <c r="AW207" s="12" t="s">
        <v>33</v>
      </c>
      <c r="AX207" s="12" t="s">
        <v>76</v>
      </c>
      <c r="AY207" s="256" t="s">
        <v>123</v>
      </c>
    </row>
    <row r="208" spans="2:65" s="1" customFormat="1" ht="16.5" customHeight="1">
      <c r="B208" s="44"/>
      <c r="C208" s="233" t="s">
        <v>384</v>
      </c>
      <c r="D208" s="233" t="s">
        <v>127</v>
      </c>
      <c r="E208" s="234" t="s">
        <v>385</v>
      </c>
      <c r="F208" s="235" t="s">
        <v>386</v>
      </c>
      <c r="G208" s="236" t="s">
        <v>167</v>
      </c>
      <c r="H208" s="237">
        <v>10</v>
      </c>
      <c r="I208" s="238"/>
      <c r="J208" s="239">
        <f>ROUND(I208*H208,2)</f>
        <v>0</v>
      </c>
      <c r="K208" s="235" t="s">
        <v>21</v>
      </c>
      <c r="L208" s="70"/>
      <c r="M208" s="240" t="s">
        <v>21</v>
      </c>
      <c r="N208" s="241" t="s">
        <v>40</v>
      </c>
      <c r="O208" s="45"/>
      <c r="P208" s="242">
        <f>O208*H208</f>
        <v>0</v>
      </c>
      <c r="Q208" s="242">
        <v>0.00167</v>
      </c>
      <c r="R208" s="242">
        <f>Q208*H208</f>
        <v>0.0167</v>
      </c>
      <c r="S208" s="242">
        <v>0</v>
      </c>
      <c r="T208" s="243">
        <f>S208*H208</f>
        <v>0</v>
      </c>
      <c r="AR208" s="22" t="s">
        <v>131</v>
      </c>
      <c r="AT208" s="22" t="s">
        <v>127</v>
      </c>
      <c r="AU208" s="22" t="s">
        <v>78</v>
      </c>
      <c r="AY208" s="22" t="s">
        <v>123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22" t="s">
        <v>76</v>
      </c>
      <c r="BK208" s="244">
        <f>ROUND(I208*H208,2)</f>
        <v>0</v>
      </c>
      <c r="BL208" s="22" t="s">
        <v>131</v>
      </c>
      <c r="BM208" s="22" t="s">
        <v>387</v>
      </c>
    </row>
    <row r="209" spans="2:51" s="12" customFormat="1" ht="13.5">
      <c r="B209" s="245"/>
      <c r="C209" s="246"/>
      <c r="D209" s="247" t="s">
        <v>133</v>
      </c>
      <c r="E209" s="248" t="s">
        <v>21</v>
      </c>
      <c r="F209" s="249" t="s">
        <v>291</v>
      </c>
      <c r="G209" s="246"/>
      <c r="H209" s="250">
        <v>10</v>
      </c>
      <c r="I209" s="251"/>
      <c r="J209" s="246"/>
      <c r="K209" s="246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133</v>
      </c>
      <c r="AU209" s="256" t="s">
        <v>78</v>
      </c>
      <c r="AV209" s="12" t="s">
        <v>78</v>
      </c>
      <c r="AW209" s="12" t="s">
        <v>33</v>
      </c>
      <c r="AX209" s="12" t="s">
        <v>76</v>
      </c>
      <c r="AY209" s="256" t="s">
        <v>123</v>
      </c>
    </row>
    <row r="210" spans="2:65" s="1" customFormat="1" ht="16.5" customHeight="1">
      <c r="B210" s="44"/>
      <c r="C210" s="233" t="s">
        <v>388</v>
      </c>
      <c r="D210" s="233" t="s">
        <v>127</v>
      </c>
      <c r="E210" s="234" t="s">
        <v>389</v>
      </c>
      <c r="F210" s="235" t="s">
        <v>390</v>
      </c>
      <c r="G210" s="236" t="s">
        <v>167</v>
      </c>
      <c r="H210" s="237">
        <v>2</v>
      </c>
      <c r="I210" s="238"/>
      <c r="J210" s="239">
        <f>ROUND(I210*H210,2)</f>
        <v>0</v>
      </c>
      <c r="K210" s="235" t="s">
        <v>21</v>
      </c>
      <c r="L210" s="70"/>
      <c r="M210" s="240" t="s">
        <v>21</v>
      </c>
      <c r="N210" s="241" t="s">
        <v>40</v>
      </c>
      <c r="O210" s="45"/>
      <c r="P210" s="242">
        <f>O210*H210</f>
        <v>0</v>
      </c>
      <c r="Q210" s="242">
        <v>0.00167</v>
      </c>
      <c r="R210" s="242">
        <f>Q210*H210</f>
        <v>0.00334</v>
      </c>
      <c r="S210" s="242">
        <v>0</v>
      </c>
      <c r="T210" s="243">
        <f>S210*H210</f>
        <v>0</v>
      </c>
      <c r="AR210" s="22" t="s">
        <v>131</v>
      </c>
      <c r="AT210" s="22" t="s">
        <v>127</v>
      </c>
      <c r="AU210" s="22" t="s">
        <v>78</v>
      </c>
      <c r="AY210" s="22" t="s">
        <v>123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22" t="s">
        <v>76</v>
      </c>
      <c r="BK210" s="244">
        <f>ROUND(I210*H210,2)</f>
        <v>0</v>
      </c>
      <c r="BL210" s="22" t="s">
        <v>131</v>
      </c>
      <c r="BM210" s="22" t="s">
        <v>391</v>
      </c>
    </row>
    <row r="211" spans="2:51" s="12" customFormat="1" ht="13.5">
      <c r="B211" s="245"/>
      <c r="C211" s="246"/>
      <c r="D211" s="247" t="s">
        <v>133</v>
      </c>
      <c r="E211" s="248" t="s">
        <v>21</v>
      </c>
      <c r="F211" s="249" t="s">
        <v>186</v>
      </c>
      <c r="G211" s="246"/>
      <c r="H211" s="250">
        <v>2</v>
      </c>
      <c r="I211" s="251"/>
      <c r="J211" s="246"/>
      <c r="K211" s="246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133</v>
      </c>
      <c r="AU211" s="256" t="s">
        <v>78</v>
      </c>
      <c r="AV211" s="12" t="s">
        <v>78</v>
      </c>
      <c r="AW211" s="12" t="s">
        <v>33</v>
      </c>
      <c r="AX211" s="12" t="s">
        <v>76</v>
      </c>
      <c r="AY211" s="256" t="s">
        <v>123</v>
      </c>
    </row>
    <row r="212" spans="2:65" s="1" customFormat="1" ht="16.5" customHeight="1">
      <c r="B212" s="44"/>
      <c r="C212" s="233" t="s">
        <v>392</v>
      </c>
      <c r="D212" s="233" t="s">
        <v>127</v>
      </c>
      <c r="E212" s="234" t="s">
        <v>393</v>
      </c>
      <c r="F212" s="235" t="s">
        <v>394</v>
      </c>
      <c r="G212" s="236" t="s">
        <v>167</v>
      </c>
      <c r="H212" s="237">
        <v>2</v>
      </c>
      <c r="I212" s="238"/>
      <c r="J212" s="239">
        <f>ROUND(I212*H212,2)</f>
        <v>0</v>
      </c>
      <c r="K212" s="235" t="s">
        <v>21</v>
      </c>
      <c r="L212" s="70"/>
      <c r="M212" s="240" t="s">
        <v>21</v>
      </c>
      <c r="N212" s="241" t="s">
        <v>40</v>
      </c>
      <c r="O212" s="45"/>
      <c r="P212" s="242">
        <f>O212*H212</f>
        <v>0</v>
      </c>
      <c r="Q212" s="242">
        <v>0.00167</v>
      </c>
      <c r="R212" s="242">
        <f>Q212*H212</f>
        <v>0.00334</v>
      </c>
      <c r="S212" s="242">
        <v>0</v>
      </c>
      <c r="T212" s="243">
        <f>S212*H212</f>
        <v>0</v>
      </c>
      <c r="AR212" s="22" t="s">
        <v>131</v>
      </c>
      <c r="AT212" s="22" t="s">
        <v>127</v>
      </c>
      <c r="AU212" s="22" t="s">
        <v>78</v>
      </c>
      <c r="AY212" s="22" t="s">
        <v>123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22" t="s">
        <v>76</v>
      </c>
      <c r="BK212" s="244">
        <f>ROUND(I212*H212,2)</f>
        <v>0</v>
      </c>
      <c r="BL212" s="22" t="s">
        <v>131</v>
      </c>
      <c r="BM212" s="22" t="s">
        <v>395</v>
      </c>
    </row>
    <row r="213" spans="2:51" s="12" customFormat="1" ht="13.5">
      <c r="B213" s="245"/>
      <c r="C213" s="246"/>
      <c r="D213" s="247" t="s">
        <v>133</v>
      </c>
      <c r="E213" s="248" t="s">
        <v>21</v>
      </c>
      <c r="F213" s="249" t="s">
        <v>186</v>
      </c>
      <c r="G213" s="246"/>
      <c r="H213" s="250">
        <v>2</v>
      </c>
      <c r="I213" s="251"/>
      <c r="J213" s="246"/>
      <c r="K213" s="246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133</v>
      </c>
      <c r="AU213" s="256" t="s">
        <v>78</v>
      </c>
      <c r="AV213" s="12" t="s">
        <v>78</v>
      </c>
      <c r="AW213" s="12" t="s">
        <v>33</v>
      </c>
      <c r="AX213" s="12" t="s">
        <v>76</v>
      </c>
      <c r="AY213" s="256" t="s">
        <v>123</v>
      </c>
    </row>
    <row r="214" spans="2:65" s="1" customFormat="1" ht="16.5" customHeight="1">
      <c r="B214" s="44"/>
      <c r="C214" s="233" t="s">
        <v>396</v>
      </c>
      <c r="D214" s="233" t="s">
        <v>127</v>
      </c>
      <c r="E214" s="234" t="s">
        <v>397</v>
      </c>
      <c r="F214" s="235" t="s">
        <v>398</v>
      </c>
      <c r="G214" s="236" t="s">
        <v>167</v>
      </c>
      <c r="H214" s="237">
        <v>4</v>
      </c>
      <c r="I214" s="238"/>
      <c r="J214" s="239">
        <f>ROUND(I214*H214,2)</f>
        <v>0</v>
      </c>
      <c r="K214" s="235" t="s">
        <v>21</v>
      </c>
      <c r="L214" s="70"/>
      <c r="M214" s="240" t="s">
        <v>21</v>
      </c>
      <c r="N214" s="241" t="s">
        <v>40</v>
      </c>
      <c r="O214" s="45"/>
      <c r="P214" s="242">
        <f>O214*H214</f>
        <v>0</v>
      </c>
      <c r="Q214" s="242">
        <v>0.00167</v>
      </c>
      <c r="R214" s="242">
        <f>Q214*H214</f>
        <v>0.00668</v>
      </c>
      <c r="S214" s="242">
        <v>0</v>
      </c>
      <c r="T214" s="243">
        <f>S214*H214</f>
        <v>0</v>
      </c>
      <c r="AR214" s="22" t="s">
        <v>131</v>
      </c>
      <c r="AT214" s="22" t="s">
        <v>127</v>
      </c>
      <c r="AU214" s="22" t="s">
        <v>78</v>
      </c>
      <c r="AY214" s="22" t="s">
        <v>123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22" t="s">
        <v>76</v>
      </c>
      <c r="BK214" s="244">
        <f>ROUND(I214*H214,2)</f>
        <v>0</v>
      </c>
      <c r="BL214" s="22" t="s">
        <v>131</v>
      </c>
      <c r="BM214" s="22" t="s">
        <v>399</v>
      </c>
    </row>
    <row r="215" spans="2:51" s="12" customFormat="1" ht="13.5">
      <c r="B215" s="245"/>
      <c r="C215" s="246"/>
      <c r="D215" s="247" t="s">
        <v>133</v>
      </c>
      <c r="E215" s="248" t="s">
        <v>21</v>
      </c>
      <c r="F215" s="249" t="s">
        <v>272</v>
      </c>
      <c r="G215" s="246"/>
      <c r="H215" s="250">
        <v>4</v>
      </c>
      <c r="I215" s="251"/>
      <c r="J215" s="246"/>
      <c r="K215" s="246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133</v>
      </c>
      <c r="AU215" s="256" t="s">
        <v>78</v>
      </c>
      <c r="AV215" s="12" t="s">
        <v>78</v>
      </c>
      <c r="AW215" s="12" t="s">
        <v>33</v>
      </c>
      <c r="AX215" s="12" t="s">
        <v>76</v>
      </c>
      <c r="AY215" s="256" t="s">
        <v>123</v>
      </c>
    </row>
    <row r="216" spans="2:65" s="1" customFormat="1" ht="16.5" customHeight="1">
      <c r="B216" s="44"/>
      <c r="C216" s="233" t="s">
        <v>400</v>
      </c>
      <c r="D216" s="233" t="s">
        <v>127</v>
      </c>
      <c r="E216" s="234" t="s">
        <v>401</v>
      </c>
      <c r="F216" s="235" t="s">
        <v>402</v>
      </c>
      <c r="G216" s="236" t="s">
        <v>167</v>
      </c>
      <c r="H216" s="237">
        <v>1</v>
      </c>
      <c r="I216" s="238"/>
      <c r="J216" s="239">
        <f>ROUND(I216*H216,2)</f>
        <v>0</v>
      </c>
      <c r="K216" s="235" t="s">
        <v>21</v>
      </c>
      <c r="L216" s="70"/>
      <c r="M216" s="240" t="s">
        <v>21</v>
      </c>
      <c r="N216" s="241" t="s">
        <v>40</v>
      </c>
      <c r="O216" s="45"/>
      <c r="P216" s="242">
        <f>O216*H216</f>
        <v>0</v>
      </c>
      <c r="Q216" s="242">
        <v>0.00167</v>
      </c>
      <c r="R216" s="242">
        <f>Q216*H216</f>
        <v>0.00167</v>
      </c>
      <c r="S216" s="242">
        <v>0</v>
      </c>
      <c r="T216" s="243">
        <f>S216*H216</f>
        <v>0</v>
      </c>
      <c r="AR216" s="22" t="s">
        <v>131</v>
      </c>
      <c r="AT216" s="22" t="s">
        <v>127</v>
      </c>
      <c r="AU216" s="22" t="s">
        <v>78</v>
      </c>
      <c r="AY216" s="22" t="s">
        <v>123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22" t="s">
        <v>76</v>
      </c>
      <c r="BK216" s="244">
        <f>ROUND(I216*H216,2)</f>
        <v>0</v>
      </c>
      <c r="BL216" s="22" t="s">
        <v>131</v>
      </c>
      <c r="BM216" s="22" t="s">
        <v>403</v>
      </c>
    </row>
    <row r="217" spans="2:51" s="12" customFormat="1" ht="13.5">
      <c r="B217" s="245"/>
      <c r="C217" s="246"/>
      <c r="D217" s="247" t="s">
        <v>133</v>
      </c>
      <c r="E217" s="248" t="s">
        <v>21</v>
      </c>
      <c r="F217" s="249" t="s">
        <v>191</v>
      </c>
      <c r="G217" s="246"/>
      <c r="H217" s="250">
        <v>1</v>
      </c>
      <c r="I217" s="251"/>
      <c r="J217" s="246"/>
      <c r="K217" s="246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133</v>
      </c>
      <c r="AU217" s="256" t="s">
        <v>78</v>
      </c>
      <c r="AV217" s="12" t="s">
        <v>78</v>
      </c>
      <c r="AW217" s="12" t="s">
        <v>33</v>
      </c>
      <c r="AX217" s="12" t="s">
        <v>76</v>
      </c>
      <c r="AY217" s="256" t="s">
        <v>123</v>
      </c>
    </row>
    <row r="218" spans="2:65" s="1" customFormat="1" ht="16.5" customHeight="1">
      <c r="B218" s="44"/>
      <c r="C218" s="233" t="s">
        <v>404</v>
      </c>
      <c r="D218" s="233" t="s">
        <v>127</v>
      </c>
      <c r="E218" s="234" t="s">
        <v>405</v>
      </c>
      <c r="F218" s="235" t="s">
        <v>406</v>
      </c>
      <c r="G218" s="236" t="s">
        <v>167</v>
      </c>
      <c r="H218" s="237">
        <v>10</v>
      </c>
      <c r="I218" s="238"/>
      <c r="J218" s="239">
        <f>ROUND(I218*H218,2)</f>
        <v>0</v>
      </c>
      <c r="K218" s="235" t="s">
        <v>21</v>
      </c>
      <c r="L218" s="70"/>
      <c r="M218" s="240" t="s">
        <v>21</v>
      </c>
      <c r="N218" s="241" t="s">
        <v>40</v>
      </c>
      <c r="O218" s="45"/>
      <c r="P218" s="242">
        <f>O218*H218</f>
        <v>0</v>
      </c>
      <c r="Q218" s="242">
        <v>0.00167</v>
      </c>
      <c r="R218" s="242">
        <f>Q218*H218</f>
        <v>0.0167</v>
      </c>
      <c r="S218" s="242">
        <v>0</v>
      </c>
      <c r="T218" s="243">
        <f>S218*H218</f>
        <v>0</v>
      </c>
      <c r="AR218" s="22" t="s">
        <v>131</v>
      </c>
      <c r="AT218" s="22" t="s">
        <v>127</v>
      </c>
      <c r="AU218" s="22" t="s">
        <v>78</v>
      </c>
      <c r="AY218" s="22" t="s">
        <v>123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22" t="s">
        <v>76</v>
      </c>
      <c r="BK218" s="244">
        <f>ROUND(I218*H218,2)</f>
        <v>0</v>
      </c>
      <c r="BL218" s="22" t="s">
        <v>131</v>
      </c>
      <c r="BM218" s="22" t="s">
        <v>407</v>
      </c>
    </row>
    <row r="219" spans="2:51" s="12" customFormat="1" ht="13.5">
      <c r="B219" s="245"/>
      <c r="C219" s="246"/>
      <c r="D219" s="247" t="s">
        <v>133</v>
      </c>
      <c r="E219" s="248" t="s">
        <v>21</v>
      </c>
      <c r="F219" s="249" t="s">
        <v>291</v>
      </c>
      <c r="G219" s="246"/>
      <c r="H219" s="250">
        <v>10</v>
      </c>
      <c r="I219" s="251"/>
      <c r="J219" s="246"/>
      <c r="K219" s="246"/>
      <c r="L219" s="252"/>
      <c r="M219" s="253"/>
      <c r="N219" s="254"/>
      <c r="O219" s="254"/>
      <c r="P219" s="254"/>
      <c r="Q219" s="254"/>
      <c r="R219" s="254"/>
      <c r="S219" s="254"/>
      <c r="T219" s="255"/>
      <c r="AT219" s="256" t="s">
        <v>133</v>
      </c>
      <c r="AU219" s="256" t="s">
        <v>78</v>
      </c>
      <c r="AV219" s="12" t="s">
        <v>78</v>
      </c>
      <c r="AW219" s="12" t="s">
        <v>33</v>
      </c>
      <c r="AX219" s="12" t="s">
        <v>76</v>
      </c>
      <c r="AY219" s="256" t="s">
        <v>123</v>
      </c>
    </row>
    <row r="220" spans="2:65" s="1" customFormat="1" ht="16.5" customHeight="1">
      <c r="B220" s="44"/>
      <c r="C220" s="233" t="s">
        <v>408</v>
      </c>
      <c r="D220" s="233" t="s">
        <v>127</v>
      </c>
      <c r="E220" s="234" t="s">
        <v>409</v>
      </c>
      <c r="F220" s="235" t="s">
        <v>410</v>
      </c>
      <c r="G220" s="236" t="s">
        <v>167</v>
      </c>
      <c r="H220" s="237">
        <v>10</v>
      </c>
      <c r="I220" s="238"/>
      <c r="J220" s="239">
        <f>ROUND(I220*H220,2)</f>
        <v>0</v>
      </c>
      <c r="K220" s="235" t="s">
        <v>21</v>
      </c>
      <c r="L220" s="70"/>
      <c r="M220" s="240" t="s">
        <v>21</v>
      </c>
      <c r="N220" s="241" t="s">
        <v>40</v>
      </c>
      <c r="O220" s="45"/>
      <c r="P220" s="242">
        <f>O220*H220</f>
        <v>0</v>
      </c>
      <c r="Q220" s="242">
        <v>0.00167</v>
      </c>
      <c r="R220" s="242">
        <f>Q220*H220</f>
        <v>0.0167</v>
      </c>
      <c r="S220" s="242">
        <v>0</v>
      </c>
      <c r="T220" s="243">
        <f>S220*H220</f>
        <v>0</v>
      </c>
      <c r="AR220" s="22" t="s">
        <v>131</v>
      </c>
      <c r="AT220" s="22" t="s">
        <v>127</v>
      </c>
      <c r="AU220" s="22" t="s">
        <v>78</v>
      </c>
      <c r="AY220" s="22" t="s">
        <v>123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22" t="s">
        <v>76</v>
      </c>
      <c r="BK220" s="244">
        <f>ROUND(I220*H220,2)</f>
        <v>0</v>
      </c>
      <c r="BL220" s="22" t="s">
        <v>131</v>
      </c>
      <c r="BM220" s="22" t="s">
        <v>411</v>
      </c>
    </row>
    <row r="221" spans="2:51" s="12" customFormat="1" ht="13.5">
      <c r="B221" s="245"/>
      <c r="C221" s="246"/>
      <c r="D221" s="247" t="s">
        <v>133</v>
      </c>
      <c r="E221" s="248" t="s">
        <v>21</v>
      </c>
      <c r="F221" s="249" t="s">
        <v>291</v>
      </c>
      <c r="G221" s="246"/>
      <c r="H221" s="250">
        <v>10</v>
      </c>
      <c r="I221" s="251"/>
      <c r="J221" s="246"/>
      <c r="K221" s="246"/>
      <c r="L221" s="252"/>
      <c r="M221" s="253"/>
      <c r="N221" s="254"/>
      <c r="O221" s="254"/>
      <c r="P221" s="254"/>
      <c r="Q221" s="254"/>
      <c r="R221" s="254"/>
      <c r="S221" s="254"/>
      <c r="T221" s="255"/>
      <c r="AT221" s="256" t="s">
        <v>133</v>
      </c>
      <c r="AU221" s="256" t="s">
        <v>78</v>
      </c>
      <c r="AV221" s="12" t="s">
        <v>78</v>
      </c>
      <c r="AW221" s="12" t="s">
        <v>33</v>
      </c>
      <c r="AX221" s="12" t="s">
        <v>76</v>
      </c>
      <c r="AY221" s="256" t="s">
        <v>123</v>
      </c>
    </row>
    <row r="222" spans="2:65" s="1" customFormat="1" ht="16.5" customHeight="1">
      <c r="B222" s="44"/>
      <c r="C222" s="233" t="s">
        <v>412</v>
      </c>
      <c r="D222" s="233" t="s">
        <v>127</v>
      </c>
      <c r="E222" s="234" t="s">
        <v>413</v>
      </c>
      <c r="F222" s="235" t="s">
        <v>414</v>
      </c>
      <c r="G222" s="236" t="s">
        <v>167</v>
      </c>
      <c r="H222" s="237">
        <v>24</v>
      </c>
      <c r="I222" s="238"/>
      <c r="J222" s="239">
        <f>ROUND(I222*H222,2)</f>
        <v>0</v>
      </c>
      <c r="K222" s="235" t="s">
        <v>21</v>
      </c>
      <c r="L222" s="70"/>
      <c r="M222" s="240" t="s">
        <v>21</v>
      </c>
      <c r="N222" s="241" t="s">
        <v>40</v>
      </c>
      <c r="O222" s="45"/>
      <c r="P222" s="242">
        <f>O222*H222</f>
        <v>0</v>
      </c>
      <c r="Q222" s="242">
        <v>0.00167</v>
      </c>
      <c r="R222" s="242">
        <f>Q222*H222</f>
        <v>0.040080000000000005</v>
      </c>
      <c r="S222" s="242">
        <v>0</v>
      </c>
      <c r="T222" s="243">
        <f>S222*H222</f>
        <v>0</v>
      </c>
      <c r="AR222" s="22" t="s">
        <v>131</v>
      </c>
      <c r="AT222" s="22" t="s">
        <v>127</v>
      </c>
      <c r="AU222" s="22" t="s">
        <v>78</v>
      </c>
      <c r="AY222" s="22" t="s">
        <v>123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22" t="s">
        <v>76</v>
      </c>
      <c r="BK222" s="244">
        <f>ROUND(I222*H222,2)</f>
        <v>0</v>
      </c>
      <c r="BL222" s="22" t="s">
        <v>131</v>
      </c>
      <c r="BM222" s="22" t="s">
        <v>415</v>
      </c>
    </row>
    <row r="223" spans="2:51" s="12" customFormat="1" ht="13.5">
      <c r="B223" s="245"/>
      <c r="C223" s="246"/>
      <c r="D223" s="247" t="s">
        <v>133</v>
      </c>
      <c r="E223" s="248" t="s">
        <v>21</v>
      </c>
      <c r="F223" s="249" t="s">
        <v>226</v>
      </c>
      <c r="G223" s="246"/>
      <c r="H223" s="250">
        <v>24</v>
      </c>
      <c r="I223" s="251"/>
      <c r="J223" s="246"/>
      <c r="K223" s="246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133</v>
      </c>
      <c r="AU223" s="256" t="s">
        <v>78</v>
      </c>
      <c r="AV223" s="12" t="s">
        <v>78</v>
      </c>
      <c r="AW223" s="12" t="s">
        <v>33</v>
      </c>
      <c r="AX223" s="12" t="s">
        <v>76</v>
      </c>
      <c r="AY223" s="256" t="s">
        <v>123</v>
      </c>
    </row>
    <row r="224" spans="2:65" s="1" customFormat="1" ht="16.5" customHeight="1">
      <c r="B224" s="44"/>
      <c r="C224" s="233" t="s">
        <v>416</v>
      </c>
      <c r="D224" s="233" t="s">
        <v>127</v>
      </c>
      <c r="E224" s="234" t="s">
        <v>417</v>
      </c>
      <c r="F224" s="235" t="s">
        <v>418</v>
      </c>
      <c r="G224" s="236" t="s">
        <v>167</v>
      </c>
      <c r="H224" s="237">
        <v>0.27</v>
      </c>
      <c r="I224" s="238"/>
      <c r="J224" s="239">
        <f>ROUND(I224*H224,2)</f>
        <v>0</v>
      </c>
      <c r="K224" s="235" t="s">
        <v>21</v>
      </c>
      <c r="L224" s="70"/>
      <c r="M224" s="240" t="s">
        <v>21</v>
      </c>
      <c r="N224" s="241" t="s">
        <v>40</v>
      </c>
      <c r="O224" s="45"/>
      <c r="P224" s="242">
        <f>O224*H224</f>
        <v>0</v>
      </c>
      <c r="Q224" s="242">
        <v>0.00167</v>
      </c>
      <c r="R224" s="242">
        <f>Q224*H224</f>
        <v>0.00045090000000000006</v>
      </c>
      <c r="S224" s="242">
        <v>0</v>
      </c>
      <c r="T224" s="243">
        <f>S224*H224</f>
        <v>0</v>
      </c>
      <c r="AR224" s="22" t="s">
        <v>131</v>
      </c>
      <c r="AT224" s="22" t="s">
        <v>127</v>
      </c>
      <c r="AU224" s="22" t="s">
        <v>78</v>
      </c>
      <c r="AY224" s="22" t="s">
        <v>123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22" t="s">
        <v>76</v>
      </c>
      <c r="BK224" s="244">
        <f>ROUND(I224*H224,2)</f>
        <v>0</v>
      </c>
      <c r="BL224" s="22" t="s">
        <v>131</v>
      </c>
      <c r="BM224" s="22" t="s">
        <v>419</v>
      </c>
    </row>
    <row r="225" spans="2:51" s="12" customFormat="1" ht="13.5">
      <c r="B225" s="245"/>
      <c r="C225" s="246"/>
      <c r="D225" s="247" t="s">
        <v>133</v>
      </c>
      <c r="E225" s="248" t="s">
        <v>21</v>
      </c>
      <c r="F225" s="249" t="s">
        <v>420</v>
      </c>
      <c r="G225" s="246"/>
      <c r="H225" s="250">
        <v>0.27</v>
      </c>
      <c r="I225" s="251"/>
      <c r="J225" s="246"/>
      <c r="K225" s="246"/>
      <c r="L225" s="252"/>
      <c r="M225" s="253"/>
      <c r="N225" s="254"/>
      <c r="O225" s="254"/>
      <c r="P225" s="254"/>
      <c r="Q225" s="254"/>
      <c r="R225" s="254"/>
      <c r="S225" s="254"/>
      <c r="T225" s="255"/>
      <c r="AT225" s="256" t="s">
        <v>133</v>
      </c>
      <c r="AU225" s="256" t="s">
        <v>78</v>
      </c>
      <c r="AV225" s="12" t="s">
        <v>78</v>
      </c>
      <c r="AW225" s="12" t="s">
        <v>33</v>
      </c>
      <c r="AX225" s="12" t="s">
        <v>76</v>
      </c>
      <c r="AY225" s="256" t="s">
        <v>123</v>
      </c>
    </row>
    <row r="226" spans="2:63" s="11" customFormat="1" ht="29.85" customHeight="1">
      <c r="B226" s="217"/>
      <c r="C226" s="218"/>
      <c r="D226" s="219" t="s">
        <v>68</v>
      </c>
      <c r="E226" s="231" t="s">
        <v>421</v>
      </c>
      <c r="F226" s="231" t="s">
        <v>422</v>
      </c>
      <c r="G226" s="218"/>
      <c r="H226" s="218"/>
      <c r="I226" s="221"/>
      <c r="J226" s="232">
        <f>BK226</f>
        <v>0</v>
      </c>
      <c r="K226" s="218"/>
      <c r="L226" s="223"/>
      <c r="M226" s="224"/>
      <c r="N226" s="225"/>
      <c r="O226" s="225"/>
      <c r="P226" s="226">
        <f>SUM(P227:P254)</f>
        <v>0</v>
      </c>
      <c r="Q226" s="225"/>
      <c r="R226" s="226">
        <f>SUM(R227:R254)</f>
        <v>0.007158199999999998</v>
      </c>
      <c r="S226" s="225"/>
      <c r="T226" s="227">
        <f>SUM(T227:T254)</f>
        <v>0</v>
      </c>
      <c r="AR226" s="228" t="s">
        <v>78</v>
      </c>
      <c r="AT226" s="229" t="s">
        <v>68</v>
      </c>
      <c r="AU226" s="229" t="s">
        <v>76</v>
      </c>
      <c r="AY226" s="228" t="s">
        <v>123</v>
      </c>
      <c r="BK226" s="230">
        <f>SUM(BK227:BK254)</f>
        <v>0</v>
      </c>
    </row>
    <row r="227" spans="2:65" s="1" customFormat="1" ht="16.5" customHeight="1">
      <c r="B227" s="44"/>
      <c r="C227" s="233" t="s">
        <v>423</v>
      </c>
      <c r="D227" s="233" t="s">
        <v>127</v>
      </c>
      <c r="E227" s="234" t="s">
        <v>424</v>
      </c>
      <c r="F227" s="235" t="s">
        <v>425</v>
      </c>
      <c r="G227" s="236" t="s">
        <v>167</v>
      </c>
      <c r="H227" s="237">
        <v>20</v>
      </c>
      <c r="I227" s="238"/>
      <c r="J227" s="239">
        <f>ROUND(I227*H227,2)</f>
        <v>0</v>
      </c>
      <c r="K227" s="235" t="s">
        <v>21</v>
      </c>
      <c r="L227" s="70"/>
      <c r="M227" s="240" t="s">
        <v>21</v>
      </c>
      <c r="N227" s="241" t="s">
        <v>40</v>
      </c>
      <c r="O227" s="45"/>
      <c r="P227" s="242">
        <f>O227*H227</f>
        <v>0</v>
      </c>
      <c r="Q227" s="242">
        <v>7E-05</v>
      </c>
      <c r="R227" s="242">
        <f>Q227*H227</f>
        <v>0.0013999999999999998</v>
      </c>
      <c r="S227" s="242">
        <v>0</v>
      </c>
      <c r="T227" s="243">
        <f>S227*H227</f>
        <v>0</v>
      </c>
      <c r="AR227" s="22" t="s">
        <v>131</v>
      </c>
      <c r="AT227" s="22" t="s">
        <v>127</v>
      </c>
      <c r="AU227" s="22" t="s">
        <v>78</v>
      </c>
      <c r="AY227" s="22" t="s">
        <v>123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22" t="s">
        <v>76</v>
      </c>
      <c r="BK227" s="244">
        <f>ROUND(I227*H227,2)</f>
        <v>0</v>
      </c>
      <c r="BL227" s="22" t="s">
        <v>131</v>
      </c>
      <c r="BM227" s="22" t="s">
        <v>426</v>
      </c>
    </row>
    <row r="228" spans="2:51" s="12" customFormat="1" ht="13.5">
      <c r="B228" s="245"/>
      <c r="C228" s="246"/>
      <c r="D228" s="247" t="s">
        <v>133</v>
      </c>
      <c r="E228" s="248" t="s">
        <v>21</v>
      </c>
      <c r="F228" s="249" t="s">
        <v>159</v>
      </c>
      <c r="G228" s="246"/>
      <c r="H228" s="250">
        <v>20</v>
      </c>
      <c r="I228" s="251"/>
      <c r="J228" s="246"/>
      <c r="K228" s="246"/>
      <c r="L228" s="252"/>
      <c r="M228" s="253"/>
      <c r="N228" s="254"/>
      <c r="O228" s="254"/>
      <c r="P228" s="254"/>
      <c r="Q228" s="254"/>
      <c r="R228" s="254"/>
      <c r="S228" s="254"/>
      <c r="T228" s="255"/>
      <c r="AT228" s="256" t="s">
        <v>133</v>
      </c>
      <c r="AU228" s="256" t="s">
        <v>78</v>
      </c>
      <c r="AV228" s="12" t="s">
        <v>78</v>
      </c>
      <c r="AW228" s="12" t="s">
        <v>33</v>
      </c>
      <c r="AX228" s="12" t="s">
        <v>76</v>
      </c>
      <c r="AY228" s="256" t="s">
        <v>123</v>
      </c>
    </row>
    <row r="229" spans="2:65" s="1" customFormat="1" ht="16.5" customHeight="1">
      <c r="B229" s="44"/>
      <c r="C229" s="233" t="s">
        <v>427</v>
      </c>
      <c r="D229" s="233" t="s">
        <v>127</v>
      </c>
      <c r="E229" s="234" t="s">
        <v>428</v>
      </c>
      <c r="F229" s="235" t="s">
        <v>429</v>
      </c>
      <c r="G229" s="236" t="s">
        <v>167</v>
      </c>
      <c r="H229" s="237">
        <v>8</v>
      </c>
      <c r="I229" s="238"/>
      <c r="J229" s="239">
        <f>ROUND(I229*H229,2)</f>
        <v>0</v>
      </c>
      <c r="K229" s="235" t="s">
        <v>21</v>
      </c>
      <c r="L229" s="70"/>
      <c r="M229" s="240" t="s">
        <v>21</v>
      </c>
      <c r="N229" s="241" t="s">
        <v>40</v>
      </c>
      <c r="O229" s="45"/>
      <c r="P229" s="242">
        <f>O229*H229</f>
        <v>0</v>
      </c>
      <c r="Q229" s="242">
        <v>7E-05</v>
      </c>
      <c r="R229" s="242">
        <f>Q229*H229</f>
        <v>0.00056</v>
      </c>
      <c r="S229" s="242">
        <v>0</v>
      </c>
      <c r="T229" s="243">
        <f>S229*H229</f>
        <v>0</v>
      </c>
      <c r="AR229" s="22" t="s">
        <v>131</v>
      </c>
      <c r="AT229" s="22" t="s">
        <v>127</v>
      </c>
      <c r="AU229" s="22" t="s">
        <v>78</v>
      </c>
      <c r="AY229" s="22" t="s">
        <v>123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22" t="s">
        <v>76</v>
      </c>
      <c r="BK229" s="244">
        <f>ROUND(I229*H229,2)</f>
        <v>0</v>
      </c>
      <c r="BL229" s="22" t="s">
        <v>131</v>
      </c>
      <c r="BM229" s="22" t="s">
        <v>430</v>
      </c>
    </row>
    <row r="230" spans="2:51" s="12" customFormat="1" ht="13.5">
      <c r="B230" s="245"/>
      <c r="C230" s="246"/>
      <c r="D230" s="247" t="s">
        <v>133</v>
      </c>
      <c r="E230" s="248" t="s">
        <v>21</v>
      </c>
      <c r="F230" s="249" t="s">
        <v>277</v>
      </c>
      <c r="G230" s="246"/>
      <c r="H230" s="250">
        <v>8</v>
      </c>
      <c r="I230" s="251"/>
      <c r="J230" s="246"/>
      <c r="K230" s="246"/>
      <c r="L230" s="252"/>
      <c r="M230" s="253"/>
      <c r="N230" s="254"/>
      <c r="O230" s="254"/>
      <c r="P230" s="254"/>
      <c r="Q230" s="254"/>
      <c r="R230" s="254"/>
      <c r="S230" s="254"/>
      <c r="T230" s="255"/>
      <c r="AT230" s="256" t="s">
        <v>133</v>
      </c>
      <c r="AU230" s="256" t="s">
        <v>78</v>
      </c>
      <c r="AV230" s="12" t="s">
        <v>78</v>
      </c>
      <c r="AW230" s="12" t="s">
        <v>33</v>
      </c>
      <c r="AX230" s="12" t="s">
        <v>76</v>
      </c>
      <c r="AY230" s="256" t="s">
        <v>123</v>
      </c>
    </row>
    <row r="231" spans="2:65" s="1" customFormat="1" ht="16.5" customHeight="1">
      <c r="B231" s="44"/>
      <c r="C231" s="233" t="s">
        <v>431</v>
      </c>
      <c r="D231" s="233" t="s">
        <v>127</v>
      </c>
      <c r="E231" s="234" t="s">
        <v>432</v>
      </c>
      <c r="F231" s="235" t="s">
        <v>433</v>
      </c>
      <c r="G231" s="236" t="s">
        <v>167</v>
      </c>
      <c r="H231" s="237">
        <v>20</v>
      </c>
      <c r="I231" s="238"/>
      <c r="J231" s="239">
        <f>ROUND(I231*H231,2)</f>
        <v>0</v>
      </c>
      <c r="K231" s="235" t="s">
        <v>21</v>
      </c>
      <c r="L231" s="70"/>
      <c r="M231" s="240" t="s">
        <v>21</v>
      </c>
      <c r="N231" s="241" t="s">
        <v>40</v>
      </c>
      <c r="O231" s="45"/>
      <c r="P231" s="242">
        <f>O231*H231</f>
        <v>0</v>
      </c>
      <c r="Q231" s="242">
        <v>7E-05</v>
      </c>
      <c r="R231" s="242">
        <f>Q231*H231</f>
        <v>0.0013999999999999998</v>
      </c>
      <c r="S231" s="242">
        <v>0</v>
      </c>
      <c r="T231" s="243">
        <f>S231*H231</f>
        <v>0</v>
      </c>
      <c r="AR231" s="22" t="s">
        <v>131</v>
      </c>
      <c r="AT231" s="22" t="s">
        <v>127</v>
      </c>
      <c r="AU231" s="22" t="s">
        <v>78</v>
      </c>
      <c r="AY231" s="22" t="s">
        <v>123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22" t="s">
        <v>76</v>
      </c>
      <c r="BK231" s="244">
        <f>ROUND(I231*H231,2)</f>
        <v>0</v>
      </c>
      <c r="BL231" s="22" t="s">
        <v>131</v>
      </c>
      <c r="BM231" s="22" t="s">
        <v>434</v>
      </c>
    </row>
    <row r="232" spans="2:51" s="12" customFormat="1" ht="13.5">
      <c r="B232" s="245"/>
      <c r="C232" s="246"/>
      <c r="D232" s="247" t="s">
        <v>133</v>
      </c>
      <c r="E232" s="248" t="s">
        <v>21</v>
      </c>
      <c r="F232" s="249" t="s">
        <v>159</v>
      </c>
      <c r="G232" s="246"/>
      <c r="H232" s="250">
        <v>20</v>
      </c>
      <c r="I232" s="251"/>
      <c r="J232" s="246"/>
      <c r="K232" s="246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133</v>
      </c>
      <c r="AU232" s="256" t="s">
        <v>78</v>
      </c>
      <c r="AV232" s="12" t="s">
        <v>78</v>
      </c>
      <c r="AW232" s="12" t="s">
        <v>33</v>
      </c>
      <c r="AX232" s="12" t="s">
        <v>76</v>
      </c>
      <c r="AY232" s="256" t="s">
        <v>123</v>
      </c>
    </row>
    <row r="233" spans="2:65" s="1" customFormat="1" ht="16.5" customHeight="1">
      <c r="B233" s="44"/>
      <c r="C233" s="233" t="s">
        <v>435</v>
      </c>
      <c r="D233" s="233" t="s">
        <v>127</v>
      </c>
      <c r="E233" s="234" t="s">
        <v>436</v>
      </c>
      <c r="F233" s="235" t="s">
        <v>437</v>
      </c>
      <c r="G233" s="236" t="s">
        <v>167</v>
      </c>
      <c r="H233" s="237">
        <v>20</v>
      </c>
      <c r="I233" s="238"/>
      <c r="J233" s="239">
        <f>ROUND(I233*H233,2)</f>
        <v>0</v>
      </c>
      <c r="K233" s="235" t="s">
        <v>21</v>
      </c>
      <c r="L233" s="70"/>
      <c r="M233" s="240" t="s">
        <v>21</v>
      </c>
      <c r="N233" s="241" t="s">
        <v>40</v>
      </c>
      <c r="O233" s="45"/>
      <c r="P233" s="242">
        <f>O233*H233</f>
        <v>0</v>
      </c>
      <c r="Q233" s="242">
        <v>7E-05</v>
      </c>
      <c r="R233" s="242">
        <f>Q233*H233</f>
        <v>0.0013999999999999998</v>
      </c>
      <c r="S233" s="242">
        <v>0</v>
      </c>
      <c r="T233" s="243">
        <f>S233*H233</f>
        <v>0</v>
      </c>
      <c r="AR233" s="22" t="s">
        <v>131</v>
      </c>
      <c r="AT233" s="22" t="s">
        <v>127</v>
      </c>
      <c r="AU233" s="22" t="s">
        <v>78</v>
      </c>
      <c r="AY233" s="22" t="s">
        <v>123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22" t="s">
        <v>76</v>
      </c>
      <c r="BK233" s="244">
        <f>ROUND(I233*H233,2)</f>
        <v>0</v>
      </c>
      <c r="BL233" s="22" t="s">
        <v>131</v>
      </c>
      <c r="BM233" s="22" t="s">
        <v>438</v>
      </c>
    </row>
    <row r="234" spans="2:51" s="12" customFormat="1" ht="13.5">
      <c r="B234" s="245"/>
      <c r="C234" s="246"/>
      <c r="D234" s="247" t="s">
        <v>133</v>
      </c>
      <c r="E234" s="248" t="s">
        <v>21</v>
      </c>
      <c r="F234" s="249" t="s">
        <v>159</v>
      </c>
      <c r="G234" s="246"/>
      <c r="H234" s="250">
        <v>20</v>
      </c>
      <c r="I234" s="251"/>
      <c r="J234" s="246"/>
      <c r="K234" s="246"/>
      <c r="L234" s="252"/>
      <c r="M234" s="253"/>
      <c r="N234" s="254"/>
      <c r="O234" s="254"/>
      <c r="P234" s="254"/>
      <c r="Q234" s="254"/>
      <c r="R234" s="254"/>
      <c r="S234" s="254"/>
      <c r="T234" s="255"/>
      <c r="AT234" s="256" t="s">
        <v>133</v>
      </c>
      <c r="AU234" s="256" t="s">
        <v>78</v>
      </c>
      <c r="AV234" s="12" t="s">
        <v>78</v>
      </c>
      <c r="AW234" s="12" t="s">
        <v>33</v>
      </c>
      <c r="AX234" s="12" t="s">
        <v>76</v>
      </c>
      <c r="AY234" s="256" t="s">
        <v>123</v>
      </c>
    </row>
    <row r="235" spans="2:65" s="1" customFormat="1" ht="16.5" customHeight="1">
      <c r="B235" s="44"/>
      <c r="C235" s="233" t="s">
        <v>439</v>
      </c>
      <c r="D235" s="233" t="s">
        <v>127</v>
      </c>
      <c r="E235" s="234" t="s">
        <v>440</v>
      </c>
      <c r="F235" s="235" t="s">
        <v>441</v>
      </c>
      <c r="G235" s="236" t="s">
        <v>167</v>
      </c>
      <c r="H235" s="237">
        <v>20</v>
      </c>
      <c r="I235" s="238"/>
      <c r="J235" s="239">
        <f>ROUND(I235*H235,2)</f>
        <v>0</v>
      </c>
      <c r="K235" s="235" t="s">
        <v>21</v>
      </c>
      <c r="L235" s="70"/>
      <c r="M235" s="240" t="s">
        <v>21</v>
      </c>
      <c r="N235" s="241" t="s">
        <v>40</v>
      </c>
      <c r="O235" s="45"/>
      <c r="P235" s="242">
        <f>O235*H235</f>
        <v>0</v>
      </c>
      <c r="Q235" s="242">
        <v>7E-05</v>
      </c>
      <c r="R235" s="242">
        <f>Q235*H235</f>
        <v>0.0013999999999999998</v>
      </c>
      <c r="S235" s="242">
        <v>0</v>
      </c>
      <c r="T235" s="243">
        <f>S235*H235</f>
        <v>0</v>
      </c>
      <c r="AR235" s="22" t="s">
        <v>131</v>
      </c>
      <c r="AT235" s="22" t="s">
        <v>127</v>
      </c>
      <c r="AU235" s="22" t="s">
        <v>78</v>
      </c>
      <c r="AY235" s="22" t="s">
        <v>123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22" t="s">
        <v>76</v>
      </c>
      <c r="BK235" s="244">
        <f>ROUND(I235*H235,2)</f>
        <v>0</v>
      </c>
      <c r="BL235" s="22" t="s">
        <v>131</v>
      </c>
      <c r="BM235" s="22" t="s">
        <v>442</v>
      </c>
    </row>
    <row r="236" spans="2:51" s="12" customFormat="1" ht="13.5">
      <c r="B236" s="245"/>
      <c r="C236" s="246"/>
      <c r="D236" s="247" t="s">
        <v>133</v>
      </c>
      <c r="E236" s="248" t="s">
        <v>21</v>
      </c>
      <c r="F236" s="249" t="s">
        <v>159</v>
      </c>
      <c r="G236" s="246"/>
      <c r="H236" s="250">
        <v>20</v>
      </c>
      <c r="I236" s="251"/>
      <c r="J236" s="246"/>
      <c r="K236" s="246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133</v>
      </c>
      <c r="AU236" s="256" t="s">
        <v>78</v>
      </c>
      <c r="AV236" s="12" t="s">
        <v>78</v>
      </c>
      <c r="AW236" s="12" t="s">
        <v>33</v>
      </c>
      <c r="AX236" s="12" t="s">
        <v>76</v>
      </c>
      <c r="AY236" s="256" t="s">
        <v>123</v>
      </c>
    </row>
    <row r="237" spans="2:65" s="1" customFormat="1" ht="16.5" customHeight="1">
      <c r="B237" s="44"/>
      <c r="C237" s="233" t="s">
        <v>443</v>
      </c>
      <c r="D237" s="233" t="s">
        <v>127</v>
      </c>
      <c r="E237" s="234" t="s">
        <v>444</v>
      </c>
      <c r="F237" s="235" t="s">
        <v>445</v>
      </c>
      <c r="G237" s="236" t="s">
        <v>167</v>
      </c>
      <c r="H237" s="237">
        <v>1</v>
      </c>
      <c r="I237" s="238"/>
      <c r="J237" s="239">
        <f>ROUND(I237*H237,2)</f>
        <v>0</v>
      </c>
      <c r="K237" s="235" t="s">
        <v>21</v>
      </c>
      <c r="L237" s="70"/>
      <c r="M237" s="240" t="s">
        <v>21</v>
      </c>
      <c r="N237" s="241" t="s">
        <v>40</v>
      </c>
      <c r="O237" s="45"/>
      <c r="P237" s="242">
        <f>O237*H237</f>
        <v>0</v>
      </c>
      <c r="Q237" s="242">
        <v>7E-05</v>
      </c>
      <c r="R237" s="242">
        <f>Q237*H237</f>
        <v>7E-05</v>
      </c>
      <c r="S237" s="242">
        <v>0</v>
      </c>
      <c r="T237" s="243">
        <f>S237*H237</f>
        <v>0</v>
      </c>
      <c r="AR237" s="22" t="s">
        <v>131</v>
      </c>
      <c r="AT237" s="22" t="s">
        <v>127</v>
      </c>
      <c r="AU237" s="22" t="s">
        <v>78</v>
      </c>
      <c r="AY237" s="22" t="s">
        <v>123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22" t="s">
        <v>76</v>
      </c>
      <c r="BK237" s="244">
        <f>ROUND(I237*H237,2)</f>
        <v>0</v>
      </c>
      <c r="BL237" s="22" t="s">
        <v>131</v>
      </c>
      <c r="BM237" s="22" t="s">
        <v>446</v>
      </c>
    </row>
    <row r="238" spans="2:51" s="12" customFormat="1" ht="13.5">
      <c r="B238" s="245"/>
      <c r="C238" s="246"/>
      <c r="D238" s="247" t="s">
        <v>133</v>
      </c>
      <c r="E238" s="248" t="s">
        <v>21</v>
      </c>
      <c r="F238" s="249" t="s">
        <v>191</v>
      </c>
      <c r="G238" s="246"/>
      <c r="H238" s="250">
        <v>1</v>
      </c>
      <c r="I238" s="251"/>
      <c r="J238" s="246"/>
      <c r="K238" s="246"/>
      <c r="L238" s="252"/>
      <c r="M238" s="253"/>
      <c r="N238" s="254"/>
      <c r="O238" s="254"/>
      <c r="P238" s="254"/>
      <c r="Q238" s="254"/>
      <c r="R238" s="254"/>
      <c r="S238" s="254"/>
      <c r="T238" s="255"/>
      <c r="AT238" s="256" t="s">
        <v>133</v>
      </c>
      <c r="AU238" s="256" t="s">
        <v>78</v>
      </c>
      <c r="AV238" s="12" t="s">
        <v>78</v>
      </c>
      <c r="AW238" s="12" t="s">
        <v>33</v>
      </c>
      <c r="AX238" s="12" t="s">
        <v>76</v>
      </c>
      <c r="AY238" s="256" t="s">
        <v>123</v>
      </c>
    </row>
    <row r="239" spans="2:65" s="1" customFormat="1" ht="16.5" customHeight="1">
      <c r="B239" s="44"/>
      <c r="C239" s="233" t="s">
        <v>447</v>
      </c>
      <c r="D239" s="233" t="s">
        <v>127</v>
      </c>
      <c r="E239" s="234" t="s">
        <v>448</v>
      </c>
      <c r="F239" s="235" t="s">
        <v>449</v>
      </c>
      <c r="G239" s="236" t="s">
        <v>167</v>
      </c>
      <c r="H239" s="237">
        <v>2</v>
      </c>
      <c r="I239" s="238"/>
      <c r="J239" s="239">
        <f>ROUND(I239*H239,2)</f>
        <v>0</v>
      </c>
      <c r="K239" s="235" t="s">
        <v>21</v>
      </c>
      <c r="L239" s="70"/>
      <c r="M239" s="240" t="s">
        <v>21</v>
      </c>
      <c r="N239" s="241" t="s">
        <v>40</v>
      </c>
      <c r="O239" s="45"/>
      <c r="P239" s="242">
        <f>O239*H239</f>
        <v>0</v>
      </c>
      <c r="Q239" s="242">
        <v>7E-05</v>
      </c>
      <c r="R239" s="242">
        <f>Q239*H239</f>
        <v>0.00014</v>
      </c>
      <c r="S239" s="242">
        <v>0</v>
      </c>
      <c r="T239" s="243">
        <f>S239*H239</f>
        <v>0</v>
      </c>
      <c r="AR239" s="22" t="s">
        <v>131</v>
      </c>
      <c r="AT239" s="22" t="s">
        <v>127</v>
      </c>
      <c r="AU239" s="22" t="s">
        <v>78</v>
      </c>
      <c r="AY239" s="22" t="s">
        <v>123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22" t="s">
        <v>76</v>
      </c>
      <c r="BK239" s="244">
        <f>ROUND(I239*H239,2)</f>
        <v>0</v>
      </c>
      <c r="BL239" s="22" t="s">
        <v>131</v>
      </c>
      <c r="BM239" s="22" t="s">
        <v>450</v>
      </c>
    </row>
    <row r="240" spans="2:51" s="12" customFormat="1" ht="13.5">
      <c r="B240" s="245"/>
      <c r="C240" s="246"/>
      <c r="D240" s="247" t="s">
        <v>133</v>
      </c>
      <c r="E240" s="248" t="s">
        <v>21</v>
      </c>
      <c r="F240" s="249" t="s">
        <v>186</v>
      </c>
      <c r="G240" s="246"/>
      <c r="H240" s="250">
        <v>2</v>
      </c>
      <c r="I240" s="251"/>
      <c r="J240" s="246"/>
      <c r="K240" s="246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133</v>
      </c>
      <c r="AU240" s="256" t="s">
        <v>78</v>
      </c>
      <c r="AV240" s="12" t="s">
        <v>78</v>
      </c>
      <c r="AW240" s="12" t="s">
        <v>33</v>
      </c>
      <c r="AX240" s="12" t="s">
        <v>76</v>
      </c>
      <c r="AY240" s="256" t="s">
        <v>123</v>
      </c>
    </row>
    <row r="241" spans="2:65" s="1" customFormat="1" ht="16.5" customHeight="1">
      <c r="B241" s="44"/>
      <c r="C241" s="233" t="s">
        <v>451</v>
      </c>
      <c r="D241" s="233" t="s">
        <v>127</v>
      </c>
      <c r="E241" s="234" t="s">
        <v>452</v>
      </c>
      <c r="F241" s="235" t="s">
        <v>453</v>
      </c>
      <c r="G241" s="236" t="s">
        <v>167</v>
      </c>
      <c r="H241" s="237">
        <v>1</v>
      </c>
      <c r="I241" s="238"/>
      <c r="J241" s="239">
        <f>ROUND(I241*H241,2)</f>
        <v>0</v>
      </c>
      <c r="K241" s="235" t="s">
        <v>21</v>
      </c>
      <c r="L241" s="70"/>
      <c r="M241" s="240" t="s">
        <v>21</v>
      </c>
      <c r="N241" s="241" t="s">
        <v>40</v>
      </c>
      <c r="O241" s="45"/>
      <c r="P241" s="242">
        <f>O241*H241</f>
        <v>0</v>
      </c>
      <c r="Q241" s="242">
        <v>7E-05</v>
      </c>
      <c r="R241" s="242">
        <f>Q241*H241</f>
        <v>7E-05</v>
      </c>
      <c r="S241" s="242">
        <v>0</v>
      </c>
      <c r="T241" s="243">
        <f>S241*H241</f>
        <v>0</v>
      </c>
      <c r="AR241" s="22" t="s">
        <v>131</v>
      </c>
      <c r="AT241" s="22" t="s">
        <v>127</v>
      </c>
      <c r="AU241" s="22" t="s">
        <v>78</v>
      </c>
      <c r="AY241" s="22" t="s">
        <v>123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22" t="s">
        <v>76</v>
      </c>
      <c r="BK241" s="244">
        <f>ROUND(I241*H241,2)</f>
        <v>0</v>
      </c>
      <c r="BL241" s="22" t="s">
        <v>131</v>
      </c>
      <c r="BM241" s="22" t="s">
        <v>454</v>
      </c>
    </row>
    <row r="242" spans="2:51" s="12" customFormat="1" ht="13.5">
      <c r="B242" s="245"/>
      <c r="C242" s="246"/>
      <c r="D242" s="247" t="s">
        <v>133</v>
      </c>
      <c r="E242" s="248" t="s">
        <v>21</v>
      </c>
      <c r="F242" s="249" t="s">
        <v>191</v>
      </c>
      <c r="G242" s="246"/>
      <c r="H242" s="250">
        <v>1</v>
      </c>
      <c r="I242" s="251"/>
      <c r="J242" s="246"/>
      <c r="K242" s="246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133</v>
      </c>
      <c r="AU242" s="256" t="s">
        <v>78</v>
      </c>
      <c r="AV242" s="12" t="s">
        <v>78</v>
      </c>
      <c r="AW242" s="12" t="s">
        <v>33</v>
      </c>
      <c r="AX242" s="12" t="s">
        <v>76</v>
      </c>
      <c r="AY242" s="256" t="s">
        <v>123</v>
      </c>
    </row>
    <row r="243" spans="2:65" s="1" customFormat="1" ht="16.5" customHeight="1">
      <c r="B243" s="44"/>
      <c r="C243" s="233" t="s">
        <v>455</v>
      </c>
      <c r="D243" s="233" t="s">
        <v>127</v>
      </c>
      <c r="E243" s="234" t="s">
        <v>456</v>
      </c>
      <c r="F243" s="235" t="s">
        <v>457</v>
      </c>
      <c r="G243" s="236" t="s">
        <v>167</v>
      </c>
      <c r="H243" s="237">
        <v>1</v>
      </c>
      <c r="I243" s="238"/>
      <c r="J243" s="239">
        <f>ROUND(I243*H243,2)</f>
        <v>0</v>
      </c>
      <c r="K243" s="235" t="s">
        <v>21</v>
      </c>
      <c r="L243" s="70"/>
      <c r="M243" s="240" t="s">
        <v>21</v>
      </c>
      <c r="N243" s="241" t="s">
        <v>40</v>
      </c>
      <c r="O243" s="45"/>
      <c r="P243" s="242">
        <f>O243*H243</f>
        <v>0</v>
      </c>
      <c r="Q243" s="242">
        <v>7E-05</v>
      </c>
      <c r="R243" s="242">
        <f>Q243*H243</f>
        <v>7E-05</v>
      </c>
      <c r="S243" s="242">
        <v>0</v>
      </c>
      <c r="T243" s="243">
        <f>S243*H243</f>
        <v>0</v>
      </c>
      <c r="AR243" s="22" t="s">
        <v>131</v>
      </c>
      <c r="AT243" s="22" t="s">
        <v>127</v>
      </c>
      <c r="AU243" s="22" t="s">
        <v>78</v>
      </c>
      <c r="AY243" s="22" t="s">
        <v>123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22" t="s">
        <v>76</v>
      </c>
      <c r="BK243" s="244">
        <f>ROUND(I243*H243,2)</f>
        <v>0</v>
      </c>
      <c r="BL243" s="22" t="s">
        <v>131</v>
      </c>
      <c r="BM243" s="22" t="s">
        <v>458</v>
      </c>
    </row>
    <row r="244" spans="2:51" s="12" customFormat="1" ht="13.5">
      <c r="B244" s="245"/>
      <c r="C244" s="246"/>
      <c r="D244" s="247" t="s">
        <v>133</v>
      </c>
      <c r="E244" s="248" t="s">
        <v>21</v>
      </c>
      <c r="F244" s="249" t="s">
        <v>191</v>
      </c>
      <c r="G244" s="246"/>
      <c r="H244" s="250">
        <v>1</v>
      </c>
      <c r="I244" s="251"/>
      <c r="J244" s="246"/>
      <c r="K244" s="246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133</v>
      </c>
      <c r="AU244" s="256" t="s">
        <v>78</v>
      </c>
      <c r="AV244" s="12" t="s">
        <v>78</v>
      </c>
      <c r="AW244" s="12" t="s">
        <v>33</v>
      </c>
      <c r="AX244" s="12" t="s">
        <v>76</v>
      </c>
      <c r="AY244" s="256" t="s">
        <v>123</v>
      </c>
    </row>
    <row r="245" spans="2:65" s="1" customFormat="1" ht="16.5" customHeight="1">
      <c r="B245" s="44"/>
      <c r="C245" s="233" t="s">
        <v>459</v>
      </c>
      <c r="D245" s="233" t="s">
        <v>127</v>
      </c>
      <c r="E245" s="234" t="s">
        <v>460</v>
      </c>
      <c r="F245" s="235" t="s">
        <v>461</v>
      </c>
      <c r="G245" s="236" t="s">
        <v>167</v>
      </c>
      <c r="H245" s="237">
        <v>1</v>
      </c>
      <c r="I245" s="238"/>
      <c r="J245" s="239">
        <f>ROUND(I245*H245,2)</f>
        <v>0</v>
      </c>
      <c r="K245" s="235" t="s">
        <v>21</v>
      </c>
      <c r="L245" s="70"/>
      <c r="M245" s="240" t="s">
        <v>21</v>
      </c>
      <c r="N245" s="241" t="s">
        <v>40</v>
      </c>
      <c r="O245" s="45"/>
      <c r="P245" s="242">
        <f>O245*H245</f>
        <v>0</v>
      </c>
      <c r="Q245" s="242">
        <v>7E-05</v>
      </c>
      <c r="R245" s="242">
        <f>Q245*H245</f>
        <v>7E-05</v>
      </c>
      <c r="S245" s="242">
        <v>0</v>
      </c>
      <c r="T245" s="243">
        <f>S245*H245</f>
        <v>0</v>
      </c>
      <c r="AR245" s="22" t="s">
        <v>131</v>
      </c>
      <c r="AT245" s="22" t="s">
        <v>127</v>
      </c>
      <c r="AU245" s="22" t="s">
        <v>78</v>
      </c>
      <c r="AY245" s="22" t="s">
        <v>123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22" t="s">
        <v>76</v>
      </c>
      <c r="BK245" s="244">
        <f>ROUND(I245*H245,2)</f>
        <v>0</v>
      </c>
      <c r="BL245" s="22" t="s">
        <v>131</v>
      </c>
      <c r="BM245" s="22" t="s">
        <v>462</v>
      </c>
    </row>
    <row r="246" spans="2:51" s="12" customFormat="1" ht="13.5">
      <c r="B246" s="245"/>
      <c r="C246" s="246"/>
      <c r="D246" s="247" t="s">
        <v>133</v>
      </c>
      <c r="E246" s="248" t="s">
        <v>21</v>
      </c>
      <c r="F246" s="249" t="s">
        <v>191</v>
      </c>
      <c r="G246" s="246"/>
      <c r="H246" s="250">
        <v>1</v>
      </c>
      <c r="I246" s="251"/>
      <c r="J246" s="246"/>
      <c r="K246" s="246"/>
      <c r="L246" s="252"/>
      <c r="M246" s="253"/>
      <c r="N246" s="254"/>
      <c r="O246" s="254"/>
      <c r="P246" s="254"/>
      <c r="Q246" s="254"/>
      <c r="R246" s="254"/>
      <c r="S246" s="254"/>
      <c r="T246" s="255"/>
      <c r="AT246" s="256" t="s">
        <v>133</v>
      </c>
      <c r="AU246" s="256" t="s">
        <v>78</v>
      </c>
      <c r="AV246" s="12" t="s">
        <v>78</v>
      </c>
      <c r="AW246" s="12" t="s">
        <v>33</v>
      </c>
      <c r="AX246" s="12" t="s">
        <v>76</v>
      </c>
      <c r="AY246" s="256" t="s">
        <v>123</v>
      </c>
    </row>
    <row r="247" spans="2:65" s="1" customFormat="1" ht="16.5" customHeight="1">
      <c r="B247" s="44"/>
      <c r="C247" s="233" t="s">
        <v>463</v>
      </c>
      <c r="D247" s="233" t="s">
        <v>127</v>
      </c>
      <c r="E247" s="234" t="s">
        <v>464</v>
      </c>
      <c r="F247" s="235" t="s">
        <v>465</v>
      </c>
      <c r="G247" s="236" t="s">
        <v>167</v>
      </c>
      <c r="H247" s="237">
        <v>1</v>
      </c>
      <c r="I247" s="238"/>
      <c r="J247" s="239">
        <f>ROUND(I247*H247,2)</f>
        <v>0</v>
      </c>
      <c r="K247" s="235" t="s">
        <v>21</v>
      </c>
      <c r="L247" s="70"/>
      <c r="M247" s="240" t="s">
        <v>21</v>
      </c>
      <c r="N247" s="241" t="s">
        <v>40</v>
      </c>
      <c r="O247" s="45"/>
      <c r="P247" s="242">
        <f>O247*H247</f>
        <v>0</v>
      </c>
      <c r="Q247" s="242">
        <v>7E-05</v>
      </c>
      <c r="R247" s="242">
        <f>Q247*H247</f>
        <v>7E-05</v>
      </c>
      <c r="S247" s="242">
        <v>0</v>
      </c>
      <c r="T247" s="243">
        <f>S247*H247</f>
        <v>0</v>
      </c>
      <c r="AR247" s="22" t="s">
        <v>131</v>
      </c>
      <c r="AT247" s="22" t="s">
        <v>127</v>
      </c>
      <c r="AU247" s="22" t="s">
        <v>78</v>
      </c>
      <c r="AY247" s="22" t="s">
        <v>123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22" t="s">
        <v>76</v>
      </c>
      <c r="BK247" s="244">
        <f>ROUND(I247*H247,2)</f>
        <v>0</v>
      </c>
      <c r="BL247" s="22" t="s">
        <v>131</v>
      </c>
      <c r="BM247" s="22" t="s">
        <v>466</v>
      </c>
    </row>
    <row r="248" spans="2:51" s="12" customFormat="1" ht="13.5">
      <c r="B248" s="245"/>
      <c r="C248" s="246"/>
      <c r="D248" s="247" t="s">
        <v>133</v>
      </c>
      <c r="E248" s="248" t="s">
        <v>21</v>
      </c>
      <c r="F248" s="249" t="s">
        <v>191</v>
      </c>
      <c r="G248" s="246"/>
      <c r="H248" s="250">
        <v>1</v>
      </c>
      <c r="I248" s="251"/>
      <c r="J248" s="246"/>
      <c r="K248" s="246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133</v>
      </c>
      <c r="AU248" s="256" t="s">
        <v>78</v>
      </c>
      <c r="AV248" s="12" t="s">
        <v>78</v>
      </c>
      <c r="AW248" s="12" t="s">
        <v>33</v>
      </c>
      <c r="AX248" s="12" t="s">
        <v>76</v>
      </c>
      <c r="AY248" s="256" t="s">
        <v>123</v>
      </c>
    </row>
    <row r="249" spans="2:65" s="1" customFormat="1" ht="16.5" customHeight="1">
      <c r="B249" s="44"/>
      <c r="C249" s="233" t="s">
        <v>467</v>
      </c>
      <c r="D249" s="233" t="s">
        <v>127</v>
      </c>
      <c r="E249" s="234" t="s">
        <v>468</v>
      </c>
      <c r="F249" s="235" t="s">
        <v>469</v>
      </c>
      <c r="G249" s="236" t="s">
        <v>167</v>
      </c>
      <c r="H249" s="237">
        <v>3</v>
      </c>
      <c r="I249" s="238"/>
      <c r="J249" s="239">
        <f>ROUND(I249*H249,2)</f>
        <v>0</v>
      </c>
      <c r="K249" s="235" t="s">
        <v>21</v>
      </c>
      <c r="L249" s="70"/>
      <c r="M249" s="240" t="s">
        <v>21</v>
      </c>
      <c r="N249" s="241" t="s">
        <v>40</v>
      </c>
      <c r="O249" s="45"/>
      <c r="P249" s="242">
        <f>O249*H249</f>
        <v>0</v>
      </c>
      <c r="Q249" s="242">
        <v>7E-05</v>
      </c>
      <c r="R249" s="242">
        <f>Q249*H249</f>
        <v>0.00020999999999999998</v>
      </c>
      <c r="S249" s="242">
        <v>0</v>
      </c>
      <c r="T249" s="243">
        <f>S249*H249</f>
        <v>0</v>
      </c>
      <c r="AR249" s="22" t="s">
        <v>131</v>
      </c>
      <c r="AT249" s="22" t="s">
        <v>127</v>
      </c>
      <c r="AU249" s="22" t="s">
        <v>78</v>
      </c>
      <c r="AY249" s="22" t="s">
        <v>123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22" t="s">
        <v>76</v>
      </c>
      <c r="BK249" s="244">
        <f>ROUND(I249*H249,2)</f>
        <v>0</v>
      </c>
      <c r="BL249" s="22" t="s">
        <v>131</v>
      </c>
      <c r="BM249" s="22" t="s">
        <v>470</v>
      </c>
    </row>
    <row r="250" spans="2:51" s="12" customFormat="1" ht="13.5">
      <c r="B250" s="245"/>
      <c r="C250" s="246"/>
      <c r="D250" s="247" t="s">
        <v>133</v>
      </c>
      <c r="E250" s="248" t="s">
        <v>21</v>
      </c>
      <c r="F250" s="249" t="s">
        <v>471</v>
      </c>
      <c r="G250" s="246"/>
      <c r="H250" s="250">
        <v>3</v>
      </c>
      <c r="I250" s="251"/>
      <c r="J250" s="246"/>
      <c r="K250" s="246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133</v>
      </c>
      <c r="AU250" s="256" t="s">
        <v>78</v>
      </c>
      <c r="AV250" s="12" t="s">
        <v>78</v>
      </c>
      <c r="AW250" s="12" t="s">
        <v>33</v>
      </c>
      <c r="AX250" s="12" t="s">
        <v>76</v>
      </c>
      <c r="AY250" s="256" t="s">
        <v>123</v>
      </c>
    </row>
    <row r="251" spans="2:65" s="1" customFormat="1" ht="16.5" customHeight="1">
      <c r="B251" s="44"/>
      <c r="C251" s="233" t="s">
        <v>472</v>
      </c>
      <c r="D251" s="233" t="s">
        <v>127</v>
      </c>
      <c r="E251" s="234" t="s">
        <v>473</v>
      </c>
      <c r="F251" s="235" t="s">
        <v>474</v>
      </c>
      <c r="G251" s="236" t="s">
        <v>167</v>
      </c>
      <c r="H251" s="237">
        <v>2</v>
      </c>
      <c r="I251" s="238"/>
      <c r="J251" s="239">
        <f>ROUND(I251*H251,2)</f>
        <v>0</v>
      </c>
      <c r="K251" s="235" t="s">
        <v>21</v>
      </c>
      <c r="L251" s="70"/>
      <c r="M251" s="240" t="s">
        <v>21</v>
      </c>
      <c r="N251" s="241" t="s">
        <v>40</v>
      </c>
      <c r="O251" s="45"/>
      <c r="P251" s="242">
        <f>O251*H251</f>
        <v>0</v>
      </c>
      <c r="Q251" s="242">
        <v>7E-05</v>
      </c>
      <c r="R251" s="242">
        <f>Q251*H251</f>
        <v>0.00014</v>
      </c>
      <c r="S251" s="242">
        <v>0</v>
      </c>
      <c r="T251" s="243">
        <f>S251*H251</f>
        <v>0</v>
      </c>
      <c r="AR251" s="22" t="s">
        <v>131</v>
      </c>
      <c r="AT251" s="22" t="s">
        <v>127</v>
      </c>
      <c r="AU251" s="22" t="s">
        <v>78</v>
      </c>
      <c r="AY251" s="22" t="s">
        <v>123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22" t="s">
        <v>76</v>
      </c>
      <c r="BK251" s="244">
        <f>ROUND(I251*H251,2)</f>
        <v>0</v>
      </c>
      <c r="BL251" s="22" t="s">
        <v>131</v>
      </c>
      <c r="BM251" s="22" t="s">
        <v>475</v>
      </c>
    </row>
    <row r="252" spans="2:51" s="12" customFormat="1" ht="13.5">
      <c r="B252" s="245"/>
      <c r="C252" s="246"/>
      <c r="D252" s="247" t="s">
        <v>133</v>
      </c>
      <c r="E252" s="248" t="s">
        <v>21</v>
      </c>
      <c r="F252" s="249" t="s">
        <v>186</v>
      </c>
      <c r="G252" s="246"/>
      <c r="H252" s="250">
        <v>2</v>
      </c>
      <c r="I252" s="251"/>
      <c r="J252" s="246"/>
      <c r="K252" s="246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133</v>
      </c>
      <c r="AU252" s="256" t="s">
        <v>78</v>
      </c>
      <c r="AV252" s="12" t="s">
        <v>78</v>
      </c>
      <c r="AW252" s="12" t="s">
        <v>33</v>
      </c>
      <c r="AX252" s="12" t="s">
        <v>76</v>
      </c>
      <c r="AY252" s="256" t="s">
        <v>123</v>
      </c>
    </row>
    <row r="253" spans="2:65" s="1" customFormat="1" ht="16.5" customHeight="1">
      <c r="B253" s="44"/>
      <c r="C253" s="233" t="s">
        <v>476</v>
      </c>
      <c r="D253" s="233" t="s">
        <v>127</v>
      </c>
      <c r="E253" s="234" t="s">
        <v>477</v>
      </c>
      <c r="F253" s="235" t="s">
        <v>478</v>
      </c>
      <c r="G253" s="236" t="s">
        <v>167</v>
      </c>
      <c r="H253" s="237">
        <v>2.26</v>
      </c>
      <c r="I253" s="238"/>
      <c r="J253" s="239">
        <f>ROUND(I253*H253,2)</f>
        <v>0</v>
      </c>
      <c r="K253" s="235" t="s">
        <v>21</v>
      </c>
      <c r="L253" s="70"/>
      <c r="M253" s="240" t="s">
        <v>21</v>
      </c>
      <c r="N253" s="241" t="s">
        <v>40</v>
      </c>
      <c r="O253" s="45"/>
      <c r="P253" s="242">
        <f>O253*H253</f>
        <v>0</v>
      </c>
      <c r="Q253" s="242">
        <v>7E-05</v>
      </c>
      <c r="R253" s="242">
        <f>Q253*H253</f>
        <v>0.00015819999999999997</v>
      </c>
      <c r="S253" s="242">
        <v>0</v>
      </c>
      <c r="T253" s="243">
        <f>S253*H253</f>
        <v>0</v>
      </c>
      <c r="AR253" s="22" t="s">
        <v>131</v>
      </c>
      <c r="AT253" s="22" t="s">
        <v>127</v>
      </c>
      <c r="AU253" s="22" t="s">
        <v>78</v>
      </c>
      <c r="AY253" s="22" t="s">
        <v>123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22" t="s">
        <v>76</v>
      </c>
      <c r="BK253" s="244">
        <f>ROUND(I253*H253,2)</f>
        <v>0</v>
      </c>
      <c r="BL253" s="22" t="s">
        <v>131</v>
      </c>
      <c r="BM253" s="22" t="s">
        <v>479</v>
      </c>
    </row>
    <row r="254" spans="2:51" s="12" customFormat="1" ht="13.5">
      <c r="B254" s="245"/>
      <c r="C254" s="246"/>
      <c r="D254" s="247" t="s">
        <v>133</v>
      </c>
      <c r="E254" s="248" t="s">
        <v>21</v>
      </c>
      <c r="F254" s="249" t="s">
        <v>480</v>
      </c>
      <c r="G254" s="246"/>
      <c r="H254" s="250">
        <v>2.26</v>
      </c>
      <c r="I254" s="251"/>
      <c r="J254" s="246"/>
      <c r="K254" s="246"/>
      <c r="L254" s="252"/>
      <c r="M254" s="257"/>
      <c r="N254" s="258"/>
      <c r="O254" s="258"/>
      <c r="P254" s="258"/>
      <c r="Q254" s="258"/>
      <c r="R254" s="258"/>
      <c r="S254" s="258"/>
      <c r="T254" s="259"/>
      <c r="AT254" s="256" t="s">
        <v>133</v>
      </c>
      <c r="AU254" s="256" t="s">
        <v>78</v>
      </c>
      <c r="AV254" s="12" t="s">
        <v>78</v>
      </c>
      <c r="AW254" s="12" t="s">
        <v>33</v>
      </c>
      <c r="AX254" s="12" t="s">
        <v>76</v>
      </c>
      <c r="AY254" s="256" t="s">
        <v>123</v>
      </c>
    </row>
    <row r="255" spans="2:12" s="1" customFormat="1" ht="6.95" customHeight="1">
      <c r="B255" s="65"/>
      <c r="C255" s="66"/>
      <c r="D255" s="66"/>
      <c r="E255" s="66"/>
      <c r="F255" s="66"/>
      <c r="G255" s="66"/>
      <c r="H255" s="66"/>
      <c r="I255" s="176"/>
      <c r="J255" s="66"/>
      <c r="K255" s="66"/>
      <c r="L255" s="70"/>
    </row>
  </sheetData>
  <sheetProtection password="CC35" sheet="1" objects="1" scenarios="1" formatColumns="0" formatRows="0" autoFilter="0"/>
  <autoFilter ref="C87:K254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6:H76"/>
    <mergeCell ref="E78:H78"/>
    <mergeCell ref="E80:H80"/>
    <mergeCell ref="G1:H1"/>
    <mergeCell ref="L2:V2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4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47"/>
      <c r="C1" s="147"/>
      <c r="D1" s="148" t="s">
        <v>1</v>
      </c>
      <c r="E1" s="147"/>
      <c r="F1" s="149" t="s">
        <v>86</v>
      </c>
      <c r="G1" s="149" t="s">
        <v>87</v>
      </c>
      <c r="H1" s="149"/>
      <c r="I1" s="150"/>
      <c r="J1" s="149" t="s">
        <v>88</v>
      </c>
      <c r="K1" s="148" t="s">
        <v>89</v>
      </c>
      <c r="L1" s="149" t="s">
        <v>90</v>
      </c>
      <c r="M1" s="149"/>
      <c r="N1" s="149"/>
      <c r="O1" s="149"/>
      <c r="P1" s="149"/>
      <c r="Q1" s="149"/>
      <c r="R1" s="149"/>
      <c r="S1" s="149"/>
      <c r="T1" s="14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85</v>
      </c>
    </row>
    <row r="3" spans="2:46" ht="6.95" customHeight="1">
      <c r="B3" s="23"/>
      <c r="C3" s="24"/>
      <c r="D3" s="24"/>
      <c r="E3" s="24"/>
      <c r="F3" s="24"/>
      <c r="G3" s="24"/>
      <c r="H3" s="24"/>
      <c r="I3" s="151"/>
      <c r="J3" s="24"/>
      <c r="K3" s="25"/>
      <c r="AT3" s="22" t="s">
        <v>78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5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52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52"/>
      <c r="J6" s="27"/>
      <c r="K6" s="29"/>
    </row>
    <row r="7" spans="2:11" ht="16.5" customHeight="1">
      <c r="B7" s="26"/>
      <c r="C7" s="27"/>
      <c r="D7" s="27"/>
      <c r="E7" s="153" t="str">
        <f>'Rekapitulace stavby'!K6</f>
        <v>Revitalizace výrobního areálu bývalé cihelny v. kat. úz. Krčín- výběrové řízení TOPENÍ, KOTEL NA PELETY</v>
      </c>
      <c r="F7" s="38"/>
      <c r="G7" s="38"/>
      <c r="H7" s="38"/>
      <c r="I7" s="152"/>
      <c r="J7" s="27"/>
      <c r="K7" s="29"/>
    </row>
    <row r="8" spans="2:11" ht="13.5">
      <c r="B8" s="26"/>
      <c r="C8" s="27"/>
      <c r="D8" s="38" t="s">
        <v>92</v>
      </c>
      <c r="E8" s="27"/>
      <c r="F8" s="27"/>
      <c r="G8" s="27"/>
      <c r="H8" s="27"/>
      <c r="I8" s="152"/>
      <c r="J8" s="27"/>
      <c r="K8" s="29"/>
    </row>
    <row r="9" spans="2:11" s="1" customFormat="1" ht="16.5" customHeight="1">
      <c r="B9" s="44"/>
      <c r="C9" s="45"/>
      <c r="D9" s="45"/>
      <c r="E9" s="153" t="s">
        <v>93</v>
      </c>
      <c r="F9" s="45"/>
      <c r="G9" s="45"/>
      <c r="H9" s="45"/>
      <c r="I9" s="154"/>
      <c r="J9" s="45"/>
      <c r="K9" s="49"/>
    </row>
    <row r="10" spans="2:11" s="1" customFormat="1" ht="13.5">
      <c r="B10" s="44"/>
      <c r="C10" s="45"/>
      <c r="D10" s="38" t="s">
        <v>94</v>
      </c>
      <c r="E10" s="45"/>
      <c r="F10" s="45"/>
      <c r="G10" s="45"/>
      <c r="H10" s="45"/>
      <c r="I10" s="154"/>
      <c r="J10" s="45"/>
      <c r="K10" s="49"/>
    </row>
    <row r="11" spans="2:11" s="1" customFormat="1" ht="36.95" customHeight="1">
      <c r="B11" s="44"/>
      <c r="C11" s="45"/>
      <c r="D11" s="45"/>
      <c r="E11" s="155" t="s">
        <v>481</v>
      </c>
      <c r="F11" s="45"/>
      <c r="G11" s="45"/>
      <c r="H11" s="45"/>
      <c r="I11" s="154"/>
      <c r="J11" s="45"/>
      <c r="K11" s="49"/>
    </row>
    <row r="12" spans="2:11" s="1" customFormat="1" ht="13.5">
      <c r="B12" s="44"/>
      <c r="C12" s="45"/>
      <c r="D12" s="45"/>
      <c r="E12" s="45"/>
      <c r="F12" s="45"/>
      <c r="G12" s="45"/>
      <c r="H12" s="45"/>
      <c r="I12" s="154"/>
      <c r="J12" s="45"/>
      <c r="K12" s="49"/>
    </row>
    <row r="13" spans="2:11" s="1" customFormat="1" ht="14.4" customHeight="1">
      <c r="B13" s="44"/>
      <c r="C13" s="45"/>
      <c r="D13" s="38" t="s">
        <v>20</v>
      </c>
      <c r="E13" s="45"/>
      <c r="F13" s="33" t="s">
        <v>21</v>
      </c>
      <c r="G13" s="45"/>
      <c r="H13" s="45"/>
      <c r="I13" s="156" t="s">
        <v>22</v>
      </c>
      <c r="J13" s="33" t="s">
        <v>21</v>
      </c>
      <c r="K13" s="49"/>
    </row>
    <row r="14" spans="2:11" s="1" customFormat="1" ht="14.4" customHeight="1">
      <c r="B14" s="44"/>
      <c r="C14" s="45"/>
      <c r="D14" s="38" t="s">
        <v>23</v>
      </c>
      <c r="E14" s="45"/>
      <c r="F14" s="33" t="s">
        <v>24</v>
      </c>
      <c r="G14" s="45"/>
      <c r="H14" s="45"/>
      <c r="I14" s="156" t="s">
        <v>25</v>
      </c>
      <c r="J14" s="157" t="str">
        <f>'Rekapitulace stavby'!AN8</f>
        <v>12. 12. 2018</v>
      </c>
      <c r="K14" s="49"/>
    </row>
    <row r="15" spans="2:11" s="1" customFormat="1" ht="10.8" customHeight="1">
      <c r="B15" s="44"/>
      <c r="C15" s="45"/>
      <c r="D15" s="45"/>
      <c r="E15" s="45"/>
      <c r="F15" s="45"/>
      <c r="G15" s="45"/>
      <c r="H15" s="45"/>
      <c r="I15" s="154"/>
      <c r="J15" s="45"/>
      <c r="K15" s="49"/>
    </row>
    <row r="16" spans="2:11" s="1" customFormat="1" ht="14.4" customHeight="1">
      <c r="B16" s="44"/>
      <c r="C16" s="45"/>
      <c r="D16" s="38" t="s">
        <v>27</v>
      </c>
      <c r="E16" s="45"/>
      <c r="F16" s="45"/>
      <c r="G16" s="45"/>
      <c r="H16" s="45"/>
      <c r="I16" s="156" t="s">
        <v>28</v>
      </c>
      <c r="J16" s="33" t="str">
        <f>IF('Rekapitulace stavby'!AN10="","",'Rekapitulace stavby'!AN10)</f>
        <v/>
      </c>
      <c r="K16" s="49"/>
    </row>
    <row r="17" spans="2:11" s="1" customFormat="1" ht="18" customHeight="1">
      <c r="B17" s="44"/>
      <c r="C17" s="45"/>
      <c r="D17" s="45"/>
      <c r="E17" s="33" t="str">
        <f>IF('Rekapitulace stavby'!E11="","",'Rekapitulace stavby'!E11)</f>
        <v xml:space="preserve"> </v>
      </c>
      <c r="F17" s="45"/>
      <c r="G17" s="45"/>
      <c r="H17" s="45"/>
      <c r="I17" s="156" t="s">
        <v>29</v>
      </c>
      <c r="J17" s="33" t="str">
        <f>IF('Rekapitulace stavby'!AN11="","",'Rekapitulace stavby'!AN11)</f>
        <v/>
      </c>
      <c r="K17" s="49"/>
    </row>
    <row r="18" spans="2:11" s="1" customFormat="1" ht="6.95" customHeight="1">
      <c r="B18" s="44"/>
      <c r="C18" s="45"/>
      <c r="D18" s="45"/>
      <c r="E18" s="45"/>
      <c r="F18" s="45"/>
      <c r="G18" s="45"/>
      <c r="H18" s="45"/>
      <c r="I18" s="154"/>
      <c r="J18" s="45"/>
      <c r="K18" s="49"/>
    </row>
    <row r="19" spans="2:11" s="1" customFormat="1" ht="14.4" customHeight="1">
      <c r="B19" s="44"/>
      <c r="C19" s="45"/>
      <c r="D19" s="38" t="s">
        <v>30</v>
      </c>
      <c r="E19" s="45"/>
      <c r="F19" s="45"/>
      <c r="G19" s="45"/>
      <c r="H19" s="45"/>
      <c r="I19" s="156" t="s">
        <v>28</v>
      </c>
      <c r="J19" s="33" t="str">
        <f>IF('Rekapitulace stavby'!AN13="Vyplň údaj","",IF('Rekapitulace stavby'!AN13="","",'Rekapitulace stavby'!AN13))</f>
        <v/>
      </c>
      <c r="K19" s="49"/>
    </row>
    <row r="20" spans="2:11" s="1" customFormat="1" ht="18" customHeight="1">
      <c r="B20" s="44"/>
      <c r="C20" s="45"/>
      <c r="D20" s="45"/>
      <c r="E20" s="33" t="str">
        <f>IF('Rekapitulace stavby'!E14="Vyplň údaj","",IF('Rekapitulace stavby'!E14="","",'Rekapitulace stavby'!E14))</f>
        <v/>
      </c>
      <c r="F20" s="45"/>
      <c r="G20" s="45"/>
      <c r="H20" s="45"/>
      <c r="I20" s="156" t="s">
        <v>29</v>
      </c>
      <c r="J20" s="33" t="str">
        <f>IF('Rekapitulace stavby'!AN14="Vyplň údaj","",IF('Rekapitulace stavby'!AN14="","",'Rekapitulace stavby'!AN14))</f>
        <v/>
      </c>
      <c r="K20" s="49"/>
    </row>
    <row r="21" spans="2:11" s="1" customFormat="1" ht="6.95" customHeight="1">
      <c r="B21" s="44"/>
      <c r="C21" s="45"/>
      <c r="D21" s="45"/>
      <c r="E21" s="45"/>
      <c r="F21" s="45"/>
      <c r="G21" s="45"/>
      <c r="H21" s="45"/>
      <c r="I21" s="154"/>
      <c r="J21" s="45"/>
      <c r="K21" s="49"/>
    </row>
    <row r="22" spans="2:11" s="1" customFormat="1" ht="14.4" customHeight="1">
      <c r="B22" s="44"/>
      <c r="C22" s="45"/>
      <c r="D22" s="38" t="s">
        <v>32</v>
      </c>
      <c r="E22" s="45"/>
      <c r="F22" s="45"/>
      <c r="G22" s="45"/>
      <c r="H22" s="45"/>
      <c r="I22" s="156" t="s">
        <v>28</v>
      </c>
      <c r="J22" s="33" t="str">
        <f>IF('Rekapitulace stavby'!AN16="","",'Rekapitulace stavby'!AN16)</f>
        <v/>
      </c>
      <c r="K22" s="49"/>
    </row>
    <row r="23" spans="2:11" s="1" customFormat="1" ht="18" customHeight="1">
      <c r="B23" s="44"/>
      <c r="C23" s="45"/>
      <c r="D23" s="45"/>
      <c r="E23" s="33" t="str">
        <f>IF('Rekapitulace stavby'!E17="","",'Rekapitulace stavby'!E17)</f>
        <v xml:space="preserve"> </v>
      </c>
      <c r="F23" s="45"/>
      <c r="G23" s="45"/>
      <c r="H23" s="45"/>
      <c r="I23" s="156" t="s">
        <v>29</v>
      </c>
      <c r="J23" s="33" t="str">
        <f>IF('Rekapitulace stavby'!AN17="","",'Rekapitulace stavby'!AN17)</f>
        <v/>
      </c>
      <c r="K23" s="49"/>
    </row>
    <row r="24" spans="2:11" s="1" customFormat="1" ht="6.95" customHeight="1">
      <c r="B24" s="44"/>
      <c r="C24" s="45"/>
      <c r="D24" s="45"/>
      <c r="E24" s="45"/>
      <c r="F24" s="45"/>
      <c r="G24" s="45"/>
      <c r="H24" s="45"/>
      <c r="I24" s="154"/>
      <c r="J24" s="45"/>
      <c r="K24" s="49"/>
    </row>
    <row r="25" spans="2:11" s="1" customFormat="1" ht="14.4" customHeight="1">
      <c r="B25" s="44"/>
      <c r="C25" s="45"/>
      <c r="D25" s="38" t="s">
        <v>34</v>
      </c>
      <c r="E25" s="45"/>
      <c r="F25" s="45"/>
      <c r="G25" s="45"/>
      <c r="H25" s="45"/>
      <c r="I25" s="154"/>
      <c r="J25" s="45"/>
      <c r="K25" s="49"/>
    </row>
    <row r="26" spans="2:11" s="7" customFormat="1" ht="16.5" customHeight="1">
      <c r="B26" s="158"/>
      <c r="C26" s="159"/>
      <c r="D26" s="159"/>
      <c r="E26" s="42" t="s">
        <v>21</v>
      </c>
      <c r="F26" s="42"/>
      <c r="G26" s="42"/>
      <c r="H26" s="42"/>
      <c r="I26" s="160"/>
      <c r="J26" s="159"/>
      <c r="K26" s="161"/>
    </row>
    <row r="27" spans="2:11" s="1" customFormat="1" ht="6.95" customHeight="1">
      <c r="B27" s="44"/>
      <c r="C27" s="45"/>
      <c r="D27" s="45"/>
      <c r="E27" s="45"/>
      <c r="F27" s="45"/>
      <c r="G27" s="45"/>
      <c r="H27" s="45"/>
      <c r="I27" s="154"/>
      <c r="J27" s="45"/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62"/>
      <c r="J28" s="104"/>
      <c r="K28" s="163"/>
    </row>
    <row r="29" spans="2:11" s="1" customFormat="1" ht="25.4" customHeight="1">
      <c r="B29" s="44"/>
      <c r="C29" s="45"/>
      <c r="D29" s="164" t="s">
        <v>35</v>
      </c>
      <c r="E29" s="45"/>
      <c r="F29" s="45"/>
      <c r="G29" s="45"/>
      <c r="H29" s="45"/>
      <c r="I29" s="154"/>
      <c r="J29" s="165">
        <f>ROUND(J86,2)</f>
        <v>0</v>
      </c>
      <c r="K29" s="49"/>
    </row>
    <row r="30" spans="2:11" s="1" customFormat="1" ht="6.95" customHeight="1">
      <c r="B30" s="44"/>
      <c r="C30" s="45"/>
      <c r="D30" s="104"/>
      <c r="E30" s="104"/>
      <c r="F30" s="104"/>
      <c r="G30" s="104"/>
      <c r="H30" s="104"/>
      <c r="I30" s="162"/>
      <c r="J30" s="104"/>
      <c r="K30" s="163"/>
    </row>
    <row r="31" spans="2:11" s="1" customFormat="1" ht="14.4" customHeight="1">
      <c r="B31" s="44"/>
      <c r="C31" s="45"/>
      <c r="D31" s="45"/>
      <c r="E31" s="45"/>
      <c r="F31" s="50" t="s">
        <v>37</v>
      </c>
      <c r="G31" s="45"/>
      <c r="H31" s="45"/>
      <c r="I31" s="166" t="s">
        <v>36</v>
      </c>
      <c r="J31" s="50" t="s">
        <v>38</v>
      </c>
      <c r="K31" s="49"/>
    </row>
    <row r="32" spans="2:11" s="1" customFormat="1" ht="14.4" customHeight="1">
      <c r="B32" s="44"/>
      <c r="C32" s="45"/>
      <c r="D32" s="53" t="s">
        <v>39</v>
      </c>
      <c r="E32" s="53" t="s">
        <v>40</v>
      </c>
      <c r="F32" s="167">
        <f>ROUND(SUM(BE86:BE93),2)</f>
        <v>0</v>
      </c>
      <c r="G32" s="45"/>
      <c r="H32" s="45"/>
      <c r="I32" s="168">
        <v>0.21</v>
      </c>
      <c r="J32" s="167">
        <f>ROUND(ROUND((SUM(BE86:BE93)),2)*I32,2)</f>
        <v>0</v>
      </c>
      <c r="K32" s="49"/>
    </row>
    <row r="33" spans="2:11" s="1" customFormat="1" ht="14.4" customHeight="1">
      <c r="B33" s="44"/>
      <c r="C33" s="45"/>
      <c r="D33" s="45"/>
      <c r="E33" s="53" t="s">
        <v>41</v>
      </c>
      <c r="F33" s="167">
        <f>ROUND(SUM(BF86:BF93),2)</f>
        <v>0</v>
      </c>
      <c r="G33" s="45"/>
      <c r="H33" s="45"/>
      <c r="I33" s="168">
        <v>0.15</v>
      </c>
      <c r="J33" s="167">
        <f>ROUND(ROUND((SUM(BF86:BF93)),2)*I33,2)</f>
        <v>0</v>
      </c>
      <c r="K33" s="49"/>
    </row>
    <row r="34" spans="2:11" s="1" customFormat="1" ht="14.4" customHeight="1" hidden="1">
      <c r="B34" s="44"/>
      <c r="C34" s="45"/>
      <c r="D34" s="45"/>
      <c r="E34" s="53" t="s">
        <v>42</v>
      </c>
      <c r="F34" s="167">
        <f>ROUND(SUM(BG86:BG93),2)</f>
        <v>0</v>
      </c>
      <c r="G34" s="45"/>
      <c r="H34" s="45"/>
      <c r="I34" s="168">
        <v>0.21</v>
      </c>
      <c r="J34" s="167">
        <v>0</v>
      </c>
      <c r="K34" s="49"/>
    </row>
    <row r="35" spans="2:11" s="1" customFormat="1" ht="14.4" customHeight="1" hidden="1">
      <c r="B35" s="44"/>
      <c r="C35" s="45"/>
      <c r="D35" s="45"/>
      <c r="E35" s="53" t="s">
        <v>43</v>
      </c>
      <c r="F35" s="167">
        <f>ROUND(SUM(BH86:BH93),2)</f>
        <v>0</v>
      </c>
      <c r="G35" s="45"/>
      <c r="H35" s="45"/>
      <c r="I35" s="168">
        <v>0.15</v>
      </c>
      <c r="J35" s="167">
        <v>0</v>
      </c>
      <c r="K35" s="49"/>
    </row>
    <row r="36" spans="2:11" s="1" customFormat="1" ht="14.4" customHeight="1" hidden="1">
      <c r="B36" s="44"/>
      <c r="C36" s="45"/>
      <c r="D36" s="45"/>
      <c r="E36" s="53" t="s">
        <v>44</v>
      </c>
      <c r="F36" s="167">
        <f>ROUND(SUM(BI86:BI93),2)</f>
        <v>0</v>
      </c>
      <c r="G36" s="45"/>
      <c r="H36" s="45"/>
      <c r="I36" s="168">
        <v>0</v>
      </c>
      <c r="J36" s="167">
        <v>0</v>
      </c>
      <c r="K36" s="49"/>
    </row>
    <row r="37" spans="2:11" s="1" customFormat="1" ht="6.95" customHeight="1">
      <c r="B37" s="44"/>
      <c r="C37" s="45"/>
      <c r="D37" s="45"/>
      <c r="E37" s="45"/>
      <c r="F37" s="45"/>
      <c r="G37" s="45"/>
      <c r="H37" s="45"/>
      <c r="I37" s="154"/>
      <c r="J37" s="45"/>
      <c r="K37" s="49"/>
    </row>
    <row r="38" spans="2:11" s="1" customFormat="1" ht="25.4" customHeight="1">
      <c r="B38" s="44"/>
      <c r="C38" s="169"/>
      <c r="D38" s="170" t="s">
        <v>45</v>
      </c>
      <c r="E38" s="96"/>
      <c r="F38" s="96"/>
      <c r="G38" s="171" t="s">
        <v>46</v>
      </c>
      <c r="H38" s="172" t="s">
        <v>47</v>
      </c>
      <c r="I38" s="173"/>
      <c r="J38" s="174">
        <f>SUM(J29:J36)</f>
        <v>0</v>
      </c>
      <c r="K38" s="175"/>
    </row>
    <row r="39" spans="2:11" s="1" customFormat="1" ht="14.4" customHeight="1">
      <c r="B39" s="65"/>
      <c r="C39" s="66"/>
      <c r="D39" s="66"/>
      <c r="E39" s="66"/>
      <c r="F39" s="66"/>
      <c r="G39" s="66"/>
      <c r="H39" s="66"/>
      <c r="I39" s="176"/>
      <c r="J39" s="66"/>
      <c r="K39" s="67"/>
    </row>
    <row r="43" spans="2:11" s="1" customFormat="1" ht="6.95" customHeight="1">
      <c r="B43" s="177"/>
      <c r="C43" s="178"/>
      <c r="D43" s="178"/>
      <c r="E43" s="178"/>
      <c r="F43" s="178"/>
      <c r="G43" s="178"/>
      <c r="H43" s="178"/>
      <c r="I43" s="179"/>
      <c r="J43" s="178"/>
      <c r="K43" s="180"/>
    </row>
    <row r="44" spans="2:11" s="1" customFormat="1" ht="36.95" customHeight="1">
      <c r="B44" s="44"/>
      <c r="C44" s="28" t="s">
        <v>96</v>
      </c>
      <c r="D44" s="45"/>
      <c r="E44" s="45"/>
      <c r="F44" s="45"/>
      <c r="G44" s="45"/>
      <c r="H44" s="45"/>
      <c r="I44" s="154"/>
      <c r="J44" s="45"/>
      <c r="K44" s="49"/>
    </row>
    <row r="45" spans="2:11" s="1" customFormat="1" ht="6.95" customHeight="1">
      <c r="B45" s="44"/>
      <c r="C45" s="45"/>
      <c r="D45" s="45"/>
      <c r="E45" s="45"/>
      <c r="F45" s="45"/>
      <c r="G45" s="45"/>
      <c r="H45" s="45"/>
      <c r="I45" s="154"/>
      <c r="J45" s="45"/>
      <c r="K45" s="49"/>
    </row>
    <row r="46" spans="2:11" s="1" customFormat="1" ht="14.4" customHeight="1">
      <c r="B46" s="44"/>
      <c r="C46" s="38" t="s">
        <v>18</v>
      </c>
      <c r="D46" s="45"/>
      <c r="E46" s="45"/>
      <c r="F46" s="45"/>
      <c r="G46" s="45"/>
      <c r="H46" s="45"/>
      <c r="I46" s="154"/>
      <c r="J46" s="45"/>
      <c r="K46" s="49"/>
    </row>
    <row r="47" spans="2:11" s="1" customFormat="1" ht="16.5" customHeight="1">
      <c r="B47" s="44"/>
      <c r="C47" s="45"/>
      <c r="D47" s="45"/>
      <c r="E47" s="153" t="str">
        <f>E7</f>
        <v>Revitalizace výrobního areálu bývalé cihelny v. kat. úz. Krčín- výběrové řízení TOPENÍ, KOTEL NA PELETY</v>
      </c>
      <c r="F47" s="38"/>
      <c r="G47" s="38"/>
      <c r="H47" s="38"/>
      <c r="I47" s="154"/>
      <c r="J47" s="45"/>
      <c r="K47" s="49"/>
    </row>
    <row r="48" spans="2:11" ht="13.5">
      <c r="B48" s="26"/>
      <c r="C48" s="38" t="s">
        <v>92</v>
      </c>
      <c r="D48" s="27"/>
      <c r="E48" s="27"/>
      <c r="F48" s="27"/>
      <c r="G48" s="27"/>
      <c r="H48" s="27"/>
      <c r="I48" s="152"/>
      <c r="J48" s="27"/>
      <c r="K48" s="29"/>
    </row>
    <row r="49" spans="2:11" s="1" customFormat="1" ht="16.5" customHeight="1">
      <c r="B49" s="44"/>
      <c r="C49" s="45"/>
      <c r="D49" s="45"/>
      <c r="E49" s="153" t="s">
        <v>93</v>
      </c>
      <c r="F49" s="45"/>
      <c r="G49" s="45"/>
      <c r="H49" s="45"/>
      <c r="I49" s="154"/>
      <c r="J49" s="45"/>
      <c r="K49" s="49"/>
    </row>
    <row r="50" spans="2:11" s="1" customFormat="1" ht="14.4" customHeight="1">
      <c r="B50" s="44"/>
      <c r="C50" s="38" t="s">
        <v>94</v>
      </c>
      <c r="D50" s="45"/>
      <c r="E50" s="45"/>
      <c r="F50" s="45"/>
      <c r="G50" s="45"/>
      <c r="H50" s="45"/>
      <c r="I50" s="154"/>
      <c r="J50" s="45"/>
      <c r="K50" s="49"/>
    </row>
    <row r="51" spans="2:11" s="1" customFormat="1" ht="17.25" customHeight="1">
      <c r="B51" s="44"/>
      <c r="C51" s="45"/>
      <c r="D51" s="45"/>
      <c r="E51" s="155" t="str">
        <f>E11</f>
        <v>SO 10 VRN - SO 01 Budova - Revitalizace výrobního areálu bývalé cihelny - způsobilé výdaje - TOPENÍ, KOTEL NA PE</v>
      </c>
      <c r="F51" s="45"/>
      <c r="G51" s="45"/>
      <c r="H51" s="45"/>
      <c r="I51" s="154"/>
      <c r="J51" s="45"/>
      <c r="K51" s="49"/>
    </row>
    <row r="52" spans="2:11" s="1" customFormat="1" ht="6.95" customHeight="1">
      <c r="B52" s="44"/>
      <c r="C52" s="45"/>
      <c r="D52" s="45"/>
      <c r="E52" s="45"/>
      <c r="F52" s="45"/>
      <c r="G52" s="45"/>
      <c r="H52" s="45"/>
      <c r="I52" s="154"/>
      <c r="J52" s="45"/>
      <c r="K52" s="49"/>
    </row>
    <row r="53" spans="2:11" s="1" customFormat="1" ht="18" customHeight="1">
      <c r="B53" s="44"/>
      <c r="C53" s="38" t="s">
        <v>23</v>
      </c>
      <c r="D53" s="45"/>
      <c r="E53" s="45"/>
      <c r="F53" s="33" t="str">
        <f>F14</f>
        <v xml:space="preserve"> </v>
      </c>
      <c r="G53" s="45"/>
      <c r="H53" s="45"/>
      <c r="I53" s="156" t="s">
        <v>25</v>
      </c>
      <c r="J53" s="157" t="str">
        <f>IF(J14="","",J14)</f>
        <v>12. 12. 2018</v>
      </c>
      <c r="K53" s="49"/>
    </row>
    <row r="54" spans="2:11" s="1" customFormat="1" ht="6.95" customHeight="1">
      <c r="B54" s="44"/>
      <c r="C54" s="45"/>
      <c r="D54" s="45"/>
      <c r="E54" s="45"/>
      <c r="F54" s="45"/>
      <c r="G54" s="45"/>
      <c r="H54" s="45"/>
      <c r="I54" s="154"/>
      <c r="J54" s="45"/>
      <c r="K54" s="49"/>
    </row>
    <row r="55" spans="2:11" s="1" customFormat="1" ht="13.5">
      <c r="B55" s="44"/>
      <c r="C55" s="38" t="s">
        <v>27</v>
      </c>
      <c r="D55" s="45"/>
      <c r="E55" s="45"/>
      <c r="F55" s="33" t="str">
        <f>E17</f>
        <v xml:space="preserve"> </v>
      </c>
      <c r="G55" s="45"/>
      <c r="H55" s="45"/>
      <c r="I55" s="156" t="s">
        <v>32</v>
      </c>
      <c r="J55" s="42" t="str">
        <f>E23</f>
        <v xml:space="preserve"> </v>
      </c>
      <c r="K55" s="49"/>
    </row>
    <row r="56" spans="2:11" s="1" customFormat="1" ht="14.4" customHeight="1">
      <c r="B56" s="44"/>
      <c r="C56" s="38" t="s">
        <v>30</v>
      </c>
      <c r="D56" s="45"/>
      <c r="E56" s="45"/>
      <c r="F56" s="33" t="str">
        <f>IF(E20="","",E20)</f>
        <v/>
      </c>
      <c r="G56" s="45"/>
      <c r="H56" s="45"/>
      <c r="I56" s="154"/>
      <c r="J56" s="181"/>
      <c r="K56" s="49"/>
    </row>
    <row r="57" spans="2:11" s="1" customFormat="1" ht="10.3" customHeight="1">
      <c r="B57" s="44"/>
      <c r="C57" s="45"/>
      <c r="D57" s="45"/>
      <c r="E57" s="45"/>
      <c r="F57" s="45"/>
      <c r="G57" s="45"/>
      <c r="H57" s="45"/>
      <c r="I57" s="154"/>
      <c r="J57" s="45"/>
      <c r="K57" s="49"/>
    </row>
    <row r="58" spans="2:11" s="1" customFormat="1" ht="29.25" customHeight="1">
      <c r="B58" s="44"/>
      <c r="C58" s="182" t="s">
        <v>97</v>
      </c>
      <c r="D58" s="169"/>
      <c r="E58" s="169"/>
      <c r="F58" s="169"/>
      <c r="G58" s="169"/>
      <c r="H58" s="169"/>
      <c r="I58" s="183"/>
      <c r="J58" s="184" t="s">
        <v>98</v>
      </c>
      <c r="K58" s="185"/>
    </row>
    <row r="59" spans="2:11" s="1" customFormat="1" ht="10.3" customHeight="1">
      <c r="B59" s="44"/>
      <c r="C59" s="45"/>
      <c r="D59" s="45"/>
      <c r="E59" s="45"/>
      <c r="F59" s="45"/>
      <c r="G59" s="45"/>
      <c r="H59" s="45"/>
      <c r="I59" s="154"/>
      <c r="J59" s="45"/>
      <c r="K59" s="49"/>
    </row>
    <row r="60" spans="2:47" s="1" customFormat="1" ht="29.25" customHeight="1">
      <c r="B60" s="44"/>
      <c r="C60" s="186" t="s">
        <v>99</v>
      </c>
      <c r="D60" s="45"/>
      <c r="E60" s="45"/>
      <c r="F60" s="45"/>
      <c r="G60" s="45"/>
      <c r="H60" s="45"/>
      <c r="I60" s="154"/>
      <c r="J60" s="165">
        <f>J86</f>
        <v>0</v>
      </c>
      <c r="K60" s="49"/>
      <c r="AU60" s="22" t="s">
        <v>100</v>
      </c>
    </row>
    <row r="61" spans="2:11" s="8" customFormat="1" ht="24.95" customHeight="1">
      <c r="B61" s="187"/>
      <c r="C61" s="188"/>
      <c r="D61" s="189" t="s">
        <v>482</v>
      </c>
      <c r="E61" s="190"/>
      <c r="F61" s="190"/>
      <c r="G61" s="190"/>
      <c r="H61" s="190"/>
      <c r="I61" s="191"/>
      <c r="J61" s="192">
        <f>J87</f>
        <v>0</v>
      </c>
      <c r="K61" s="193"/>
    </row>
    <row r="62" spans="2:11" s="9" customFormat="1" ht="19.9" customHeight="1">
      <c r="B62" s="194"/>
      <c r="C62" s="195"/>
      <c r="D62" s="196" t="s">
        <v>483</v>
      </c>
      <c r="E62" s="197"/>
      <c r="F62" s="197"/>
      <c r="G62" s="197"/>
      <c r="H62" s="197"/>
      <c r="I62" s="198"/>
      <c r="J62" s="199">
        <f>J88</f>
        <v>0</v>
      </c>
      <c r="K62" s="200"/>
    </row>
    <row r="63" spans="2:11" s="9" customFormat="1" ht="19.9" customHeight="1">
      <c r="B63" s="194"/>
      <c r="C63" s="195"/>
      <c r="D63" s="196" t="s">
        <v>484</v>
      </c>
      <c r="E63" s="197"/>
      <c r="F63" s="197"/>
      <c r="G63" s="197"/>
      <c r="H63" s="197"/>
      <c r="I63" s="198"/>
      <c r="J63" s="199">
        <f>J90</f>
        <v>0</v>
      </c>
      <c r="K63" s="200"/>
    </row>
    <row r="64" spans="2:11" s="9" customFormat="1" ht="19.9" customHeight="1">
      <c r="B64" s="194"/>
      <c r="C64" s="195"/>
      <c r="D64" s="196" t="s">
        <v>485</v>
      </c>
      <c r="E64" s="197"/>
      <c r="F64" s="197"/>
      <c r="G64" s="197"/>
      <c r="H64" s="197"/>
      <c r="I64" s="198"/>
      <c r="J64" s="199">
        <f>J92</f>
        <v>0</v>
      </c>
      <c r="K64" s="200"/>
    </row>
    <row r="65" spans="2:11" s="1" customFormat="1" ht="21.8" customHeight="1">
      <c r="B65" s="44"/>
      <c r="C65" s="45"/>
      <c r="D65" s="45"/>
      <c r="E65" s="45"/>
      <c r="F65" s="45"/>
      <c r="G65" s="45"/>
      <c r="H65" s="45"/>
      <c r="I65" s="154"/>
      <c r="J65" s="45"/>
      <c r="K65" s="49"/>
    </row>
    <row r="66" spans="2:11" s="1" customFormat="1" ht="6.95" customHeight="1">
      <c r="B66" s="65"/>
      <c r="C66" s="66"/>
      <c r="D66" s="66"/>
      <c r="E66" s="66"/>
      <c r="F66" s="66"/>
      <c r="G66" s="66"/>
      <c r="H66" s="66"/>
      <c r="I66" s="176"/>
      <c r="J66" s="66"/>
      <c r="K66" s="67"/>
    </row>
    <row r="70" spans="2:12" s="1" customFormat="1" ht="6.95" customHeight="1">
      <c r="B70" s="68"/>
      <c r="C70" s="69"/>
      <c r="D70" s="69"/>
      <c r="E70" s="69"/>
      <c r="F70" s="69"/>
      <c r="G70" s="69"/>
      <c r="H70" s="69"/>
      <c r="I70" s="179"/>
      <c r="J70" s="69"/>
      <c r="K70" s="69"/>
      <c r="L70" s="70"/>
    </row>
    <row r="71" spans="2:12" s="1" customFormat="1" ht="36.95" customHeight="1">
      <c r="B71" s="44"/>
      <c r="C71" s="71" t="s">
        <v>107</v>
      </c>
      <c r="D71" s="72"/>
      <c r="E71" s="72"/>
      <c r="F71" s="72"/>
      <c r="G71" s="72"/>
      <c r="H71" s="72"/>
      <c r="I71" s="201"/>
      <c r="J71" s="72"/>
      <c r="K71" s="72"/>
      <c r="L71" s="70"/>
    </row>
    <row r="72" spans="2:12" s="1" customFormat="1" ht="6.95" customHeight="1">
      <c r="B72" s="44"/>
      <c r="C72" s="72"/>
      <c r="D72" s="72"/>
      <c r="E72" s="72"/>
      <c r="F72" s="72"/>
      <c r="G72" s="72"/>
      <c r="H72" s="72"/>
      <c r="I72" s="201"/>
      <c r="J72" s="72"/>
      <c r="K72" s="72"/>
      <c r="L72" s="70"/>
    </row>
    <row r="73" spans="2:12" s="1" customFormat="1" ht="14.4" customHeight="1">
      <c r="B73" s="44"/>
      <c r="C73" s="74" t="s">
        <v>18</v>
      </c>
      <c r="D73" s="72"/>
      <c r="E73" s="72"/>
      <c r="F73" s="72"/>
      <c r="G73" s="72"/>
      <c r="H73" s="72"/>
      <c r="I73" s="201"/>
      <c r="J73" s="72"/>
      <c r="K73" s="72"/>
      <c r="L73" s="70"/>
    </row>
    <row r="74" spans="2:12" s="1" customFormat="1" ht="16.5" customHeight="1">
      <c r="B74" s="44"/>
      <c r="C74" s="72"/>
      <c r="D74" s="72"/>
      <c r="E74" s="202" t="str">
        <f>E7</f>
        <v>Revitalizace výrobního areálu bývalé cihelny v. kat. úz. Krčín- výběrové řízení TOPENÍ, KOTEL NA PELETY</v>
      </c>
      <c r="F74" s="74"/>
      <c r="G74" s="74"/>
      <c r="H74" s="74"/>
      <c r="I74" s="201"/>
      <c r="J74" s="72"/>
      <c r="K74" s="72"/>
      <c r="L74" s="70"/>
    </row>
    <row r="75" spans="2:12" ht="13.5">
      <c r="B75" s="26"/>
      <c r="C75" s="74" t="s">
        <v>92</v>
      </c>
      <c r="D75" s="203"/>
      <c r="E75" s="203"/>
      <c r="F75" s="203"/>
      <c r="G75" s="203"/>
      <c r="H75" s="203"/>
      <c r="I75" s="146"/>
      <c r="J75" s="203"/>
      <c r="K75" s="203"/>
      <c r="L75" s="204"/>
    </row>
    <row r="76" spans="2:12" s="1" customFormat="1" ht="16.5" customHeight="1">
      <c r="B76" s="44"/>
      <c r="C76" s="72"/>
      <c r="D76" s="72"/>
      <c r="E76" s="202" t="s">
        <v>93</v>
      </c>
      <c r="F76" s="72"/>
      <c r="G76" s="72"/>
      <c r="H76" s="72"/>
      <c r="I76" s="201"/>
      <c r="J76" s="72"/>
      <c r="K76" s="72"/>
      <c r="L76" s="70"/>
    </row>
    <row r="77" spans="2:12" s="1" customFormat="1" ht="14.4" customHeight="1">
      <c r="B77" s="44"/>
      <c r="C77" s="74" t="s">
        <v>94</v>
      </c>
      <c r="D77" s="72"/>
      <c r="E77" s="72"/>
      <c r="F77" s="72"/>
      <c r="G77" s="72"/>
      <c r="H77" s="72"/>
      <c r="I77" s="201"/>
      <c r="J77" s="72"/>
      <c r="K77" s="72"/>
      <c r="L77" s="70"/>
    </row>
    <row r="78" spans="2:12" s="1" customFormat="1" ht="17.25" customHeight="1">
      <c r="B78" s="44"/>
      <c r="C78" s="72"/>
      <c r="D78" s="72"/>
      <c r="E78" s="80" t="str">
        <f>E11</f>
        <v>SO 10 VRN - SO 01 Budova - Revitalizace výrobního areálu bývalé cihelny - způsobilé výdaje - TOPENÍ, KOTEL NA PE</v>
      </c>
      <c r="F78" s="72"/>
      <c r="G78" s="72"/>
      <c r="H78" s="72"/>
      <c r="I78" s="201"/>
      <c r="J78" s="72"/>
      <c r="K78" s="72"/>
      <c r="L78" s="70"/>
    </row>
    <row r="79" spans="2:12" s="1" customFormat="1" ht="6.95" customHeight="1">
      <c r="B79" s="44"/>
      <c r="C79" s="72"/>
      <c r="D79" s="72"/>
      <c r="E79" s="72"/>
      <c r="F79" s="72"/>
      <c r="G79" s="72"/>
      <c r="H79" s="72"/>
      <c r="I79" s="201"/>
      <c r="J79" s="72"/>
      <c r="K79" s="72"/>
      <c r="L79" s="70"/>
    </row>
    <row r="80" spans="2:12" s="1" customFormat="1" ht="18" customHeight="1">
      <c r="B80" s="44"/>
      <c r="C80" s="74" t="s">
        <v>23</v>
      </c>
      <c r="D80" s="72"/>
      <c r="E80" s="72"/>
      <c r="F80" s="205" t="str">
        <f>F14</f>
        <v xml:space="preserve"> </v>
      </c>
      <c r="G80" s="72"/>
      <c r="H80" s="72"/>
      <c r="I80" s="206" t="s">
        <v>25</v>
      </c>
      <c r="J80" s="83" t="str">
        <f>IF(J14="","",J14)</f>
        <v>12. 12. 2018</v>
      </c>
      <c r="K80" s="72"/>
      <c r="L80" s="70"/>
    </row>
    <row r="81" spans="2:12" s="1" customFormat="1" ht="6.95" customHeight="1">
      <c r="B81" s="44"/>
      <c r="C81" s="72"/>
      <c r="D81" s="72"/>
      <c r="E81" s="72"/>
      <c r="F81" s="72"/>
      <c r="G81" s="72"/>
      <c r="H81" s="72"/>
      <c r="I81" s="201"/>
      <c r="J81" s="72"/>
      <c r="K81" s="72"/>
      <c r="L81" s="70"/>
    </row>
    <row r="82" spans="2:12" s="1" customFormat="1" ht="13.5">
      <c r="B82" s="44"/>
      <c r="C82" s="74" t="s">
        <v>27</v>
      </c>
      <c r="D82" s="72"/>
      <c r="E82" s="72"/>
      <c r="F82" s="205" t="str">
        <f>E17</f>
        <v xml:space="preserve"> </v>
      </c>
      <c r="G82" s="72"/>
      <c r="H82" s="72"/>
      <c r="I82" s="206" t="s">
        <v>32</v>
      </c>
      <c r="J82" s="205" t="str">
        <f>E23</f>
        <v xml:space="preserve"> </v>
      </c>
      <c r="K82" s="72"/>
      <c r="L82" s="70"/>
    </row>
    <row r="83" spans="2:12" s="1" customFormat="1" ht="14.4" customHeight="1">
      <c r="B83" s="44"/>
      <c r="C83" s="74" t="s">
        <v>30</v>
      </c>
      <c r="D83" s="72"/>
      <c r="E83" s="72"/>
      <c r="F83" s="205" t="str">
        <f>IF(E20="","",E20)</f>
        <v/>
      </c>
      <c r="G83" s="72"/>
      <c r="H83" s="72"/>
      <c r="I83" s="201"/>
      <c r="J83" s="72"/>
      <c r="K83" s="72"/>
      <c r="L83" s="70"/>
    </row>
    <row r="84" spans="2:12" s="1" customFormat="1" ht="10.3" customHeight="1">
      <c r="B84" s="44"/>
      <c r="C84" s="72"/>
      <c r="D84" s="72"/>
      <c r="E84" s="72"/>
      <c r="F84" s="72"/>
      <c r="G84" s="72"/>
      <c r="H84" s="72"/>
      <c r="I84" s="201"/>
      <c r="J84" s="72"/>
      <c r="K84" s="72"/>
      <c r="L84" s="70"/>
    </row>
    <row r="85" spans="2:20" s="10" customFormat="1" ht="29.25" customHeight="1">
      <c r="B85" s="207"/>
      <c r="C85" s="208" t="s">
        <v>108</v>
      </c>
      <c r="D85" s="209" t="s">
        <v>54</v>
      </c>
      <c r="E85" s="209" t="s">
        <v>50</v>
      </c>
      <c r="F85" s="209" t="s">
        <v>109</v>
      </c>
      <c r="G85" s="209" t="s">
        <v>110</v>
      </c>
      <c r="H85" s="209" t="s">
        <v>111</v>
      </c>
      <c r="I85" s="210" t="s">
        <v>112</v>
      </c>
      <c r="J85" s="209" t="s">
        <v>98</v>
      </c>
      <c r="K85" s="211" t="s">
        <v>113</v>
      </c>
      <c r="L85" s="212"/>
      <c r="M85" s="100" t="s">
        <v>114</v>
      </c>
      <c r="N85" s="101" t="s">
        <v>39</v>
      </c>
      <c r="O85" s="101" t="s">
        <v>115</v>
      </c>
      <c r="P85" s="101" t="s">
        <v>116</v>
      </c>
      <c r="Q85" s="101" t="s">
        <v>117</v>
      </c>
      <c r="R85" s="101" t="s">
        <v>118</v>
      </c>
      <c r="S85" s="101" t="s">
        <v>119</v>
      </c>
      <c r="T85" s="102" t="s">
        <v>120</v>
      </c>
    </row>
    <row r="86" spans="2:63" s="1" customFormat="1" ht="29.25" customHeight="1">
      <c r="B86" s="44"/>
      <c r="C86" s="106" t="s">
        <v>99</v>
      </c>
      <c r="D86" s="72"/>
      <c r="E86" s="72"/>
      <c r="F86" s="72"/>
      <c r="G86" s="72"/>
      <c r="H86" s="72"/>
      <c r="I86" s="201"/>
      <c r="J86" s="213">
        <f>BK86</f>
        <v>0</v>
      </c>
      <c r="K86" s="72"/>
      <c r="L86" s="70"/>
      <c r="M86" s="103"/>
      <c r="N86" s="104"/>
      <c r="O86" s="104"/>
      <c r="P86" s="214">
        <f>P87</f>
        <v>0</v>
      </c>
      <c r="Q86" s="104"/>
      <c r="R86" s="214">
        <f>R87</f>
        <v>0</v>
      </c>
      <c r="S86" s="104"/>
      <c r="T86" s="215">
        <f>T87</f>
        <v>0</v>
      </c>
      <c r="AT86" s="22" t="s">
        <v>68</v>
      </c>
      <c r="AU86" s="22" t="s">
        <v>100</v>
      </c>
      <c r="BK86" s="216">
        <f>BK87</f>
        <v>0</v>
      </c>
    </row>
    <row r="87" spans="2:63" s="11" customFormat="1" ht="37.4" customHeight="1">
      <c r="B87" s="217"/>
      <c r="C87" s="218"/>
      <c r="D87" s="219" t="s">
        <v>68</v>
      </c>
      <c r="E87" s="220" t="s">
        <v>486</v>
      </c>
      <c r="F87" s="220" t="s">
        <v>487</v>
      </c>
      <c r="G87" s="218"/>
      <c r="H87" s="218"/>
      <c r="I87" s="221"/>
      <c r="J87" s="222">
        <f>BK87</f>
        <v>0</v>
      </c>
      <c r="K87" s="218"/>
      <c r="L87" s="223"/>
      <c r="M87" s="224"/>
      <c r="N87" s="225"/>
      <c r="O87" s="225"/>
      <c r="P87" s="226">
        <f>P88+P90+P92</f>
        <v>0</v>
      </c>
      <c r="Q87" s="225"/>
      <c r="R87" s="226">
        <f>R88+R90+R92</f>
        <v>0</v>
      </c>
      <c r="S87" s="225"/>
      <c r="T87" s="227">
        <f>T88+T90+T92</f>
        <v>0</v>
      </c>
      <c r="AR87" s="228" t="s">
        <v>488</v>
      </c>
      <c r="AT87" s="229" t="s">
        <v>68</v>
      </c>
      <c r="AU87" s="229" t="s">
        <v>69</v>
      </c>
      <c r="AY87" s="228" t="s">
        <v>123</v>
      </c>
      <c r="BK87" s="230">
        <f>BK88+BK90+BK92</f>
        <v>0</v>
      </c>
    </row>
    <row r="88" spans="2:63" s="11" customFormat="1" ht="19.9" customHeight="1">
      <c r="B88" s="217"/>
      <c r="C88" s="218"/>
      <c r="D88" s="219" t="s">
        <v>68</v>
      </c>
      <c r="E88" s="231" t="s">
        <v>489</v>
      </c>
      <c r="F88" s="231" t="s">
        <v>490</v>
      </c>
      <c r="G88" s="218"/>
      <c r="H88" s="218"/>
      <c r="I88" s="221"/>
      <c r="J88" s="232">
        <f>BK88</f>
        <v>0</v>
      </c>
      <c r="K88" s="218"/>
      <c r="L88" s="223"/>
      <c r="M88" s="224"/>
      <c r="N88" s="225"/>
      <c r="O88" s="225"/>
      <c r="P88" s="226">
        <f>P89</f>
        <v>0</v>
      </c>
      <c r="Q88" s="225"/>
      <c r="R88" s="226">
        <f>R89</f>
        <v>0</v>
      </c>
      <c r="S88" s="225"/>
      <c r="T88" s="227">
        <f>T89</f>
        <v>0</v>
      </c>
      <c r="AR88" s="228" t="s">
        <v>488</v>
      </c>
      <c r="AT88" s="229" t="s">
        <v>68</v>
      </c>
      <c r="AU88" s="229" t="s">
        <v>76</v>
      </c>
      <c r="AY88" s="228" t="s">
        <v>123</v>
      </c>
      <c r="BK88" s="230">
        <f>BK89</f>
        <v>0</v>
      </c>
    </row>
    <row r="89" spans="2:65" s="1" customFormat="1" ht="16.5" customHeight="1">
      <c r="B89" s="44"/>
      <c r="C89" s="233" t="s">
        <v>76</v>
      </c>
      <c r="D89" s="233" t="s">
        <v>127</v>
      </c>
      <c r="E89" s="234" t="s">
        <v>491</v>
      </c>
      <c r="F89" s="235" t="s">
        <v>492</v>
      </c>
      <c r="G89" s="236" t="s">
        <v>493</v>
      </c>
      <c r="H89" s="237">
        <v>0.1</v>
      </c>
      <c r="I89" s="238"/>
      <c r="J89" s="239">
        <f>ROUND(I89*H89,2)</f>
        <v>0</v>
      </c>
      <c r="K89" s="235" t="s">
        <v>494</v>
      </c>
      <c r="L89" s="70"/>
      <c r="M89" s="240" t="s">
        <v>21</v>
      </c>
      <c r="N89" s="241" t="s">
        <v>40</v>
      </c>
      <c r="O89" s="45"/>
      <c r="P89" s="242">
        <f>O89*H89</f>
        <v>0</v>
      </c>
      <c r="Q89" s="242">
        <v>0</v>
      </c>
      <c r="R89" s="242">
        <f>Q89*H89</f>
        <v>0</v>
      </c>
      <c r="S89" s="242">
        <v>0</v>
      </c>
      <c r="T89" s="243">
        <f>S89*H89</f>
        <v>0</v>
      </c>
      <c r="AR89" s="22" t="s">
        <v>495</v>
      </c>
      <c r="AT89" s="22" t="s">
        <v>127</v>
      </c>
      <c r="AU89" s="22" t="s">
        <v>78</v>
      </c>
      <c r="AY89" s="22" t="s">
        <v>123</v>
      </c>
      <c r="BE89" s="244">
        <f>IF(N89="základní",J89,0)</f>
        <v>0</v>
      </c>
      <c r="BF89" s="244">
        <f>IF(N89="snížená",J89,0)</f>
        <v>0</v>
      </c>
      <c r="BG89" s="244">
        <f>IF(N89="zákl. přenesená",J89,0)</f>
        <v>0</v>
      </c>
      <c r="BH89" s="244">
        <f>IF(N89="sníž. přenesená",J89,0)</f>
        <v>0</v>
      </c>
      <c r="BI89" s="244">
        <f>IF(N89="nulová",J89,0)</f>
        <v>0</v>
      </c>
      <c r="BJ89" s="22" t="s">
        <v>76</v>
      </c>
      <c r="BK89" s="244">
        <f>ROUND(I89*H89,2)</f>
        <v>0</v>
      </c>
      <c r="BL89" s="22" t="s">
        <v>495</v>
      </c>
      <c r="BM89" s="22" t="s">
        <v>496</v>
      </c>
    </row>
    <row r="90" spans="2:63" s="11" customFormat="1" ht="29.85" customHeight="1">
      <c r="B90" s="217"/>
      <c r="C90" s="218"/>
      <c r="D90" s="219" t="s">
        <v>68</v>
      </c>
      <c r="E90" s="231" t="s">
        <v>497</v>
      </c>
      <c r="F90" s="231" t="s">
        <v>498</v>
      </c>
      <c r="G90" s="218"/>
      <c r="H90" s="218"/>
      <c r="I90" s="221"/>
      <c r="J90" s="232">
        <f>BK90</f>
        <v>0</v>
      </c>
      <c r="K90" s="218"/>
      <c r="L90" s="223"/>
      <c r="M90" s="224"/>
      <c r="N90" s="225"/>
      <c r="O90" s="225"/>
      <c r="P90" s="226">
        <f>P91</f>
        <v>0</v>
      </c>
      <c r="Q90" s="225"/>
      <c r="R90" s="226">
        <f>R91</f>
        <v>0</v>
      </c>
      <c r="S90" s="225"/>
      <c r="T90" s="227">
        <f>T91</f>
        <v>0</v>
      </c>
      <c r="AR90" s="228" t="s">
        <v>488</v>
      </c>
      <c r="AT90" s="229" t="s">
        <v>68</v>
      </c>
      <c r="AU90" s="229" t="s">
        <v>76</v>
      </c>
      <c r="AY90" s="228" t="s">
        <v>123</v>
      </c>
      <c r="BK90" s="230">
        <f>BK91</f>
        <v>0</v>
      </c>
    </row>
    <row r="91" spans="2:65" s="1" customFormat="1" ht="16.5" customHeight="1">
      <c r="B91" s="44"/>
      <c r="C91" s="233" t="s">
        <v>78</v>
      </c>
      <c r="D91" s="233" t="s">
        <v>127</v>
      </c>
      <c r="E91" s="234" t="s">
        <v>499</v>
      </c>
      <c r="F91" s="235" t="s">
        <v>500</v>
      </c>
      <c r="G91" s="236" t="s">
        <v>493</v>
      </c>
      <c r="H91" s="237">
        <v>0.1</v>
      </c>
      <c r="I91" s="238"/>
      <c r="J91" s="239">
        <f>ROUND(I91*H91,2)</f>
        <v>0</v>
      </c>
      <c r="K91" s="235" t="s">
        <v>494</v>
      </c>
      <c r="L91" s="70"/>
      <c r="M91" s="240" t="s">
        <v>21</v>
      </c>
      <c r="N91" s="241" t="s">
        <v>40</v>
      </c>
      <c r="O91" s="45"/>
      <c r="P91" s="242">
        <f>O91*H91</f>
        <v>0</v>
      </c>
      <c r="Q91" s="242">
        <v>0</v>
      </c>
      <c r="R91" s="242">
        <f>Q91*H91</f>
        <v>0</v>
      </c>
      <c r="S91" s="242">
        <v>0</v>
      </c>
      <c r="T91" s="243">
        <f>S91*H91</f>
        <v>0</v>
      </c>
      <c r="AR91" s="22" t="s">
        <v>495</v>
      </c>
      <c r="AT91" s="22" t="s">
        <v>127</v>
      </c>
      <c r="AU91" s="22" t="s">
        <v>78</v>
      </c>
      <c r="AY91" s="22" t="s">
        <v>123</v>
      </c>
      <c r="BE91" s="244">
        <f>IF(N91="základní",J91,0)</f>
        <v>0</v>
      </c>
      <c r="BF91" s="244">
        <f>IF(N91="snížená",J91,0)</f>
        <v>0</v>
      </c>
      <c r="BG91" s="244">
        <f>IF(N91="zákl. přenesená",J91,0)</f>
        <v>0</v>
      </c>
      <c r="BH91" s="244">
        <f>IF(N91="sníž. přenesená",J91,0)</f>
        <v>0</v>
      </c>
      <c r="BI91" s="244">
        <f>IF(N91="nulová",J91,0)</f>
        <v>0</v>
      </c>
      <c r="BJ91" s="22" t="s">
        <v>76</v>
      </c>
      <c r="BK91" s="244">
        <f>ROUND(I91*H91,2)</f>
        <v>0</v>
      </c>
      <c r="BL91" s="22" t="s">
        <v>495</v>
      </c>
      <c r="BM91" s="22" t="s">
        <v>501</v>
      </c>
    </row>
    <row r="92" spans="2:63" s="11" customFormat="1" ht="29.85" customHeight="1">
      <c r="B92" s="217"/>
      <c r="C92" s="218"/>
      <c r="D92" s="219" t="s">
        <v>68</v>
      </c>
      <c r="E92" s="231" t="s">
        <v>502</v>
      </c>
      <c r="F92" s="231" t="s">
        <v>503</v>
      </c>
      <c r="G92" s="218"/>
      <c r="H92" s="218"/>
      <c r="I92" s="221"/>
      <c r="J92" s="232">
        <f>BK92</f>
        <v>0</v>
      </c>
      <c r="K92" s="218"/>
      <c r="L92" s="223"/>
      <c r="M92" s="224"/>
      <c r="N92" s="225"/>
      <c r="O92" s="225"/>
      <c r="P92" s="226">
        <f>P93</f>
        <v>0</v>
      </c>
      <c r="Q92" s="225"/>
      <c r="R92" s="226">
        <f>R93</f>
        <v>0</v>
      </c>
      <c r="S92" s="225"/>
      <c r="T92" s="227">
        <f>T93</f>
        <v>0</v>
      </c>
      <c r="AR92" s="228" t="s">
        <v>488</v>
      </c>
      <c r="AT92" s="229" t="s">
        <v>68</v>
      </c>
      <c r="AU92" s="229" t="s">
        <v>76</v>
      </c>
      <c r="AY92" s="228" t="s">
        <v>123</v>
      </c>
      <c r="BK92" s="230">
        <f>BK93</f>
        <v>0</v>
      </c>
    </row>
    <row r="93" spans="2:65" s="1" customFormat="1" ht="16.5" customHeight="1">
      <c r="B93" s="44"/>
      <c r="C93" s="233" t="s">
        <v>504</v>
      </c>
      <c r="D93" s="233" t="s">
        <v>127</v>
      </c>
      <c r="E93" s="234" t="s">
        <v>505</v>
      </c>
      <c r="F93" s="235" t="s">
        <v>506</v>
      </c>
      <c r="G93" s="236" t="s">
        <v>493</v>
      </c>
      <c r="H93" s="237">
        <v>0.1</v>
      </c>
      <c r="I93" s="238"/>
      <c r="J93" s="239">
        <f>ROUND(I93*H93,2)</f>
        <v>0</v>
      </c>
      <c r="K93" s="235" t="s">
        <v>494</v>
      </c>
      <c r="L93" s="70"/>
      <c r="M93" s="240" t="s">
        <v>21</v>
      </c>
      <c r="N93" s="260" t="s">
        <v>40</v>
      </c>
      <c r="O93" s="261"/>
      <c r="P93" s="262">
        <f>O93*H93</f>
        <v>0</v>
      </c>
      <c r="Q93" s="262">
        <v>0</v>
      </c>
      <c r="R93" s="262">
        <f>Q93*H93</f>
        <v>0</v>
      </c>
      <c r="S93" s="262">
        <v>0</v>
      </c>
      <c r="T93" s="263">
        <f>S93*H93</f>
        <v>0</v>
      </c>
      <c r="AR93" s="22" t="s">
        <v>495</v>
      </c>
      <c r="AT93" s="22" t="s">
        <v>127</v>
      </c>
      <c r="AU93" s="22" t="s">
        <v>78</v>
      </c>
      <c r="AY93" s="22" t="s">
        <v>123</v>
      </c>
      <c r="BE93" s="244">
        <f>IF(N93="základní",J93,0)</f>
        <v>0</v>
      </c>
      <c r="BF93" s="244">
        <f>IF(N93="snížená",J93,0)</f>
        <v>0</v>
      </c>
      <c r="BG93" s="244">
        <f>IF(N93="zákl. přenesená",J93,0)</f>
        <v>0</v>
      </c>
      <c r="BH93" s="244">
        <f>IF(N93="sníž. přenesená",J93,0)</f>
        <v>0</v>
      </c>
      <c r="BI93" s="244">
        <f>IF(N93="nulová",J93,0)</f>
        <v>0</v>
      </c>
      <c r="BJ93" s="22" t="s">
        <v>76</v>
      </c>
      <c r="BK93" s="244">
        <f>ROUND(I93*H93,2)</f>
        <v>0</v>
      </c>
      <c r="BL93" s="22" t="s">
        <v>495</v>
      </c>
      <c r="BM93" s="22" t="s">
        <v>507</v>
      </c>
    </row>
    <row r="94" spans="2:12" s="1" customFormat="1" ht="6.95" customHeight="1">
      <c r="B94" s="65"/>
      <c r="C94" s="66"/>
      <c r="D94" s="66"/>
      <c r="E94" s="66"/>
      <c r="F94" s="66"/>
      <c r="G94" s="66"/>
      <c r="H94" s="66"/>
      <c r="I94" s="176"/>
      <c r="J94" s="66"/>
      <c r="K94" s="66"/>
      <c r="L94" s="70"/>
    </row>
  </sheetData>
  <sheetProtection password="CC35" sheet="1" objects="1" scenarios="1" formatColumns="0" formatRows="0" autoFilter="0"/>
  <autoFilter ref="C85:K93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4" customWidth="1"/>
    <col min="2" max="2" width="1.66796875" style="264" customWidth="1"/>
    <col min="3" max="4" width="5" style="264" customWidth="1"/>
    <col min="5" max="5" width="11.66015625" style="264" customWidth="1"/>
    <col min="6" max="6" width="9.16015625" style="264" customWidth="1"/>
    <col min="7" max="7" width="5" style="264" customWidth="1"/>
    <col min="8" max="8" width="77.83203125" style="264" customWidth="1"/>
    <col min="9" max="10" width="20" style="264" customWidth="1"/>
    <col min="11" max="11" width="1.66796875" style="264" customWidth="1"/>
  </cols>
  <sheetData>
    <row r="1" ht="37.5" customHeight="1"/>
    <row r="2" spans="2:1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3" customFormat="1" ht="45" customHeight="1">
      <c r="B3" s="268"/>
      <c r="C3" s="269" t="s">
        <v>508</v>
      </c>
      <c r="D3" s="269"/>
      <c r="E3" s="269"/>
      <c r="F3" s="269"/>
      <c r="G3" s="269"/>
      <c r="H3" s="269"/>
      <c r="I3" s="269"/>
      <c r="J3" s="269"/>
      <c r="K3" s="270"/>
    </row>
    <row r="4" spans="2:11" ht="25.5" customHeight="1">
      <c r="B4" s="271"/>
      <c r="C4" s="272" t="s">
        <v>509</v>
      </c>
      <c r="D4" s="272"/>
      <c r="E4" s="272"/>
      <c r="F4" s="272"/>
      <c r="G4" s="272"/>
      <c r="H4" s="272"/>
      <c r="I4" s="272"/>
      <c r="J4" s="272"/>
      <c r="K4" s="273"/>
    </row>
    <row r="5" spans="2:1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1"/>
      <c r="C6" s="275" t="s">
        <v>510</v>
      </c>
      <c r="D6" s="275"/>
      <c r="E6" s="275"/>
      <c r="F6" s="275"/>
      <c r="G6" s="275"/>
      <c r="H6" s="275"/>
      <c r="I6" s="275"/>
      <c r="J6" s="275"/>
      <c r="K6" s="273"/>
    </row>
    <row r="7" spans="2:11" ht="15" customHeight="1">
      <c r="B7" s="276"/>
      <c r="C7" s="275" t="s">
        <v>511</v>
      </c>
      <c r="D7" s="275"/>
      <c r="E7" s="275"/>
      <c r="F7" s="275"/>
      <c r="G7" s="275"/>
      <c r="H7" s="275"/>
      <c r="I7" s="275"/>
      <c r="J7" s="275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275" t="s">
        <v>512</v>
      </c>
      <c r="D9" s="275"/>
      <c r="E9" s="275"/>
      <c r="F9" s="275"/>
      <c r="G9" s="275"/>
      <c r="H9" s="275"/>
      <c r="I9" s="275"/>
      <c r="J9" s="275"/>
      <c r="K9" s="273"/>
    </row>
    <row r="10" spans="2:11" ht="15" customHeight="1">
      <c r="B10" s="276"/>
      <c r="C10" s="275"/>
      <c r="D10" s="275" t="s">
        <v>513</v>
      </c>
      <c r="E10" s="275"/>
      <c r="F10" s="275"/>
      <c r="G10" s="275"/>
      <c r="H10" s="275"/>
      <c r="I10" s="275"/>
      <c r="J10" s="275"/>
      <c r="K10" s="273"/>
    </row>
    <row r="11" spans="2:11" ht="15" customHeight="1">
      <c r="B11" s="276"/>
      <c r="C11" s="277"/>
      <c r="D11" s="275" t="s">
        <v>514</v>
      </c>
      <c r="E11" s="275"/>
      <c r="F11" s="275"/>
      <c r="G11" s="275"/>
      <c r="H11" s="275"/>
      <c r="I11" s="275"/>
      <c r="J11" s="275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275" t="s">
        <v>515</v>
      </c>
      <c r="E13" s="275"/>
      <c r="F13" s="275"/>
      <c r="G13" s="275"/>
      <c r="H13" s="275"/>
      <c r="I13" s="275"/>
      <c r="J13" s="275"/>
      <c r="K13" s="273"/>
    </row>
    <row r="14" spans="2:11" ht="15" customHeight="1">
      <c r="B14" s="276"/>
      <c r="C14" s="277"/>
      <c r="D14" s="275" t="s">
        <v>516</v>
      </c>
      <c r="E14" s="275"/>
      <c r="F14" s="275"/>
      <c r="G14" s="275"/>
      <c r="H14" s="275"/>
      <c r="I14" s="275"/>
      <c r="J14" s="275"/>
      <c r="K14" s="273"/>
    </row>
    <row r="15" spans="2:11" ht="15" customHeight="1">
      <c r="B15" s="276"/>
      <c r="C15" s="277"/>
      <c r="D15" s="275" t="s">
        <v>517</v>
      </c>
      <c r="E15" s="275"/>
      <c r="F15" s="275"/>
      <c r="G15" s="275"/>
      <c r="H15" s="275"/>
      <c r="I15" s="275"/>
      <c r="J15" s="275"/>
      <c r="K15" s="273"/>
    </row>
    <row r="16" spans="2:11" ht="15" customHeight="1">
      <c r="B16" s="276"/>
      <c r="C16" s="277"/>
      <c r="D16" s="277"/>
      <c r="E16" s="278" t="s">
        <v>75</v>
      </c>
      <c r="F16" s="275" t="s">
        <v>518</v>
      </c>
      <c r="G16" s="275"/>
      <c r="H16" s="275"/>
      <c r="I16" s="275"/>
      <c r="J16" s="275"/>
      <c r="K16" s="273"/>
    </row>
    <row r="17" spans="2:11" ht="15" customHeight="1">
      <c r="B17" s="276"/>
      <c r="C17" s="277"/>
      <c r="D17" s="277"/>
      <c r="E17" s="278" t="s">
        <v>519</v>
      </c>
      <c r="F17" s="275" t="s">
        <v>520</v>
      </c>
      <c r="G17" s="275"/>
      <c r="H17" s="275"/>
      <c r="I17" s="275"/>
      <c r="J17" s="275"/>
      <c r="K17" s="273"/>
    </row>
    <row r="18" spans="2:11" ht="15" customHeight="1">
      <c r="B18" s="276"/>
      <c r="C18" s="277"/>
      <c r="D18" s="277"/>
      <c r="E18" s="278" t="s">
        <v>521</v>
      </c>
      <c r="F18" s="275" t="s">
        <v>522</v>
      </c>
      <c r="G18" s="275"/>
      <c r="H18" s="275"/>
      <c r="I18" s="275"/>
      <c r="J18" s="275"/>
      <c r="K18" s="273"/>
    </row>
    <row r="19" spans="2:11" ht="15" customHeight="1">
      <c r="B19" s="276"/>
      <c r="C19" s="277"/>
      <c r="D19" s="277"/>
      <c r="E19" s="278" t="s">
        <v>523</v>
      </c>
      <c r="F19" s="275" t="s">
        <v>524</v>
      </c>
      <c r="G19" s="275"/>
      <c r="H19" s="275"/>
      <c r="I19" s="275"/>
      <c r="J19" s="275"/>
      <c r="K19" s="273"/>
    </row>
    <row r="20" spans="2:11" ht="15" customHeight="1">
      <c r="B20" s="276"/>
      <c r="C20" s="277"/>
      <c r="D20" s="277"/>
      <c r="E20" s="278" t="s">
        <v>525</v>
      </c>
      <c r="F20" s="275" t="s">
        <v>526</v>
      </c>
      <c r="G20" s="275"/>
      <c r="H20" s="275"/>
      <c r="I20" s="275"/>
      <c r="J20" s="275"/>
      <c r="K20" s="273"/>
    </row>
    <row r="21" spans="2:11" ht="15" customHeight="1">
      <c r="B21" s="276"/>
      <c r="C21" s="277"/>
      <c r="D21" s="277"/>
      <c r="E21" s="278" t="s">
        <v>82</v>
      </c>
      <c r="F21" s="275" t="s">
        <v>527</v>
      </c>
      <c r="G21" s="275"/>
      <c r="H21" s="275"/>
      <c r="I21" s="275"/>
      <c r="J21" s="275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275" t="s">
        <v>528</v>
      </c>
      <c r="D23" s="275"/>
      <c r="E23" s="275"/>
      <c r="F23" s="275"/>
      <c r="G23" s="275"/>
      <c r="H23" s="275"/>
      <c r="I23" s="275"/>
      <c r="J23" s="275"/>
      <c r="K23" s="273"/>
    </row>
    <row r="24" spans="2:11" ht="15" customHeight="1">
      <c r="B24" s="276"/>
      <c r="C24" s="275" t="s">
        <v>529</v>
      </c>
      <c r="D24" s="275"/>
      <c r="E24" s="275"/>
      <c r="F24" s="275"/>
      <c r="G24" s="275"/>
      <c r="H24" s="275"/>
      <c r="I24" s="275"/>
      <c r="J24" s="275"/>
      <c r="K24" s="273"/>
    </row>
    <row r="25" spans="2:11" ht="15" customHeight="1">
      <c r="B25" s="276"/>
      <c r="C25" s="275"/>
      <c r="D25" s="275" t="s">
        <v>530</v>
      </c>
      <c r="E25" s="275"/>
      <c r="F25" s="275"/>
      <c r="G25" s="275"/>
      <c r="H25" s="275"/>
      <c r="I25" s="275"/>
      <c r="J25" s="275"/>
      <c r="K25" s="273"/>
    </row>
    <row r="26" spans="2:11" ht="15" customHeight="1">
      <c r="B26" s="276"/>
      <c r="C26" s="277"/>
      <c r="D26" s="275" t="s">
        <v>531</v>
      </c>
      <c r="E26" s="275"/>
      <c r="F26" s="275"/>
      <c r="G26" s="275"/>
      <c r="H26" s="275"/>
      <c r="I26" s="275"/>
      <c r="J26" s="275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275" t="s">
        <v>532</v>
      </c>
      <c r="E28" s="275"/>
      <c r="F28" s="275"/>
      <c r="G28" s="275"/>
      <c r="H28" s="275"/>
      <c r="I28" s="275"/>
      <c r="J28" s="275"/>
      <c r="K28" s="273"/>
    </row>
    <row r="29" spans="2:11" ht="15" customHeight="1">
      <c r="B29" s="276"/>
      <c r="C29" s="277"/>
      <c r="D29" s="275" t="s">
        <v>533</v>
      </c>
      <c r="E29" s="275"/>
      <c r="F29" s="275"/>
      <c r="G29" s="275"/>
      <c r="H29" s="275"/>
      <c r="I29" s="275"/>
      <c r="J29" s="275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275" t="s">
        <v>534</v>
      </c>
      <c r="E31" s="275"/>
      <c r="F31" s="275"/>
      <c r="G31" s="275"/>
      <c r="H31" s="275"/>
      <c r="I31" s="275"/>
      <c r="J31" s="275"/>
      <c r="K31" s="273"/>
    </row>
    <row r="32" spans="2:11" ht="15" customHeight="1">
      <c r="B32" s="276"/>
      <c r="C32" s="277"/>
      <c r="D32" s="275" t="s">
        <v>535</v>
      </c>
      <c r="E32" s="275"/>
      <c r="F32" s="275"/>
      <c r="G32" s="275"/>
      <c r="H32" s="275"/>
      <c r="I32" s="275"/>
      <c r="J32" s="275"/>
      <c r="K32" s="273"/>
    </row>
    <row r="33" spans="2:11" ht="15" customHeight="1">
      <c r="B33" s="276"/>
      <c r="C33" s="277"/>
      <c r="D33" s="275" t="s">
        <v>536</v>
      </c>
      <c r="E33" s="275"/>
      <c r="F33" s="275"/>
      <c r="G33" s="275"/>
      <c r="H33" s="275"/>
      <c r="I33" s="275"/>
      <c r="J33" s="275"/>
      <c r="K33" s="273"/>
    </row>
    <row r="34" spans="2:11" ht="15" customHeight="1">
      <c r="B34" s="276"/>
      <c r="C34" s="277"/>
      <c r="D34" s="275"/>
      <c r="E34" s="279" t="s">
        <v>108</v>
      </c>
      <c r="F34" s="275"/>
      <c r="G34" s="275" t="s">
        <v>537</v>
      </c>
      <c r="H34" s="275"/>
      <c r="I34" s="275"/>
      <c r="J34" s="275"/>
      <c r="K34" s="273"/>
    </row>
    <row r="35" spans="2:11" ht="30.75" customHeight="1">
      <c r="B35" s="276"/>
      <c r="C35" s="277"/>
      <c r="D35" s="275"/>
      <c r="E35" s="279" t="s">
        <v>538</v>
      </c>
      <c r="F35" s="275"/>
      <c r="G35" s="275" t="s">
        <v>539</v>
      </c>
      <c r="H35" s="275"/>
      <c r="I35" s="275"/>
      <c r="J35" s="275"/>
      <c r="K35" s="273"/>
    </row>
    <row r="36" spans="2:11" ht="15" customHeight="1">
      <c r="B36" s="276"/>
      <c r="C36" s="277"/>
      <c r="D36" s="275"/>
      <c r="E36" s="279" t="s">
        <v>50</v>
      </c>
      <c r="F36" s="275"/>
      <c r="G36" s="275" t="s">
        <v>540</v>
      </c>
      <c r="H36" s="275"/>
      <c r="I36" s="275"/>
      <c r="J36" s="275"/>
      <c r="K36" s="273"/>
    </row>
    <row r="37" spans="2:11" ht="15" customHeight="1">
      <c r="B37" s="276"/>
      <c r="C37" s="277"/>
      <c r="D37" s="275"/>
      <c r="E37" s="279" t="s">
        <v>109</v>
      </c>
      <c r="F37" s="275"/>
      <c r="G37" s="275" t="s">
        <v>541</v>
      </c>
      <c r="H37" s="275"/>
      <c r="I37" s="275"/>
      <c r="J37" s="275"/>
      <c r="K37" s="273"/>
    </row>
    <row r="38" spans="2:11" ht="15" customHeight="1">
      <c r="B38" s="276"/>
      <c r="C38" s="277"/>
      <c r="D38" s="275"/>
      <c r="E38" s="279" t="s">
        <v>110</v>
      </c>
      <c r="F38" s="275"/>
      <c r="G38" s="275" t="s">
        <v>542</v>
      </c>
      <c r="H38" s="275"/>
      <c r="I38" s="275"/>
      <c r="J38" s="275"/>
      <c r="K38" s="273"/>
    </row>
    <row r="39" spans="2:11" ht="15" customHeight="1">
      <c r="B39" s="276"/>
      <c r="C39" s="277"/>
      <c r="D39" s="275"/>
      <c r="E39" s="279" t="s">
        <v>111</v>
      </c>
      <c r="F39" s="275"/>
      <c r="G39" s="275" t="s">
        <v>543</v>
      </c>
      <c r="H39" s="275"/>
      <c r="I39" s="275"/>
      <c r="J39" s="275"/>
      <c r="K39" s="273"/>
    </row>
    <row r="40" spans="2:11" ht="15" customHeight="1">
      <c r="B40" s="276"/>
      <c r="C40" s="277"/>
      <c r="D40" s="275"/>
      <c r="E40" s="279" t="s">
        <v>544</v>
      </c>
      <c r="F40" s="275"/>
      <c r="G40" s="275" t="s">
        <v>545</v>
      </c>
      <c r="H40" s="275"/>
      <c r="I40" s="275"/>
      <c r="J40" s="275"/>
      <c r="K40" s="273"/>
    </row>
    <row r="41" spans="2:11" ht="15" customHeight="1">
      <c r="B41" s="276"/>
      <c r="C41" s="277"/>
      <c r="D41" s="275"/>
      <c r="E41" s="279"/>
      <c r="F41" s="275"/>
      <c r="G41" s="275" t="s">
        <v>546</v>
      </c>
      <c r="H41" s="275"/>
      <c r="I41" s="275"/>
      <c r="J41" s="275"/>
      <c r="K41" s="273"/>
    </row>
    <row r="42" spans="2:11" ht="15" customHeight="1">
      <c r="B42" s="276"/>
      <c r="C42" s="277"/>
      <c r="D42" s="275"/>
      <c r="E42" s="279" t="s">
        <v>547</v>
      </c>
      <c r="F42" s="275"/>
      <c r="G42" s="275" t="s">
        <v>548</v>
      </c>
      <c r="H42" s="275"/>
      <c r="I42" s="275"/>
      <c r="J42" s="275"/>
      <c r="K42" s="273"/>
    </row>
    <row r="43" spans="2:11" ht="15" customHeight="1">
      <c r="B43" s="276"/>
      <c r="C43" s="277"/>
      <c r="D43" s="275"/>
      <c r="E43" s="279" t="s">
        <v>113</v>
      </c>
      <c r="F43" s="275"/>
      <c r="G43" s="275" t="s">
        <v>549</v>
      </c>
      <c r="H43" s="275"/>
      <c r="I43" s="275"/>
      <c r="J43" s="275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275" t="s">
        <v>550</v>
      </c>
      <c r="E45" s="275"/>
      <c r="F45" s="275"/>
      <c r="G45" s="275"/>
      <c r="H45" s="275"/>
      <c r="I45" s="275"/>
      <c r="J45" s="275"/>
      <c r="K45" s="273"/>
    </row>
    <row r="46" spans="2:11" ht="15" customHeight="1">
      <c r="B46" s="276"/>
      <c r="C46" s="277"/>
      <c r="D46" s="277"/>
      <c r="E46" s="275" t="s">
        <v>551</v>
      </c>
      <c r="F46" s="275"/>
      <c r="G46" s="275"/>
      <c r="H46" s="275"/>
      <c r="I46" s="275"/>
      <c r="J46" s="275"/>
      <c r="K46" s="273"/>
    </row>
    <row r="47" spans="2:11" ht="15" customHeight="1">
      <c r="B47" s="276"/>
      <c r="C47" s="277"/>
      <c r="D47" s="277"/>
      <c r="E47" s="275" t="s">
        <v>552</v>
      </c>
      <c r="F47" s="275"/>
      <c r="G47" s="275"/>
      <c r="H47" s="275"/>
      <c r="I47" s="275"/>
      <c r="J47" s="275"/>
      <c r="K47" s="273"/>
    </row>
    <row r="48" spans="2:11" ht="15" customHeight="1">
      <c r="B48" s="276"/>
      <c r="C48" s="277"/>
      <c r="D48" s="277"/>
      <c r="E48" s="275" t="s">
        <v>553</v>
      </c>
      <c r="F48" s="275"/>
      <c r="G48" s="275"/>
      <c r="H48" s="275"/>
      <c r="I48" s="275"/>
      <c r="J48" s="275"/>
      <c r="K48" s="273"/>
    </row>
    <row r="49" spans="2:11" ht="15" customHeight="1">
      <c r="B49" s="276"/>
      <c r="C49" s="277"/>
      <c r="D49" s="275" t="s">
        <v>554</v>
      </c>
      <c r="E49" s="275"/>
      <c r="F49" s="275"/>
      <c r="G49" s="275"/>
      <c r="H49" s="275"/>
      <c r="I49" s="275"/>
      <c r="J49" s="275"/>
      <c r="K49" s="273"/>
    </row>
    <row r="50" spans="2:11" ht="25.5" customHeight="1">
      <c r="B50" s="271"/>
      <c r="C50" s="272" t="s">
        <v>555</v>
      </c>
      <c r="D50" s="272"/>
      <c r="E50" s="272"/>
      <c r="F50" s="272"/>
      <c r="G50" s="272"/>
      <c r="H50" s="272"/>
      <c r="I50" s="272"/>
      <c r="J50" s="272"/>
      <c r="K50" s="273"/>
    </row>
    <row r="51" spans="2:11" ht="5.25" customHeight="1">
      <c r="B51" s="271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1"/>
      <c r="C52" s="275" t="s">
        <v>556</v>
      </c>
      <c r="D52" s="275"/>
      <c r="E52" s="275"/>
      <c r="F52" s="275"/>
      <c r="G52" s="275"/>
      <c r="H52" s="275"/>
      <c r="I52" s="275"/>
      <c r="J52" s="275"/>
      <c r="K52" s="273"/>
    </row>
    <row r="53" spans="2:11" ht="15" customHeight="1">
      <c r="B53" s="271"/>
      <c r="C53" s="275" t="s">
        <v>557</v>
      </c>
      <c r="D53" s="275"/>
      <c r="E53" s="275"/>
      <c r="F53" s="275"/>
      <c r="G53" s="275"/>
      <c r="H53" s="275"/>
      <c r="I53" s="275"/>
      <c r="J53" s="275"/>
      <c r="K53" s="273"/>
    </row>
    <row r="54" spans="2:11" ht="12.75" customHeight="1">
      <c r="B54" s="271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1"/>
      <c r="C55" s="275" t="s">
        <v>558</v>
      </c>
      <c r="D55" s="275"/>
      <c r="E55" s="275"/>
      <c r="F55" s="275"/>
      <c r="G55" s="275"/>
      <c r="H55" s="275"/>
      <c r="I55" s="275"/>
      <c r="J55" s="275"/>
      <c r="K55" s="273"/>
    </row>
    <row r="56" spans="2:11" ht="15" customHeight="1">
      <c r="B56" s="271"/>
      <c r="C56" s="277"/>
      <c r="D56" s="275" t="s">
        <v>559</v>
      </c>
      <c r="E56" s="275"/>
      <c r="F56" s="275"/>
      <c r="G56" s="275"/>
      <c r="H56" s="275"/>
      <c r="I56" s="275"/>
      <c r="J56" s="275"/>
      <c r="K56" s="273"/>
    </row>
    <row r="57" spans="2:11" ht="15" customHeight="1">
      <c r="B57" s="271"/>
      <c r="C57" s="277"/>
      <c r="D57" s="275" t="s">
        <v>560</v>
      </c>
      <c r="E57" s="275"/>
      <c r="F57" s="275"/>
      <c r="G57" s="275"/>
      <c r="H57" s="275"/>
      <c r="I57" s="275"/>
      <c r="J57" s="275"/>
      <c r="K57" s="273"/>
    </row>
    <row r="58" spans="2:11" ht="15" customHeight="1">
      <c r="B58" s="271"/>
      <c r="C58" s="277"/>
      <c r="D58" s="275" t="s">
        <v>561</v>
      </c>
      <c r="E58" s="275"/>
      <c r="F58" s="275"/>
      <c r="G58" s="275"/>
      <c r="H58" s="275"/>
      <c r="I58" s="275"/>
      <c r="J58" s="275"/>
      <c r="K58" s="273"/>
    </row>
    <row r="59" spans="2:11" ht="15" customHeight="1">
      <c r="B59" s="271"/>
      <c r="C59" s="277"/>
      <c r="D59" s="275" t="s">
        <v>562</v>
      </c>
      <c r="E59" s="275"/>
      <c r="F59" s="275"/>
      <c r="G59" s="275"/>
      <c r="H59" s="275"/>
      <c r="I59" s="275"/>
      <c r="J59" s="275"/>
      <c r="K59" s="273"/>
    </row>
    <row r="60" spans="2:11" ht="15" customHeight="1">
      <c r="B60" s="271"/>
      <c r="C60" s="277"/>
      <c r="D60" s="280" t="s">
        <v>563</v>
      </c>
      <c r="E60" s="280"/>
      <c r="F60" s="280"/>
      <c r="G60" s="280"/>
      <c r="H60" s="280"/>
      <c r="I60" s="280"/>
      <c r="J60" s="280"/>
      <c r="K60" s="273"/>
    </row>
    <row r="61" spans="2:11" ht="15" customHeight="1">
      <c r="B61" s="271"/>
      <c r="C61" s="277"/>
      <c r="D61" s="275" t="s">
        <v>564</v>
      </c>
      <c r="E61" s="275"/>
      <c r="F61" s="275"/>
      <c r="G61" s="275"/>
      <c r="H61" s="275"/>
      <c r="I61" s="275"/>
      <c r="J61" s="275"/>
      <c r="K61" s="273"/>
    </row>
    <row r="62" spans="2:11" ht="12.75" customHeight="1">
      <c r="B62" s="271"/>
      <c r="C62" s="277"/>
      <c r="D62" s="277"/>
      <c r="E62" s="281"/>
      <c r="F62" s="277"/>
      <c r="G62" s="277"/>
      <c r="H62" s="277"/>
      <c r="I62" s="277"/>
      <c r="J62" s="277"/>
      <c r="K62" s="273"/>
    </row>
    <row r="63" spans="2:11" ht="15" customHeight="1">
      <c r="B63" s="271"/>
      <c r="C63" s="277"/>
      <c r="D63" s="275" t="s">
        <v>565</v>
      </c>
      <c r="E63" s="275"/>
      <c r="F63" s="275"/>
      <c r="G63" s="275"/>
      <c r="H63" s="275"/>
      <c r="I63" s="275"/>
      <c r="J63" s="275"/>
      <c r="K63" s="273"/>
    </row>
    <row r="64" spans="2:11" ht="15" customHeight="1">
      <c r="B64" s="271"/>
      <c r="C64" s="277"/>
      <c r="D64" s="280" t="s">
        <v>566</v>
      </c>
      <c r="E64" s="280"/>
      <c r="F64" s="280"/>
      <c r="G64" s="280"/>
      <c r="H64" s="280"/>
      <c r="I64" s="280"/>
      <c r="J64" s="280"/>
      <c r="K64" s="273"/>
    </row>
    <row r="65" spans="2:11" ht="15" customHeight="1">
      <c r="B65" s="271"/>
      <c r="C65" s="277"/>
      <c r="D65" s="275" t="s">
        <v>567</v>
      </c>
      <c r="E65" s="275"/>
      <c r="F65" s="275"/>
      <c r="G65" s="275"/>
      <c r="H65" s="275"/>
      <c r="I65" s="275"/>
      <c r="J65" s="275"/>
      <c r="K65" s="273"/>
    </row>
    <row r="66" spans="2:11" ht="15" customHeight="1">
      <c r="B66" s="271"/>
      <c r="C66" s="277"/>
      <c r="D66" s="275" t="s">
        <v>568</v>
      </c>
      <c r="E66" s="275"/>
      <c r="F66" s="275"/>
      <c r="G66" s="275"/>
      <c r="H66" s="275"/>
      <c r="I66" s="275"/>
      <c r="J66" s="275"/>
      <c r="K66" s="273"/>
    </row>
    <row r="67" spans="2:11" ht="15" customHeight="1">
      <c r="B67" s="271"/>
      <c r="C67" s="277"/>
      <c r="D67" s="275" t="s">
        <v>569</v>
      </c>
      <c r="E67" s="275"/>
      <c r="F67" s="275"/>
      <c r="G67" s="275"/>
      <c r="H67" s="275"/>
      <c r="I67" s="275"/>
      <c r="J67" s="275"/>
      <c r="K67" s="273"/>
    </row>
    <row r="68" spans="2:11" ht="15" customHeight="1">
      <c r="B68" s="271"/>
      <c r="C68" s="277"/>
      <c r="D68" s="275" t="s">
        <v>570</v>
      </c>
      <c r="E68" s="275"/>
      <c r="F68" s="275"/>
      <c r="G68" s="275"/>
      <c r="H68" s="275"/>
      <c r="I68" s="275"/>
      <c r="J68" s="275"/>
      <c r="K68" s="273"/>
    </row>
    <row r="69" spans="2:11" ht="12.75" customHeight="1">
      <c r="B69" s="282"/>
      <c r="C69" s="283"/>
      <c r="D69" s="283"/>
      <c r="E69" s="283"/>
      <c r="F69" s="283"/>
      <c r="G69" s="283"/>
      <c r="H69" s="283"/>
      <c r="I69" s="283"/>
      <c r="J69" s="283"/>
      <c r="K69" s="284"/>
    </row>
    <row r="70" spans="2:11" ht="18.75" customHeight="1">
      <c r="B70" s="285"/>
      <c r="C70" s="285"/>
      <c r="D70" s="285"/>
      <c r="E70" s="285"/>
      <c r="F70" s="285"/>
      <c r="G70" s="285"/>
      <c r="H70" s="285"/>
      <c r="I70" s="285"/>
      <c r="J70" s="285"/>
      <c r="K70" s="286"/>
    </row>
    <row r="71" spans="2:11" ht="18.75" customHeight="1">
      <c r="B71" s="286"/>
      <c r="C71" s="286"/>
      <c r="D71" s="286"/>
      <c r="E71" s="286"/>
      <c r="F71" s="286"/>
      <c r="G71" s="286"/>
      <c r="H71" s="286"/>
      <c r="I71" s="286"/>
      <c r="J71" s="286"/>
      <c r="K71" s="286"/>
    </row>
    <row r="72" spans="2:11" ht="7.5" customHeight="1">
      <c r="B72" s="287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ht="45" customHeight="1">
      <c r="B73" s="290"/>
      <c r="C73" s="291" t="s">
        <v>90</v>
      </c>
      <c r="D73" s="291"/>
      <c r="E73" s="291"/>
      <c r="F73" s="291"/>
      <c r="G73" s="291"/>
      <c r="H73" s="291"/>
      <c r="I73" s="291"/>
      <c r="J73" s="291"/>
      <c r="K73" s="292"/>
    </row>
    <row r="74" spans="2:11" ht="17.25" customHeight="1">
      <c r="B74" s="290"/>
      <c r="C74" s="293" t="s">
        <v>571</v>
      </c>
      <c r="D74" s="293"/>
      <c r="E74" s="293"/>
      <c r="F74" s="293" t="s">
        <v>572</v>
      </c>
      <c r="G74" s="294"/>
      <c r="H74" s="293" t="s">
        <v>109</v>
      </c>
      <c r="I74" s="293" t="s">
        <v>54</v>
      </c>
      <c r="J74" s="293" t="s">
        <v>573</v>
      </c>
      <c r="K74" s="292"/>
    </row>
    <row r="75" spans="2:11" ht="17.25" customHeight="1">
      <c r="B75" s="290"/>
      <c r="C75" s="295" t="s">
        <v>574</v>
      </c>
      <c r="D75" s="295"/>
      <c r="E75" s="295"/>
      <c r="F75" s="296" t="s">
        <v>575</v>
      </c>
      <c r="G75" s="297"/>
      <c r="H75" s="295"/>
      <c r="I75" s="295"/>
      <c r="J75" s="295" t="s">
        <v>576</v>
      </c>
      <c r="K75" s="292"/>
    </row>
    <row r="76" spans="2:11" ht="5.25" customHeight="1">
      <c r="B76" s="290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0"/>
      <c r="C77" s="279" t="s">
        <v>50</v>
      </c>
      <c r="D77" s="298"/>
      <c r="E77" s="298"/>
      <c r="F77" s="300" t="s">
        <v>577</v>
      </c>
      <c r="G77" s="299"/>
      <c r="H77" s="279" t="s">
        <v>578</v>
      </c>
      <c r="I77" s="279" t="s">
        <v>579</v>
      </c>
      <c r="J77" s="279">
        <v>20</v>
      </c>
      <c r="K77" s="292"/>
    </row>
    <row r="78" spans="2:11" ht="15" customHeight="1">
      <c r="B78" s="290"/>
      <c r="C78" s="279" t="s">
        <v>580</v>
      </c>
      <c r="D78" s="279"/>
      <c r="E78" s="279"/>
      <c r="F78" s="300" t="s">
        <v>577</v>
      </c>
      <c r="G78" s="299"/>
      <c r="H78" s="279" t="s">
        <v>581</v>
      </c>
      <c r="I78" s="279" t="s">
        <v>579</v>
      </c>
      <c r="J78" s="279">
        <v>120</v>
      </c>
      <c r="K78" s="292"/>
    </row>
    <row r="79" spans="2:11" ht="15" customHeight="1">
      <c r="B79" s="301"/>
      <c r="C79" s="279" t="s">
        <v>582</v>
      </c>
      <c r="D79" s="279"/>
      <c r="E79" s="279"/>
      <c r="F79" s="300" t="s">
        <v>583</v>
      </c>
      <c r="G79" s="299"/>
      <c r="H79" s="279" t="s">
        <v>584</v>
      </c>
      <c r="I79" s="279" t="s">
        <v>579</v>
      </c>
      <c r="J79" s="279">
        <v>50</v>
      </c>
      <c r="K79" s="292"/>
    </row>
    <row r="80" spans="2:11" ht="15" customHeight="1">
      <c r="B80" s="301"/>
      <c r="C80" s="279" t="s">
        <v>585</v>
      </c>
      <c r="D80" s="279"/>
      <c r="E80" s="279"/>
      <c r="F80" s="300" t="s">
        <v>577</v>
      </c>
      <c r="G80" s="299"/>
      <c r="H80" s="279" t="s">
        <v>586</v>
      </c>
      <c r="I80" s="279" t="s">
        <v>587</v>
      </c>
      <c r="J80" s="279"/>
      <c r="K80" s="292"/>
    </row>
    <row r="81" spans="2:11" ht="15" customHeight="1">
      <c r="B81" s="301"/>
      <c r="C81" s="302" t="s">
        <v>588</v>
      </c>
      <c r="D81" s="302"/>
      <c r="E81" s="302"/>
      <c r="F81" s="303" t="s">
        <v>583</v>
      </c>
      <c r="G81" s="302"/>
      <c r="H81" s="302" t="s">
        <v>589</v>
      </c>
      <c r="I81" s="302" t="s">
        <v>579</v>
      </c>
      <c r="J81" s="302">
        <v>15</v>
      </c>
      <c r="K81" s="292"/>
    </row>
    <row r="82" spans="2:11" ht="15" customHeight="1">
      <c r="B82" s="301"/>
      <c r="C82" s="302" t="s">
        <v>590</v>
      </c>
      <c r="D82" s="302"/>
      <c r="E82" s="302"/>
      <c r="F82" s="303" t="s">
        <v>583</v>
      </c>
      <c r="G82" s="302"/>
      <c r="H82" s="302" t="s">
        <v>591</v>
      </c>
      <c r="I82" s="302" t="s">
        <v>579</v>
      </c>
      <c r="J82" s="302">
        <v>15</v>
      </c>
      <c r="K82" s="292"/>
    </row>
    <row r="83" spans="2:11" ht="15" customHeight="1">
      <c r="B83" s="301"/>
      <c r="C83" s="302" t="s">
        <v>592</v>
      </c>
      <c r="D83" s="302"/>
      <c r="E83" s="302"/>
      <c r="F83" s="303" t="s">
        <v>583</v>
      </c>
      <c r="G83" s="302"/>
      <c r="H83" s="302" t="s">
        <v>593</v>
      </c>
      <c r="I83" s="302" t="s">
        <v>579</v>
      </c>
      <c r="J83" s="302">
        <v>20</v>
      </c>
      <c r="K83" s="292"/>
    </row>
    <row r="84" spans="2:11" ht="15" customHeight="1">
      <c r="B84" s="301"/>
      <c r="C84" s="302" t="s">
        <v>594</v>
      </c>
      <c r="D84" s="302"/>
      <c r="E84" s="302"/>
      <c r="F84" s="303" t="s">
        <v>583</v>
      </c>
      <c r="G84" s="302"/>
      <c r="H84" s="302" t="s">
        <v>595</v>
      </c>
      <c r="I84" s="302" t="s">
        <v>579</v>
      </c>
      <c r="J84" s="302">
        <v>20</v>
      </c>
      <c r="K84" s="292"/>
    </row>
    <row r="85" spans="2:11" ht="15" customHeight="1">
      <c r="B85" s="301"/>
      <c r="C85" s="279" t="s">
        <v>596</v>
      </c>
      <c r="D85" s="279"/>
      <c r="E85" s="279"/>
      <c r="F85" s="300" t="s">
        <v>583</v>
      </c>
      <c r="G85" s="299"/>
      <c r="H85" s="279" t="s">
        <v>597</v>
      </c>
      <c r="I85" s="279" t="s">
        <v>579</v>
      </c>
      <c r="J85" s="279">
        <v>50</v>
      </c>
      <c r="K85" s="292"/>
    </row>
    <row r="86" spans="2:11" ht="15" customHeight="1">
      <c r="B86" s="301"/>
      <c r="C86" s="279" t="s">
        <v>598</v>
      </c>
      <c r="D86" s="279"/>
      <c r="E86" s="279"/>
      <c r="F86" s="300" t="s">
        <v>583</v>
      </c>
      <c r="G86" s="299"/>
      <c r="H86" s="279" t="s">
        <v>599</v>
      </c>
      <c r="I86" s="279" t="s">
        <v>579</v>
      </c>
      <c r="J86" s="279">
        <v>20</v>
      </c>
      <c r="K86" s="292"/>
    </row>
    <row r="87" spans="2:11" ht="15" customHeight="1">
      <c r="B87" s="301"/>
      <c r="C87" s="279" t="s">
        <v>600</v>
      </c>
      <c r="D87" s="279"/>
      <c r="E87" s="279"/>
      <c r="F87" s="300" t="s">
        <v>583</v>
      </c>
      <c r="G87" s="299"/>
      <c r="H87" s="279" t="s">
        <v>601</v>
      </c>
      <c r="I87" s="279" t="s">
        <v>579</v>
      </c>
      <c r="J87" s="279">
        <v>20</v>
      </c>
      <c r="K87" s="292"/>
    </row>
    <row r="88" spans="2:11" ht="15" customHeight="1">
      <c r="B88" s="301"/>
      <c r="C88" s="279" t="s">
        <v>602</v>
      </c>
      <c r="D88" s="279"/>
      <c r="E88" s="279"/>
      <c r="F88" s="300" t="s">
        <v>583</v>
      </c>
      <c r="G88" s="299"/>
      <c r="H88" s="279" t="s">
        <v>603</v>
      </c>
      <c r="I88" s="279" t="s">
        <v>579</v>
      </c>
      <c r="J88" s="279">
        <v>50</v>
      </c>
      <c r="K88" s="292"/>
    </row>
    <row r="89" spans="2:11" ht="15" customHeight="1">
      <c r="B89" s="301"/>
      <c r="C89" s="279" t="s">
        <v>604</v>
      </c>
      <c r="D89" s="279"/>
      <c r="E89" s="279"/>
      <c r="F89" s="300" t="s">
        <v>583</v>
      </c>
      <c r="G89" s="299"/>
      <c r="H89" s="279" t="s">
        <v>604</v>
      </c>
      <c r="I89" s="279" t="s">
        <v>579</v>
      </c>
      <c r="J89" s="279">
        <v>50</v>
      </c>
      <c r="K89" s="292"/>
    </row>
    <row r="90" spans="2:11" ht="15" customHeight="1">
      <c r="B90" s="301"/>
      <c r="C90" s="279" t="s">
        <v>114</v>
      </c>
      <c r="D90" s="279"/>
      <c r="E90" s="279"/>
      <c r="F90" s="300" t="s">
        <v>583</v>
      </c>
      <c r="G90" s="299"/>
      <c r="H90" s="279" t="s">
        <v>605</v>
      </c>
      <c r="I90" s="279" t="s">
        <v>579</v>
      </c>
      <c r="J90" s="279">
        <v>255</v>
      </c>
      <c r="K90" s="292"/>
    </row>
    <row r="91" spans="2:11" ht="15" customHeight="1">
      <c r="B91" s="301"/>
      <c r="C91" s="279" t="s">
        <v>606</v>
      </c>
      <c r="D91" s="279"/>
      <c r="E91" s="279"/>
      <c r="F91" s="300" t="s">
        <v>577</v>
      </c>
      <c r="G91" s="299"/>
      <c r="H91" s="279" t="s">
        <v>607</v>
      </c>
      <c r="I91" s="279" t="s">
        <v>608</v>
      </c>
      <c r="J91" s="279"/>
      <c r="K91" s="292"/>
    </row>
    <row r="92" spans="2:11" ht="15" customHeight="1">
      <c r="B92" s="301"/>
      <c r="C92" s="279" t="s">
        <v>609</v>
      </c>
      <c r="D92" s="279"/>
      <c r="E92" s="279"/>
      <c r="F92" s="300" t="s">
        <v>577</v>
      </c>
      <c r="G92" s="299"/>
      <c r="H92" s="279" t="s">
        <v>610</v>
      </c>
      <c r="I92" s="279" t="s">
        <v>611</v>
      </c>
      <c r="J92" s="279"/>
      <c r="K92" s="292"/>
    </row>
    <row r="93" spans="2:11" ht="15" customHeight="1">
      <c r="B93" s="301"/>
      <c r="C93" s="279" t="s">
        <v>612</v>
      </c>
      <c r="D93" s="279"/>
      <c r="E93" s="279"/>
      <c r="F93" s="300" t="s">
        <v>577</v>
      </c>
      <c r="G93" s="299"/>
      <c r="H93" s="279" t="s">
        <v>612</v>
      </c>
      <c r="I93" s="279" t="s">
        <v>611</v>
      </c>
      <c r="J93" s="279"/>
      <c r="K93" s="292"/>
    </row>
    <row r="94" spans="2:11" ht="15" customHeight="1">
      <c r="B94" s="301"/>
      <c r="C94" s="279" t="s">
        <v>35</v>
      </c>
      <c r="D94" s="279"/>
      <c r="E94" s="279"/>
      <c r="F94" s="300" t="s">
        <v>577</v>
      </c>
      <c r="G94" s="299"/>
      <c r="H94" s="279" t="s">
        <v>613</v>
      </c>
      <c r="I94" s="279" t="s">
        <v>611</v>
      </c>
      <c r="J94" s="279"/>
      <c r="K94" s="292"/>
    </row>
    <row r="95" spans="2:11" ht="15" customHeight="1">
      <c r="B95" s="301"/>
      <c r="C95" s="279" t="s">
        <v>45</v>
      </c>
      <c r="D95" s="279"/>
      <c r="E95" s="279"/>
      <c r="F95" s="300" t="s">
        <v>577</v>
      </c>
      <c r="G95" s="299"/>
      <c r="H95" s="279" t="s">
        <v>614</v>
      </c>
      <c r="I95" s="279" t="s">
        <v>611</v>
      </c>
      <c r="J95" s="279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6"/>
      <c r="C98" s="286"/>
      <c r="D98" s="286"/>
      <c r="E98" s="286"/>
      <c r="F98" s="286"/>
      <c r="G98" s="286"/>
      <c r="H98" s="286"/>
      <c r="I98" s="286"/>
      <c r="J98" s="286"/>
      <c r="K98" s="286"/>
    </row>
    <row r="99" spans="2:11" ht="7.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9"/>
    </row>
    <row r="100" spans="2:11" ht="45" customHeight="1">
      <c r="B100" s="290"/>
      <c r="C100" s="291" t="s">
        <v>615</v>
      </c>
      <c r="D100" s="291"/>
      <c r="E100" s="291"/>
      <c r="F100" s="291"/>
      <c r="G100" s="291"/>
      <c r="H100" s="291"/>
      <c r="I100" s="291"/>
      <c r="J100" s="291"/>
      <c r="K100" s="292"/>
    </row>
    <row r="101" spans="2:11" ht="17.25" customHeight="1">
      <c r="B101" s="290"/>
      <c r="C101" s="293" t="s">
        <v>571</v>
      </c>
      <c r="D101" s="293"/>
      <c r="E101" s="293"/>
      <c r="F101" s="293" t="s">
        <v>572</v>
      </c>
      <c r="G101" s="294"/>
      <c r="H101" s="293" t="s">
        <v>109</v>
      </c>
      <c r="I101" s="293" t="s">
        <v>54</v>
      </c>
      <c r="J101" s="293" t="s">
        <v>573</v>
      </c>
      <c r="K101" s="292"/>
    </row>
    <row r="102" spans="2:11" ht="17.25" customHeight="1">
      <c r="B102" s="290"/>
      <c r="C102" s="295" t="s">
        <v>574</v>
      </c>
      <c r="D102" s="295"/>
      <c r="E102" s="295"/>
      <c r="F102" s="296" t="s">
        <v>575</v>
      </c>
      <c r="G102" s="297"/>
      <c r="H102" s="295"/>
      <c r="I102" s="295"/>
      <c r="J102" s="295" t="s">
        <v>576</v>
      </c>
      <c r="K102" s="292"/>
    </row>
    <row r="103" spans="2:11" ht="5.25" customHeight="1">
      <c r="B103" s="290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0"/>
      <c r="C104" s="279" t="s">
        <v>50</v>
      </c>
      <c r="D104" s="298"/>
      <c r="E104" s="298"/>
      <c r="F104" s="300" t="s">
        <v>577</v>
      </c>
      <c r="G104" s="309"/>
      <c r="H104" s="279" t="s">
        <v>616</v>
      </c>
      <c r="I104" s="279" t="s">
        <v>579</v>
      </c>
      <c r="J104" s="279">
        <v>20</v>
      </c>
      <c r="K104" s="292"/>
    </row>
    <row r="105" spans="2:11" ht="15" customHeight="1">
      <c r="B105" s="290"/>
      <c r="C105" s="279" t="s">
        <v>580</v>
      </c>
      <c r="D105" s="279"/>
      <c r="E105" s="279"/>
      <c r="F105" s="300" t="s">
        <v>577</v>
      </c>
      <c r="G105" s="279"/>
      <c r="H105" s="279" t="s">
        <v>616</v>
      </c>
      <c r="I105" s="279" t="s">
        <v>579</v>
      </c>
      <c r="J105" s="279">
        <v>120</v>
      </c>
      <c r="K105" s="292"/>
    </row>
    <row r="106" spans="2:11" ht="15" customHeight="1">
      <c r="B106" s="301"/>
      <c r="C106" s="279" t="s">
        <v>582</v>
      </c>
      <c r="D106" s="279"/>
      <c r="E106" s="279"/>
      <c r="F106" s="300" t="s">
        <v>583</v>
      </c>
      <c r="G106" s="279"/>
      <c r="H106" s="279" t="s">
        <v>616</v>
      </c>
      <c r="I106" s="279" t="s">
        <v>579</v>
      </c>
      <c r="J106" s="279">
        <v>50</v>
      </c>
      <c r="K106" s="292"/>
    </row>
    <row r="107" spans="2:11" ht="15" customHeight="1">
      <c r="B107" s="301"/>
      <c r="C107" s="279" t="s">
        <v>585</v>
      </c>
      <c r="D107" s="279"/>
      <c r="E107" s="279"/>
      <c r="F107" s="300" t="s">
        <v>577</v>
      </c>
      <c r="G107" s="279"/>
      <c r="H107" s="279" t="s">
        <v>616</v>
      </c>
      <c r="I107" s="279" t="s">
        <v>587</v>
      </c>
      <c r="J107" s="279"/>
      <c r="K107" s="292"/>
    </row>
    <row r="108" spans="2:11" ht="15" customHeight="1">
      <c r="B108" s="301"/>
      <c r="C108" s="279" t="s">
        <v>596</v>
      </c>
      <c r="D108" s="279"/>
      <c r="E108" s="279"/>
      <c r="F108" s="300" t="s">
        <v>583</v>
      </c>
      <c r="G108" s="279"/>
      <c r="H108" s="279" t="s">
        <v>616</v>
      </c>
      <c r="I108" s="279" t="s">
        <v>579</v>
      </c>
      <c r="J108" s="279">
        <v>50</v>
      </c>
      <c r="K108" s="292"/>
    </row>
    <row r="109" spans="2:11" ht="15" customHeight="1">
      <c r="B109" s="301"/>
      <c r="C109" s="279" t="s">
        <v>604</v>
      </c>
      <c r="D109" s="279"/>
      <c r="E109" s="279"/>
      <c r="F109" s="300" t="s">
        <v>583</v>
      </c>
      <c r="G109" s="279"/>
      <c r="H109" s="279" t="s">
        <v>616</v>
      </c>
      <c r="I109" s="279" t="s">
        <v>579</v>
      </c>
      <c r="J109" s="279">
        <v>50</v>
      </c>
      <c r="K109" s="292"/>
    </row>
    <row r="110" spans="2:11" ht="15" customHeight="1">
      <c r="B110" s="301"/>
      <c r="C110" s="279" t="s">
        <v>602</v>
      </c>
      <c r="D110" s="279"/>
      <c r="E110" s="279"/>
      <c r="F110" s="300" t="s">
        <v>583</v>
      </c>
      <c r="G110" s="279"/>
      <c r="H110" s="279" t="s">
        <v>616</v>
      </c>
      <c r="I110" s="279" t="s">
        <v>579</v>
      </c>
      <c r="J110" s="279">
        <v>50</v>
      </c>
      <c r="K110" s="292"/>
    </row>
    <row r="111" spans="2:11" ht="15" customHeight="1">
      <c r="B111" s="301"/>
      <c r="C111" s="279" t="s">
        <v>50</v>
      </c>
      <c r="D111" s="279"/>
      <c r="E111" s="279"/>
      <c r="F111" s="300" t="s">
        <v>577</v>
      </c>
      <c r="G111" s="279"/>
      <c r="H111" s="279" t="s">
        <v>617</v>
      </c>
      <c r="I111" s="279" t="s">
        <v>579</v>
      </c>
      <c r="J111" s="279">
        <v>20</v>
      </c>
      <c r="K111" s="292"/>
    </row>
    <row r="112" spans="2:11" ht="15" customHeight="1">
      <c r="B112" s="301"/>
      <c r="C112" s="279" t="s">
        <v>618</v>
      </c>
      <c r="D112" s="279"/>
      <c r="E112" s="279"/>
      <c r="F112" s="300" t="s">
        <v>577</v>
      </c>
      <c r="G112" s="279"/>
      <c r="H112" s="279" t="s">
        <v>619</v>
      </c>
      <c r="I112" s="279" t="s">
        <v>579</v>
      </c>
      <c r="J112" s="279">
        <v>120</v>
      </c>
      <c r="K112" s="292"/>
    </row>
    <row r="113" spans="2:11" ht="15" customHeight="1">
      <c r="B113" s="301"/>
      <c r="C113" s="279" t="s">
        <v>35</v>
      </c>
      <c r="D113" s="279"/>
      <c r="E113" s="279"/>
      <c r="F113" s="300" t="s">
        <v>577</v>
      </c>
      <c r="G113" s="279"/>
      <c r="H113" s="279" t="s">
        <v>620</v>
      </c>
      <c r="I113" s="279" t="s">
        <v>611</v>
      </c>
      <c r="J113" s="279"/>
      <c r="K113" s="292"/>
    </row>
    <row r="114" spans="2:11" ht="15" customHeight="1">
      <c r="B114" s="301"/>
      <c r="C114" s="279" t="s">
        <v>45</v>
      </c>
      <c r="D114" s="279"/>
      <c r="E114" s="279"/>
      <c r="F114" s="300" t="s">
        <v>577</v>
      </c>
      <c r="G114" s="279"/>
      <c r="H114" s="279" t="s">
        <v>621</v>
      </c>
      <c r="I114" s="279" t="s">
        <v>611</v>
      </c>
      <c r="J114" s="279"/>
      <c r="K114" s="292"/>
    </row>
    <row r="115" spans="2:11" ht="15" customHeight="1">
      <c r="B115" s="301"/>
      <c r="C115" s="279" t="s">
        <v>54</v>
      </c>
      <c r="D115" s="279"/>
      <c r="E115" s="279"/>
      <c r="F115" s="300" t="s">
        <v>577</v>
      </c>
      <c r="G115" s="279"/>
      <c r="H115" s="279" t="s">
        <v>622</v>
      </c>
      <c r="I115" s="279" t="s">
        <v>623</v>
      </c>
      <c r="J115" s="279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5"/>
      <c r="D117" s="275"/>
      <c r="E117" s="275"/>
      <c r="F117" s="312"/>
      <c r="G117" s="275"/>
      <c r="H117" s="275"/>
      <c r="I117" s="275"/>
      <c r="J117" s="275"/>
      <c r="K117" s="311"/>
    </row>
    <row r="118" spans="2:11" ht="18.75" customHeight="1">
      <c r="B118" s="286"/>
      <c r="C118" s="286"/>
      <c r="D118" s="286"/>
      <c r="E118" s="286"/>
      <c r="F118" s="286"/>
      <c r="G118" s="286"/>
      <c r="H118" s="286"/>
      <c r="I118" s="286"/>
      <c r="J118" s="286"/>
      <c r="K118" s="286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269" t="s">
        <v>624</v>
      </c>
      <c r="D120" s="269"/>
      <c r="E120" s="269"/>
      <c r="F120" s="269"/>
      <c r="G120" s="269"/>
      <c r="H120" s="269"/>
      <c r="I120" s="269"/>
      <c r="J120" s="269"/>
      <c r="K120" s="317"/>
    </row>
    <row r="121" spans="2:11" ht="17.25" customHeight="1">
      <c r="B121" s="318"/>
      <c r="C121" s="293" t="s">
        <v>571</v>
      </c>
      <c r="D121" s="293"/>
      <c r="E121" s="293"/>
      <c r="F121" s="293" t="s">
        <v>572</v>
      </c>
      <c r="G121" s="294"/>
      <c r="H121" s="293" t="s">
        <v>109</v>
      </c>
      <c r="I121" s="293" t="s">
        <v>54</v>
      </c>
      <c r="J121" s="293" t="s">
        <v>573</v>
      </c>
      <c r="K121" s="319"/>
    </row>
    <row r="122" spans="2:11" ht="17.25" customHeight="1">
      <c r="B122" s="318"/>
      <c r="C122" s="295" t="s">
        <v>574</v>
      </c>
      <c r="D122" s="295"/>
      <c r="E122" s="295"/>
      <c r="F122" s="296" t="s">
        <v>575</v>
      </c>
      <c r="G122" s="297"/>
      <c r="H122" s="295"/>
      <c r="I122" s="295"/>
      <c r="J122" s="295" t="s">
        <v>576</v>
      </c>
      <c r="K122" s="319"/>
    </row>
    <row r="123" spans="2:11" ht="5.25" customHeight="1">
      <c r="B123" s="320"/>
      <c r="C123" s="298"/>
      <c r="D123" s="298"/>
      <c r="E123" s="298"/>
      <c r="F123" s="298"/>
      <c r="G123" s="279"/>
      <c r="H123" s="298"/>
      <c r="I123" s="298"/>
      <c r="J123" s="298"/>
      <c r="K123" s="321"/>
    </row>
    <row r="124" spans="2:11" ht="15" customHeight="1">
      <c r="B124" s="320"/>
      <c r="C124" s="279" t="s">
        <v>580</v>
      </c>
      <c r="D124" s="298"/>
      <c r="E124" s="298"/>
      <c r="F124" s="300" t="s">
        <v>577</v>
      </c>
      <c r="G124" s="279"/>
      <c r="H124" s="279" t="s">
        <v>616</v>
      </c>
      <c r="I124" s="279" t="s">
        <v>579</v>
      </c>
      <c r="J124" s="279">
        <v>120</v>
      </c>
      <c r="K124" s="322"/>
    </row>
    <row r="125" spans="2:11" ht="15" customHeight="1">
      <c r="B125" s="320"/>
      <c r="C125" s="279" t="s">
        <v>625</v>
      </c>
      <c r="D125" s="279"/>
      <c r="E125" s="279"/>
      <c r="F125" s="300" t="s">
        <v>577</v>
      </c>
      <c r="G125" s="279"/>
      <c r="H125" s="279" t="s">
        <v>626</v>
      </c>
      <c r="I125" s="279" t="s">
        <v>579</v>
      </c>
      <c r="J125" s="279" t="s">
        <v>627</v>
      </c>
      <c r="K125" s="322"/>
    </row>
    <row r="126" spans="2:11" ht="15" customHeight="1">
      <c r="B126" s="320"/>
      <c r="C126" s="279" t="s">
        <v>82</v>
      </c>
      <c r="D126" s="279"/>
      <c r="E126" s="279"/>
      <c r="F126" s="300" t="s">
        <v>577</v>
      </c>
      <c r="G126" s="279"/>
      <c r="H126" s="279" t="s">
        <v>628</v>
      </c>
      <c r="I126" s="279" t="s">
        <v>579</v>
      </c>
      <c r="J126" s="279" t="s">
        <v>627</v>
      </c>
      <c r="K126" s="322"/>
    </row>
    <row r="127" spans="2:11" ht="15" customHeight="1">
      <c r="B127" s="320"/>
      <c r="C127" s="279" t="s">
        <v>588</v>
      </c>
      <c r="D127" s="279"/>
      <c r="E127" s="279"/>
      <c r="F127" s="300" t="s">
        <v>583</v>
      </c>
      <c r="G127" s="279"/>
      <c r="H127" s="279" t="s">
        <v>589</v>
      </c>
      <c r="I127" s="279" t="s">
        <v>579</v>
      </c>
      <c r="J127" s="279">
        <v>15</v>
      </c>
      <c r="K127" s="322"/>
    </row>
    <row r="128" spans="2:11" ht="15" customHeight="1">
      <c r="B128" s="320"/>
      <c r="C128" s="302" t="s">
        <v>590</v>
      </c>
      <c r="D128" s="302"/>
      <c r="E128" s="302"/>
      <c r="F128" s="303" t="s">
        <v>583</v>
      </c>
      <c r="G128" s="302"/>
      <c r="H128" s="302" t="s">
        <v>591</v>
      </c>
      <c r="I128" s="302" t="s">
        <v>579</v>
      </c>
      <c r="J128" s="302">
        <v>15</v>
      </c>
      <c r="K128" s="322"/>
    </row>
    <row r="129" spans="2:11" ht="15" customHeight="1">
      <c r="B129" s="320"/>
      <c r="C129" s="302" t="s">
        <v>592</v>
      </c>
      <c r="D129" s="302"/>
      <c r="E129" s="302"/>
      <c r="F129" s="303" t="s">
        <v>583</v>
      </c>
      <c r="G129" s="302"/>
      <c r="H129" s="302" t="s">
        <v>593</v>
      </c>
      <c r="I129" s="302" t="s">
        <v>579</v>
      </c>
      <c r="J129" s="302">
        <v>20</v>
      </c>
      <c r="K129" s="322"/>
    </row>
    <row r="130" spans="2:11" ht="15" customHeight="1">
      <c r="B130" s="320"/>
      <c r="C130" s="302" t="s">
        <v>594</v>
      </c>
      <c r="D130" s="302"/>
      <c r="E130" s="302"/>
      <c r="F130" s="303" t="s">
        <v>583</v>
      </c>
      <c r="G130" s="302"/>
      <c r="H130" s="302" t="s">
        <v>595</v>
      </c>
      <c r="I130" s="302" t="s">
        <v>579</v>
      </c>
      <c r="J130" s="302">
        <v>20</v>
      </c>
      <c r="K130" s="322"/>
    </row>
    <row r="131" spans="2:11" ht="15" customHeight="1">
      <c r="B131" s="320"/>
      <c r="C131" s="279" t="s">
        <v>582</v>
      </c>
      <c r="D131" s="279"/>
      <c r="E131" s="279"/>
      <c r="F131" s="300" t="s">
        <v>583</v>
      </c>
      <c r="G131" s="279"/>
      <c r="H131" s="279" t="s">
        <v>616</v>
      </c>
      <c r="I131" s="279" t="s">
        <v>579</v>
      </c>
      <c r="J131" s="279">
        <v>50</v>
      </c>
      <c r="K131" s="322"/>
    </row>
    <row r="132" spans="2:11" ht="15" customHeight="1">
      <c r="B132" s="320"/>
      <c r="C132" s="279" t="s">
        <v>596</v>
      </c>
      <c r="D132" s="279"/>
      <c r="E132" s="279"/>
      <c r="F132" s="300" t="s">
        <v>583</v>
      </c>
      <c r="G132" s="279"/>
      <c r="H132" s="279" t="s">
        <v>616</v>
      </c>
      <c r="I132" s="279" t="s">
        <v>579</v>
      </c>
      <c r="J132" s="279">
        <v>50</v>
      </c>
      <c r="K132" s="322"/>
    </row>
    <row r="133" spans="2:11" ht="15" customHeight="1">
      <c r="B133" s="320"/>
      <c r="C133" s="279" t="s">
        <v>602</v>
      </c>
      <c r="D133" s="279"/>
      <c r="E133" s="279"/>
      <c r="F133" s="300" t="s">
        <v>583</v>
      </c>
      <c r="G133" s="279"/>
      <c r="H133" s="279" t="s">
        <v>616</v>
      </c>
      <c r="I133" s="279" t="s">
        <v>579</v>
      </c>
      <c r="J133" s="279">
        <v>50</v>
      </c>
      <c r="K133" s="322"/>
    </row>
    <row r="134" spans="2:11" ht="15" customHeight="1">
      <c r="B134" s="320"/>
      <c r="C134" s="279" t="s">
        <v>604</v>
      </c>
      <c r="D134" s="279"/>
      <c r="E134" s="279"/>
      <c r="F134" s="300" t="s">
        <v>583</v>
      </c>
      <c r="G134" s="279"/>
      <c r="H134" s="279" t="s">
        <v>616</v>
      </c>
      <c r="I134" s="279" t="s">
        <v>579</v>
      </c>
      <c r="J134" s="279">
        <v>50</v>
      </c>
      <c r="K134" s="322"/>
    </row>
    <row r="135" spans="2:11" ht="15" customHeight="1">
      <c r="B135" s="320"/>
      <c r="C135" s="279" t="s">
        <v>114</v>
      </c>
      <c r="D135" s="279"/>
      <c r="E135" s="279"/>
      <c r="F135" s="300" t="s">
        <v>583</v>
      </c>
      <c r="G135" s="279"/>
      <c r="H135" s="279" t="s">
        <v>629</v>
      </c>
      <c r="I135" s="279" t="s">
        <v>579</v>
      </c>
      <c r="J135" s="279">
        <v>255</v>
      </c>
      <c r="K135" s="322"/>
    </row>
    <row r="136" spans="2:11" ht="15" customHeight="1">
      <c r="B136" s="320"/>
      <c r="C136" s="279" t="s">
        <v>606</v>
      </c>
      <c r="D136" s="279"/>
      <c r="E136" s="279"/>
      <c r="F136" s="300" t="s">
        <v>577</v>
      </c>
      <c r="G136" s="279"/>
      <c r="H136" s="279" t="s">
        <v>630</v>
      </c>
      <c r="I136" s="279" t="s">
        <v>608</v>
      </c>
      <c r="J136" s="279"/>
      <c r="K136" s="322"/>
    </row>
    <row r="137" spans="2:11" ht="15" customHeight="1">
      <c r="B137" s="320"/>
      <c r="C137" s="279" t="s">
        <v>609</v>
      </c>
      <c r="D137" s="279"/>
      <c r="E137" s="279"/>
      <c r="F137" s="300" t="s">
        <v>577</v>
      </c>
      <c r="G137" s="279"/>
      <c r="H137" s="279" t="s">
        <v>631</v>
      </c>
      <c r="I137" s="279" t="s">
        <v>611</v>
      </c>
      <c r="J137" s="279"/>
      <c r="K137" s="322"/>
    </row>
    <row r="138" spans="2:11" ht="15" customHeight="1">
      <c r="B138" s="320"/>
      <c r="C138" s="279" t="s">
        <v>612</v>
      </c>
      <c r="D138" s="279"/>
      <c r="E138" s="279"/>
      <c r="F138" s="300" t="s">
        <v>577</v>
      </c>
      <c r="G138" s="279"/>
      <c r="H138" s="279" t="s">
        <v>612</v>
      </c>
      <c r="I138" s="279" t="s">
        <v>611</v>
      </c>
      <c r="J138" s="279"/>
      <c r="K138" s="322"/>
    </row>
    <row r="139" spans="2:11" ht="15" customHeight="1">
      <c r="B139" s="320"/>
      <c r="C139" s="279" t="s">
        <v>35</v>
      </c>
      <c r="D139" s="279"/>
      <c r="E139" s="279"/>
      <c r="F139" s="300" t="s">
        <v>577</v>
      </c>
      <c r="G139" s="279"/>
      <c r="H139" s="279" t="s">
        <v>632</v>
      </c>
      <c r="I139" s="279" t="s">
        <v>611</v>
      </c>
      <c r="J139" s="279"/>
      <c r="K139" s="322"/>
    </row>
    <row r="140" spans="2:11" ht="15" customHeight="1">
      <c r="B140" s="320"/>
      <c r="C140" s="279" t="s">
        <v>633</v>
      </c>
      <c r="D140" s="279"/>
      <c r="E140" s="279"/>
      <c r="F140" s="300" t="s">
        <v>577</v>
      </c>
      <c r="G140" s="279"/>
      <c r="H140" s="279" t="s">
        <v>634</v>
      </c>
      <c r="I140" s="279" t="s">
        <v>611</v>
      </c>
      <c r="J140" s="279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5"/>
      <c r="C142" s="275"/>
      <c r="D142" s="275"/>
      <c r="E142" s="275"/>
      <c r="F142" s="312"/>
      <c r="G142" s="275"/>
      <c r="H142" s="275"/>
      <c r="I142" s="275"/>
      <c r="J142" s="275"/>
      <c r="K142" s="275"/>
    </row>
    <row r="143" spans="2:11" ht="18.75" customHeight="1"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</row>
    <row r="144" spans="2:11" ht="7.5" customHeight="1">
      <c r="B144" s="287"/>
      <c r="C144" s="288"/>
      <c r="D144" s="288"/>
      <c r="E144" s="288"/>
      <c r="F144" s="288"/>
      <c r="G144" s="288"/>
      <c r="H144" s="288"/>
      <c r="I144" s="288"/>
      <c r="J144" s="288"/>
      <c r="K144" s="289"/>
    </row>
    <row r="145" spans="2:11" ht="45" customHeight="1">
      <c r="B145" s="290"/>
      <c r="C145" s="291" t="s">
        <v>635</v>
      </c>
      <c r="D145" s="291"/>
      <c r="E145" s="291"/>
      <c r="F145" s="291"/>
      <c r="G145" s="291"/>
      <c r="H145" s="291"/>
      <c r="I145" s="291"/>
      <c r="J145" s="291"/>
      <c r="K145" s="292"/>
    </row>
    <row r="146" spans="2:11" ht="17.25" customHeight="1">
      <c r="B146" s="290"/>
      <c r="C146" s="293" t="s">
        <v>571</v>
      </c>
      <c r="D146" s="293"/>
      <c r="E146" s="293"/>
      <c r="F146" s="293" t="s">
        <v>572</v>
      </c>
      <c r="G146" s="294"/>
      <c r="H146" s="293" t="s">
        <v>109</v>
      </c>
      <c r="I146" s="293" t="s">
        <v>54</v>
      </c>
      <c r="J146" s="293" t="s">
        <v>573</v>
      </c>
      <c r="K146" s="292"/>
    </row>
    <row r="147" spans="2:11" ht="17.25" customHeight="1">
      <c r="B147" s="290"/>
      <c r="C147" s="295" t="s">
        <v>574</v>
      </c>
      <c r="D147" s="295"/>
      <c r="E147" s="295"/>
      <c r="F147" s="296" t="s">
        <v>575</v>
      </c>
      <c r="G147" s="297"/>
      <c r="H147" s="295"/>
      <c r="I147" s="295"/>
      <c r="J147" s="295" t="s">
        <v>576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580</v>
      </c>
      <c r="D149" s="279"/>
      <c r="E149" s="279"/>
      <c r="F149" s="327" t="s">
        <v>577</v>
      </c>
      <c r="G149" s="279"/>
      <c r="H149" s="326" t="s">
        <v>616</v>
      </c>
      <c r="I149" s="326" t="s">
        <v>579</v>
      </c>
      <c r="J149" s="326">
        <v>120</v>
      </c>
      <c r="K149" s="322"/>
    </row>
    <row r="150" spans="2:11" ht="15" customHeight="1">
      <c r="B150" s="301"/>
      <c r="C150" s="326" t="s">
        <v>625</v>
      </c>
      <c r="D150" s="279"/>
      <c r="E150" s="279"/>
      <c r="F150" s="327" t="s">
        <v>577</v>
      </c>
      <c r="G150" s="279"/>
      <c r="H150" s="326" t="s">
        <v>636</v>
      </c>
      <c r="I150" s="326" t="s">
        <v>579</v>
      </c>
      <c r="J150" s="326" t="s">
        <v>627</v>
      </c>
      <c r="K150" s="322"/>
    </row>
    <row r="151" spans="2:11" ht="15" customHeight="1">
      <c r="B151" s="301"/>
      <c r="C151" s="326" t="s">
        <v>82</v>
      </c>
      <c r="D151" s="279"/>
      <c r="E151" s="279"/>
      <c r="F151" s="327" t="s">
        <v>577</v>
      </c>
      <c r="G151" s="279"/>
      <c r="H151" s="326" t="s">
        <v>637</v>
      </c>
      <c r="I151" s="326" t="s">
        <v>579</v>
      </c>
      <c r="J151" s="326" t="s">
        <v>627</v>
      </c>
      <c r="K151" s="322"/>
    </row>
    <row r="152" spans="2:11" ht="15" customHeight="1">
      <c r="B152" s="301"/>
      <c r="C152" s="326" t="s">
        <v>582</v>
      </c>
      <c r="D152" s="279"/>
      <c r="E152" s="279"/>
      <c r="F152" s="327" t="s">
        <v>583</v>
      </c>
      <c r="G152" s="279"/>
      <c r="H152" s="326" t="s">
        <v>616</v>
      </c>
      <c r="I152" s="326" t="s">
        <v>579</v>
      </c>
      <c r="J152" s="326">
        <v>50</v>
      </c>
      <c r="K152" s="322"/>
    </row>
    <row r="153" spans="2:11" ht="15" customHeight="1">
      <c r="B153" s="301"/>
      <c r="C153" s="326" t="s">
        <v>585</v>
      </c>
      <c r="D153" s="279"/>
      <c r="E153" s="279"/>
      <c r="F153" s="327" t="s">
        <v>577</v>
      </c>
      <c r="G153" s="279"/>
      <c r="H153" s="326" t="s">
        <v>616</v>
      </c>
      <c r="I153" s="326" t="s">
        <v>587</v>
      </c>
      <c r="J153" s="326"/>
      <c r="K153" s="322"/>
    </row>
    <row r="154" spans="2:11" ht="15" customHeight="1">
      <c r="B154" s="301"/>
      <c r="C154" s="326" t="s">
        <v>596</v>
      </c>
      <c r="D154" s="279"/>
      <c r="E154" s="279"/>
      <c r="F154" s="327" t="s">
        <v>583</v>
      </c>
      <c r="G154" s="279"/>
      <c r="H154" s="326" t="s">
        <v>616</v>
      </c>
      <c r="I154" s="326" t="s">
        <v>579</v>
      </c>
      <c r="J154" s="326">
        <v>50</v>
      </c>
      <c r="K154" s="322"/>
    </row>
    <row r="155" spans="2:11" ht="15" customHeight="1">
      <c r="B155" s="301"/>
      <c r="C155" s="326" t="s">
        <v>604</v>
      </c>
      <c r="D155" s="279"/>
      <c r="E155" s="279"/>
      <c r="F155" s="327" t="s">
        <v>583</v>
      </c>
      <c r="G155" s="279"/>
      <c r="H155" s="326" t="s">
        <v>616</v>
      </c>
      <c r="I155" s="326" t="s">
        <v>579</v>
      </c>
      <c r="J155" s="326">
        <v>50</v>
      </c>
      <c r="K155" s="322"/>
    </row>
    <row r="156" spans="2:11" ht="15" customHeight="1">
      <c r="B156" s="301"/>
      <c r="C156" s="326" t="s">
        <v>602</v>
      </c>
      <c r="D156" s="279"/>
      <c r="E156" s="279"/>
      <c r="F156" s="327" t="s">
        <v>583</v>
      </c>
      <c r="G156" s="279"/>
      <c r="H156" s="326" t="s">
        <v>616</v>
      </c>
      <c r="I156" s="326" t="s">
        <v>579</v>
      </c>
      <c r="J156" s="326">
        <v>50</v>
      </c>
      <c r="K156" s="322"/>
    </row>
    <row r="157" spans="2:11" ht="15" customHeight="1">
      <c r="B157" s="301"/>
      <c r="C157" s="326" t="s">
        <v>97</v>
      </c>
      <c r="D157" s="279"/>
      <c r="E157" s="279"/>
      <c r="F157" s="327" t="s">
        <v>577</v>
      </c>
      <c r="G157" s="279"/>
      <c r="H157" s="326" t="s">
        <v>638</v>
      </c>
      <c r="I157" s="326" t="s">
        <v>579</v>
      </c>
      <c r="J157" s="326" t="s">
        <v>639</v>
      </c>
      <c r="K157" s="322"/>
    </row>
    <row r="158" spans="2:11" ht="15" customHeight="1">
      <c r="B158" s="301"/>
      <c r="C158" s="326" t="s">
        <v>640</v>
      </c>
      <c r="D158" s="279"/>
      <c r="E158" s="279"/>
      <c r="F158" s="327" t="s">
        <v>577</v>
      </c>
      <c r="G158" s="279"/>
      <c r="H158" s="326" t="s">
        <v>641</v>
      </c>
      <c r="I158" s="326" t="s">
        <v>611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5"/>
      <c r="C160" s="279"/>
      <c r="D160" s="279"/>
      <c r="E160" s="279"/>
      <c r="F160" s="300"/>
      <c r="G160" s="279"/>
      <c r="H160" s="279"/>
      <c r="I160" s="279"/>
      <c r="J160" s="279"/>
      <c r="K160" s="275"/>
    </row>
    <row r="161" spans="2:11" ht="18.75" customHeight="1"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</row>
    <row r="162" spans="2:11" ht="7.5" customHeight="1">
      <c r="B162" s="265"/>
      <c r="C162" s="266"/>
      <c r="D162" s="266"/>
      <c r="E162" s="266"/>
      <c r="F162" s="266"/>
      <c r="G162" s="266"/>
      <c r="H162" s="266"/>
      <c r="I162" s="266"/>
      <c r="J162" s="266"/>
      <c r="K162" s="267"/>
    </row>
    <row r="163" spans="2:11" ht="45" customHeight="1">
      <c r="B163" s="268"/>
      <c r="C163" s="269" t="s">
        <v>642</v>
      </c>
      <c r="D163" s="269"/>
      <c r="E163" s="269"/>
      <c r="F163" s="269"/>
      <c r="G163" s="269"/>
      <c r="H163" s="269"/>
      <c r="I163" s="269"/>
      <c r="J163" s="269"/>
      <c r="K163" s="270"/>
    </row>
    <row r="164" spans="2:11" ht="17.25" customHeight="1">
      <c r="B164" s="268"/>
      <c r="C164" s="293" t="s">
        <v>571</v>
      </c>
      <c r="D164" s="293"/>
      <c r="E164" s="293"/>
      <c r="F164" s="293" t="s">
        <v>572</v>
      </c>
      <c r="G164" s="330"/>
      <c r="H164" s="331" t="s">
        <v>109</v>
      </c>
      <c r="I164" s="331" t="s">
        <v>54</v>
      </c>
      <c r="J164" s="293" t="s">
        <v>573</v>
      </c>
      <c r="K164" s="270"/>
    </row>
    <row r="165" spans="2:11" ht="17.25" customHeight="1">
      <c r="B165" s="271"/>
      <c r="C165" s="295" t="s">
        <v>574</v>
      </c>
      <c r="D165" s="295"/>
      <c r="E165" s="295"/>
      <c r="F165" s="296" t="s">
        <v>575</v>
      </c>
      <c r="G165" s="332"/>
      <c r="H165" s="333"/>
      <c r="I165" s="333"/>
      <c r="J165" s="295" t="s">
        <v>576</v>
      </c>
      <c r="K165" s="273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79" t="s">
        <v>580</v>
      </c>
      <c r="D167" s="279"/>
      <c r="E167" s="279"/>
      <c r="F167" s="300" t="s">
        <v>577</v>
      </c>
      <c r="G167" s="279"/>
      <c r="H167" s="279" t="s">
        <v>616</v>
      </c>
      <c r="I167" s="279" t="s">
        <v>579</v>
      </c>
      <c r="J167" s="279">
        <v>120</v>
      </c>
      <c r="K167" s="322"/>
    </row>
    <row r="168" spans="2:11" ht="15" customHeight="1">
      <c r="B168" s="301"/>
      <c r="C168" s="279" t="s">
        <v>625</v>
      </c>
      <c r="D168" s="279"/>
      <c r="E168" s="279"/>
      <c r="F168" s="300" t="s">
        <v>577</v>
      </c>
      <c r="G168" s="279"/>
      <c r="H168" s="279" t="s">
        <v>626</v>
      </c>
      <c r="I168" s="279" t="s">
        <v>579</v>
      </c>
      <c r="J168" s="279" t="s">
        <v>627</v>
      </c>
      <c r="K168" s="322"/>
    </row>
    <row r="169" spans="2:11" ht="15" customHeight="1">
      <c r="B169" s="301"/>
      <c r="C169" s="279" t="s">
        <v>82</v>
      </c>
      <c r="D169" s="279"/>
      <c r="E169" s="279"/>
      <c r="F169" s="300" t="s">
        <v>577</v>
      </c>
      <c r="G169" s="279"/>
      <c r="H169" s="279" t="s">
        <v>643</v>
      </c>
      <c r="I169" s="279" t="s">
        <v>579</v>
      </c>
      <c r="J169" s="279" t="s">
        <v>627</v>
      </c>
      <c r="K169" s="322"/>
    </row>
    <row r="170" spans="2:11" ht="15" customHeight="1">
      <c r="B170" s="301"/>
      <c r="C170" s="279" t="s">
        <v>582</v>
      </c>
      <c r="D170" s="279"/>
      <c r="E170" s="279"/>
      <c r="F170" s="300" t="s">
        <v>583</v>
      </c>
      <c r="G170" s="279"/>
      <c r="H170" s="279" t="s">
        <v>643</v>
      </c>
      <c r="I170" s="279" t="s">
        <v>579</v>
      </c>
      <c r="J170" s="279">
        <v>50</v>
      </c>
      <c r="K170" s="322"/>
    </row>
    <row r="171" spans="2:11" ht="15" customHeight="1">
      <c r="B171" s="301"/>
      <c r="C171" s="279" t="s">
        <v>585</v>
      </c>
      <c r="D171" s="279"/>
      <c r="E171" s="279"/>
      <c r="F171" s="300" t="s">
        <v>577</v>
      </c>
      <c r="G171" s="279"/>
      <c r="H171" s="279" t="s">
        <v>643</v>
      </c>
      <c r="I171" s="279" t="s">
        <v>587</v>
      </c>
      <c r="J171" s="279"/>
      <c r="K171" s="322"/>
    </row>
    <row r="172" spans="2:11" ht="15" customHeight="1">
      <c r="B172" s="301"/>
      <c r="C172" s="279" t="s">
        <v>596</v>
      </c>
      <c r="D172" s="279"/>
      <c r="E172" s="279"/>
      <c r="F172" s="300" t="s">
        <v>583</v>
      </c>
      <c r="G172" s="279"/>
      <c r="H172" s="279" t="s">
        <v>643</v>
      </c>
      <c r="I172" s="279" t="s">
        <v>579</v>
      </c>
      <c r="J172" s="279">
        <v>50</v>
      </c>
      <c r="K172" s="322"/>
    </row>
    <row r="173" spans="2:11" ht="15" customHeight="1">
      <c r="B173" s="301"/>
      <c r="C173" s="279" t="s">
        <v>604</v>
      </c>
      <c r="D173" s="279"/>
      <c r="E173" s="279"/>
      <c r="F173" s="300" t="s">
        <v>583</v>
      </c>
      <c r="G173" s="279"/>
      <c r="H173" s="279" t="s">
        <v>643</v>
      </c>
      <c r="I173" s="279" t="s">
        <v>579</v>
      </c>
      <c r="J173" s="279">
        <v>50</v>
      </c>
      <c r="K173" s="322"/>
    </row>
    <row r="174" spans="2:11" ht="15" customHeight="1">
      <c r="B174" s="301"/>
      <c r="C174" s="279" t="s">
        <v>602</v>
      </c>
      <c r="D174" s="279"/>
      <c r="E174" s="279"/>
      <c r="F174" s="300" t="s">
        <v>583</v>
      </c>
      <c r="G174" s="279"/>
      <c r="H174" s="279" t="s">
        <v>643</v>
      </c>
      <c r="I174" s="279" t="s">
        <v>579</v>
      </c>
      <c r="J174" s="279">
        <v>50</v>
      </c>
      <c r="K174" s="322"/>
    </row>
    <row r="175" spans="2:11" ht="15" customHeight="1">
      <c r="B175" s="301"/>
      <c r="C175" s="279" t="s">
        <v>108</v>
      </c>
      <c r="D175" s="279"/>
      <c r="E175" s="279"/>
      <c r="F175" s="300" t="s">
        <v>577</v>
      </c>
      <c r="G175" s="279"/>
      <c r="H175" s="279" t="s">
        <v>644</v>
      </c>
      <c r="I175" s="279" t="s">
        <v>645</v>
      </c>
      <c r="J175" s="279"/>
      <c r="K175" s="322"/>
    </row>
    <row r="176" spans="2:11" ht="15" customHeight="1">
      <c r="B176" s="301"/>
      <c r="C176" s="279" t="s">
        <v>54</v>
      </c>
      <c r="D176" s="279"/>
      <c r="E176" s="279"/>
      <c r="F176" s="300" t="s">
        <v>577</v>
      </c>
      <c r="G176" s="279"/>
      <c r="H176" s="279" t="s">
        <v>646</v>
      </c>
      <c r="I176" s="279" t="s">
        <v>647</v>
      </c>
      <c r="J176" s="279">
        <v>1</v>
      </c>
      <c r="K176" s="322"/>
    </row>
    <row r="177" spans="2:11" ht="15" customHeight="1">
      <c r="B177" s="301"/>
      <c r="C177" s="279" t="s">
        <v>50</v>
      </c>
      <c r="D177" s="279"/>
      <c r="E177" s="279"/>
      <c r="F177" s="300" t="s">
        <v>577</v>
      </c>
      <c r="G177" s="279"/>
      <c r="H177" s="279" t="s">
        <v>648</v>
      </c>
      <c r="I177" s="279" t="s">
        <v>579</v>
      </c>
      <c r="J177" s="279">
        <v>20</v>
      </c>
      <c r="K177" s="322"/>
    </row>
    <row r="178" spans="2:11" ht="15" customHeight="1">
      <c r="B178" s="301"/>
      <c r="C178" s="279" t="s">
        <v>109</v>
      </c>
      <c r="D178" s="279"/>
      <c r="E178" s="279"/>
      <c r="F178" s="300" t="s">
        <v>577</v>
      </c>
      <c r="G178" s="279"/>
      <c r="H178" s="279" t="s">
        <v>649</v>
      </c>
      <c r="I178" s="279" t="s">
        <v>579</v>
      </c>
      <c r="J178" s="279">
        <v>255</v>
      </c>
      <c r="K178" s="322"/>
    </row>
    <row r="179" spans="2:11" ht="15" customHeight="1">
      <c r="B179" s="301"/>
      <c r="C179" s="279" t="s">
        <v>110</v>
      </c>
      <c r="D179" s="279"/>
      <c r="E179" s="279"/>
      <c r="F179" s="300" t="s">
        <v>577</v>
      </c>
      <c r="G179" s="279"/>
      <c r="H179" s="279" t="s">
        <v>542</v>
      </c>
      <c r="I179" s="279" t="s">
        <v>579</v>
      </c>
      <c r="J179" s="279">
        <v>10</v>
      </c>
      <c r="K179" s="322"/>
    </row>
    <row r="180" spans="2:11" ht="15" customHeight="1">
      <c r="B180" s="301"/>
      <c r="C180" s="279" t="s">
        <v>111</v>
      </c>
      <c r="D180" s="279"/>
      <c r="E180" s="279"/>
      <c r="F180" s="300" t="s">
        <v>577</v>
      </c>
      <c r="G180" s="279"/>
      <c r="H180" s="279" t="s">
        <v>650</v>
      </c>
      <c r="I180" s="279" t="s">
        <v>611</v>
      </c>
      <c r="J180" s="279"/>
      <c r="K180" s="322"/>
    </row>
    <row r="181" spans="2:11" ht="15" customHeight="1">
      <c r="B181" s="301"/>
      <c r="C181" s="279" t="s">
        <v>651</v>
      </c>
      <c r="D181" s="279"/>
      <c r="E181" s="279"/>
      <c r="F181" s="300" t="s">
        <v>577</v>
      </c>
      <c r="G181" s="279"/>
      <c r="H181" s="279" t="s">
        <v>652</v>
      </c>
      <c r="I181" s="279" t="s">
        <v>611</v>
      </c>
      <c r="J181" s="279"/>
      <c r="K181" s="322"/>
    </row>
    <row r="182" spans="2:11" ht="15" customHeight="1">
      <c r="B182" s="301"/>
      <c r="C182" s="279" t="s">
        <v>640</v>
      </c>
      <c r="D182" s="279"/>
      <c r="E182" s="279"/>
      <c r="F182" s="300" t="s">
        <v>577</v>
      </c>
      <c r="G182" s="279"/>
      <c r="H182" s="279" t="s">
        <v>653</v>
      </c>
      <c r="I182" s="279" t="s">
        <v>611</v>
      </c>
      <c r="J182" s="279"/>
      <c r="K182" s="322"/>
    </row>
    <row r="183" spans="2:11" ht="15" customHeight="1">
      <c r="B183" s="301"/>
      <c r="C183" s="279" t="s">
        <v>113</v>
      </c>
      <c r="D183" s="279"/>
      <c r="E183" s="279"/>
      <c r="F183" s="300" t="s">
        <v>583</v>
      </c>
      <c r="G183" s="279"/>
      <c r="H183" s="279" t="s">
        <v>654</v>
      </c>
      <c r="I183" s="279" t="s">
        <v>579</v>
      </c>
      <c r="J183" s="279">
        <v>50</v>
      </c>
      <c r="K183" s="322"/>
    </row>
    <row r="184" spans="2:11" ht="15" customHeight="1">
      <c r="B184" s="301"/>
      <c r="C184" s="279" t="s">
        <v>655</v>
      </c>
      <c r="D184" s="279"/>
      <c r="E184" s="279"/>
      <c r="F184" s="300" t="s">
        <v>583</v>
      </c>
      <c r="G184" s="279"/>
      <c r="H184" s="279" t="s">
        <v>656</v>
      </c>
      <c r="I184" s="279" t="s">
        <v>657</v>
      </c>
      <c r="J184" s="279"/>
      <c r="K184" s="322"/>
    </row>
    <row r="185" spans="2:11" ht="15" customHeight="1">
      <c r="B185" s="301"/>
      <c r="C185" s="279" t="s">
        <v>658</v>
      </c>
      <c r="D185" s="279"/>
      <c r="E185" s="279"/>
      <c r="F185" s="300" t="s">
        <v>583</v>
      </c>
      <c r="G185" s="279"/>
      <c r="H185" s="279" t="s">
        <v>659</v>
      </c>
      <c r="I185" s="279" t="s">
        <v>657</v>
      </c>
      <c r="J185" s="279"/>
      <c r="K185" s="322"/>
    </row>
    <row r="186" spans="2:11" ht="15" customHeight="1">
      <c r="B186" s="301"/>
      <c r="C186" s="279" t="s">
        <v>660</v>
      </c>
      <c r="D186" s="279"/>
      <c r="E186" s="279"/>
      <c r="F186" s="300" t="s">
        <v>583</v>
      </c>
      <c r="G186" s="279"/>
      <c r="H186" s="279" t="s">
        <v>661</v>
      </c>
      <c r="I186" s="279" t="s">
        <v>657</v>
      </c>
      <c r="J186" s="279"/>
      <c r="K186" s="322"/>
    </row>
    <row r="187" spans="2:11" ht="15" customHeight="1">
      <c r="B187" s="301"/>
      <c r="C187" s="334" t="s">
        <v>662</v>
      </c>
      <c r="D187" s="279"/>
      <c r="E187" s="279"/>
      <c r="F187" s="300" t="s">
        <v>583</v>
      </c>
      <c r="G187" s="279"/>
      <c r="H187" s="279" t="s">
        <v>663</v>
      </c>
      <c r="I187" s="279" t="s">
        <v>664</v>
      </c>
      <c r="J187" s="335" t="s">
        <v>665</v>
      </c>
      <c r="K187" s="322"/>
    </row>
    <row r="188" spans="2:11" ht="15" customHeight="1">
      <c r="B188" s="301"/>
      <c r="C188" s="285" t="s">
        <v>39</v>
      </c>
      <c r="D188" s="279"/>
      <c r="E188" s="279"/>
      <c r="F188" s="300" t="s">
        <v>577</v>
      </c>
      <c r="G188" s="279"/>
      <c r="H188" s="275" t="s">
        <v>666</v>
      </c>
      <c r="I188" s="279" t="s">
        <v>667</v>
      </c>
      <c r="J188" s="279"/>
      <c r="K188" s="322"/>
    </row>
    <row r="189" spans="2:11" ht="15" customHeight="1">
      <c r="B189" s="301"/>
      <c r="C189" s="285" t="s">
        <v>668</v>
      </c>
      <c r="D189" s="279"/>
      <c r="E189" s="279"/>
      <c r="F189" s="300" t="s">
        <v>577</v>
      </c>
      <c r="G189" s="279"/>
      <c r="H189" s="279" t="s">
        <v>669</v>
      </c>
      <c r="I189" s="279" t="s">
        <v>611</v>
      </c>
      <c r="J189" s="279"/>
      <c r="K189" s="322"/>
    </row>
    <row r="190" spans="2:11" ht="15" customHeight="1">
      <c r="B190" s="301"/>
      <c r="C190" s="285" t="s">
        <v>670</v>
      </c>
      <c r="D190" s="279"/>
      <c r="E190" s="279"/>
      <c r="F190" s="300" t="s">
        <v>577</v>
      </c>
      <c r="G190" s="279"/>
      <c r="H190" s="279" t="s">
        <v>671</v>
      </c>
      <c r="I190" s="279" t="s">
        <v>611</v>
      </c>
      <c r="J190" s="279"/>
      <c r="K190" s="322"/>
    </row>
    <row r="191" spans="2:11" ht="15" customHeight="1">
      <c r="B191" s="301"/>
      <c r="C191" s="285" t="s">
        <v>672</v>
      </c>
      <c r="D191" s="279"/>
      <c r="E191" s="279"/>
      <c r="F191" s="300" t="s">
        <v>583</v>
      </c>
      <c r="G191" s="279"/>
      <c r="H191" s="279" t="s">
        <v>673</v>
      </c>
      <c r="I191" s="279" t="s">
        <v>611</v>
      </c>
      <c r="J191" s="279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5"/>
      <c r="C193" s="279"/>
      <c r="D193" s="279"/>
      <c r="E193" s="279"/>
      <c r="F193" s="300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300"/>
      <c r="G194" s="279"/>
      <c r="H194" s="279"/>
      <c r="I194" s="279"/>
      <c r="J194" s="279"/>
      <c r="K194" s="275"/>
    </row>
    <row r="195" spans="2:11" ht="18.75" customHeight="1"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</row>
    <row r="196" spans="2:11" ht="13.5">
      <c r="B196" s="265"/>
      <c r="C196" s="266"/>
      <c r="D196" s="266"/>
      <c r="E196" s="266"/>
      <c r="F196" s="266"/>
      <c r="G196" s="266"/>
      <c r="H196" s="266"/>
      <c r="I196" s="266"/>
      <c r="J196" s="266"/>
      <c r="K196" s="267"/>
    </row>
    <row r="197" spans="2:11" ht="21">
      <c r="B197" s="268"/>
      <c r="C197" s="269" t="s">
        <v>674</v>
      </c>
      <c r="D197" s="269"/>
      <c r="E197" s="269"/>
      <c r="F197" s="269"/>
      <c r="G197" s="269"/>
      <c r="H197" s="269"/>
      <c r="I197" s="269"/>
      <c r="J197" s="269"/>
      <c r="K197" s="270"/>
    </row>
    <row r="198" spans="2:11" ht="25.5" customHeight="1">
      <c r="B198" s="268"/>
      <c r="C198" s="337" t="s">
        <v>675</v>
      </c>
      <c r="D198" s="337"/>
      <c r="E198" s="337"/>
      <c r="F198" s="337" t="s">
        <v>676</v>
      </c>
      <c r="G198" s="338"/>
      <c r="H198" s="337" t="s">
        <v>677</v>
      </c>
      <c r="I198" s="337"/>
      <c r="J198" s="337"/>
      <c r="K198" s="270"/>
    </row>
    <row r="199" spans="2:11" ht="5.25" customHeight="1">
      <c r="B199" s="301"/>
      <c r="C199" s="298"/>
      <c r="D199" s="298"/>
      <c r="E199" s="298"/>
      <c r="F199" s="298"/>
      <c r="G199" s="279"/>
      <c r="H199" s="298"/>
      <c r="I199" s="298"/>
      <c r="J199" s="298"/>
      <c r="K199" s="322"/>
    </row>
    <row r="200" spans="2:11" ht="15" customHeight="1">
      <c r="B200" s="301"/>
      <c r="C200" s="279" t="s">
        <v>667</v>
      </c>
      <c r="D200" s="279"/>
      <c r="E200" s="279"/>
      <c r="F200" s="300" t="s">
        <v>40</v>
      </c>
      <c r="G200" s="279"/>
      <c r="H200" s="279" t="s">
        <v>678</v>
      </c>
      <c r="I200" s="279"/>
      <c r="J200" s="279"/>
      <c r="K200" s="322"/>
    </row>
    <row r="201" spans="2:11" ht="15" customHeight="1">
      <c r="B201" s="301"/>
      <c r="C201" s="307"/>
      <c r="D201" s="279"/>
      <c r="E201" s="279"/>
      <c r="F201" s="300" t="s">
        <v>41</v>
      </c>
      <c r="G201" s="279"/>
      <c r="H201" s="279" t="s">
        <v>679</v>
      </c>
      <c r="I201" s="279"/>
      <c r="J201" s="279"/>
      <c r="K201" s="322"/>
    </row>
    <row r="202" spans="2:11" ht="15" customHeight="1">
      <c r="B202" s="301"/>
      <c r="C202" s="307"/>
      <c r="D202" s="279"/>
      <c r="E202" s="279"/>
      <c r="F202" s="300" t="s">
        <v>44</v>
      </c>
      <c r="G202" s="279"/>
      <c r="H202" s="279" t="s">
        <v>680</v>
      </c>
      <c r="I202" s="279"/>
      <c r="J202" s="279"/>
      <c r="K202" s="322"/>
    </row>
    <row r="203" spans="2:11" ht="15" customHeight="1">
      <c r="B203" s="301"/>
      <c r="C203" s="279"/>
      <c r="D203" s="279"/>
      <c r="E203" s="279"/>
      <c r="F203" s="300" t="s">
        <v>42</v>
      </c>
      <c r="G203" s="279"/>
      <c r="H203" s="279" t="s">
        <v>681</v>
      </c>
      <c r="I203" s="279"/>
      <c r="J203" s="279"/>
      <c r="K203" s="322"/>
    </row>
    <row r="204" spans="2:11" ht="15" customHeight="1">
      <c r="B204" s="301"/>
      <c r="C204" s="279"/>
      <c r="D204" s="279"/>
      <c r="E204" s="279"/>
      <c r="F204" s="300" t="s">
        <v>43</v>
      </c>
      <c r="G204" s="279"/>
      <c r="H204" s="279" t="s">
        <v>682</v>
      </c>
      <c r="I204" s="279"/>
      <c r="J204" s="279"/>
      <c r="K204" s="322"/>
    </row>
    <row r="205" spans="2:11" ht="15" customHeight="1">
      <c r="B205" s="301"/>
      <c r="C205" s="279"/>
      <c r="D205" s="279"/>
      <c r="E205" s="279"/>
      <c r="F205" s="300"/>
      <c r="G205" s="279"/>
      <c r="H205" s="279"/>
      <c r="I205" s="279"/>
      <c r="J205" s="279"/>
      <c r="K205" s="322"/>
    </row>
    <row r="206" spans="2:11" ht="15" customHeight="1">
      <c r="B206" s="301"/>
      <c r="C206" s="279" t="s">
        <v>623</v>
      </c>
      <c r="D206" s="279"/>
      <c r="E206" s="279"/>
      <c r="F206" s="300" t="s">
        <v>75</v>
      </c>
      <c r="G206" s="279"/>
      <c r="H206" s="279" t="s">
        <v>683</v>
      </c>
      <c r="I206" s="279"/>
      <c r="J206" s="279"/>
      <c r="K206" s="322"/>
    </row>
    <row r="207" spans="2:11" ht="15" customHeight="1">
      <c r="B207" s="301"/>
      <c r="C207" s="307"/>
      <c r="D207" s="279"/>
      <c r="E207" s="279"/>
      <c r="F207" s="300" t="s">
        <v>521</v>
      </c>
      <c r="G207" s="279"/>
      <c r="H207" s="279" t="s">
        <v>522</v>
      </c>
      <c r="I207" s="279"/>
      <c r="J207" s="279"/>
      <c r="K207" s="322"/>
    </row>
    <row r="208" spans="2:11" ht="15" customHeight="1">
      <c r="B208" s="301"/>
      <c r="C208" s="279"/>
      <c r="D208" s="279"/>
      <c r="E208" s="279"/>
      <c r="F208" s="300" t="s">
        <v>519</v>
      </c>
      <c r="G208" s="279"/>
      <c r="H208" s="279" t="s">
        <v>684</v>
      </c>
      <c r="I208" s="279"/>
      <c r="J208" s="279"/>
      <c r="K208" s="322"/>
    </row>
    <row r="209" spans="2:11" ht="15" customHeight="1">
      <c r="B209" s="339"/>
      <c r="C209" s="307"/>
      <c r="D209" s="307"/>
      <c r="E209" s="307"/>
      <c r="F209" s="300" t="s">
        <v>523</v>
      </c>
      <c r="G209" s="285"/>
      <c r="H209" s="326" t="s">
        <v>524</v>
      </c>
      <c r="I209" s="326"/>
      <c r="J209" s="326"/>
      <c r="K209" s="340"/>
    </row>
    <row r="210" spans="2:11" ht="15" customHeight="1">
      <c r="B210" s="339"/>
      <c r="C210" s="307"/>
      <c r="D210" s="307"/>
      <c r="E210" s="307"/>
      <c r="F210" s="300" t="s">
        <v>525</v>
      </c>
      <c r="G210" s="285"/>
      <c r="H210" s="326" t="s">
        <v>685</v>
      </c>
      <c r="I210" s="326"/>
      <c r="J210" s="326"/>
      <c r="K210" s="340"/>
    </row>
    <row r="211" spans="2:11" ht="15" customHeight="1">
      <c r="B211" s="339"/>
      <c r="C211" s="307"/>
      <c r="D211" s="307"/>
      <c r="E211" s="307"/>
      <c r="F211" s="341"/>
      <c r="G211" s="285"/>
      <c r="H211" s="342"/>
      <c r="I211" s="342"/>
      <c r="J211" s="342"/>
      <c r="K211" s="340"/>
    </row>
    <row r="212" spans="2:11" ht="15" customHeight="1">
      <c r="B212" s="339"/>
      <c r="C212" s="279" t="s">
        <v>647</v>
      </c>
      <c r="D212" s="307"/>
      <c r="E212" s="307"/>
      <c r="F212" s="300">
        <v>1</v>
      </c>
      <c r="G212" s="285"/>
      <c r="H212" s="326" t="s">
        <v>686</v>
      </c>
      <c r="I212" s="326"/>
      <c r="J212" s="326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5"/>
      <c r="H213" s="326" t="s">
        <v>687</v>
      </c>
      <c r="I213" s="326"/>
      <c r="J213" s="326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5"/>
      <c r="H214" s="326" t="s">
        <v>688</v>
      </c>
      <c r="I214" s="326"/>
      <c r="J214" s="326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5"/>
      <c r="H215" s="326" t="s">
        <v>689</v>
      </c>
      <c r="I215" s="326"/>
      <c r="J215" s="326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MILOS\Milos</dc:creator>
  <cp:keywords/>
  <dc:description/>
  <cp:lastModifiedBy>MILOS\Milos</cp:lastModifiedBy>
  <dcterms:created xsi:type="dcterms:W3CDTF">2018-12-18T14:13:24Z</dcterms:created>
  <dcterms:modified xsi:type="dcterms:W3CDTF">2018-12-18T14:13:30Z</dcterms:modified>
  <cp:category/>
  <cp:version/>
  <cp:contentType/>
  <cp:contentStatus/>
</cp:coreProperties>
</file>