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Budova - SO 01 Budo..." sheetId="2" r:id="rId2"/>
    <sheet name="SO 10 VRN - SO 10 VRN - R..." sheetId="3" r:id="rId3"/>
    <sheet name="Pokyny pro vyplnění" sheetId="4" r:id="rId4"/>
  </sheets>
  <definedNames>
    <definedName name="_xlnm.Print_Area" localSheetId="0">'Rekapitulace stavby'!$D$4:$AO$33,'Rekapitulace stavby'!$C$39:$AQ$55</definedName>
    <definedName name="_xlnm._FilterDatabase" localSheetId="1" hidden="1">'SO 01 Budova - SO 01 Budo...'!$C$91:$K$141</definedName>
    <definedName name="_xlnm.Print_Area" localSheetId="1">'SO 01 Budova - SO 01 Budo...'!$C$4:$J$38,'SO 01 Budova - SO 01 Budo...'!$C$44:$J$71,'SO 01 Budova - SO 01 Budo...'!$C$77:$K$141</definedName>
    <definedName name="_xlnm._FilterDatabase" localSheetId="2" hidden="1">'SO 10 VRN - SO 10 VRN - R...'!$C$85:$K$93</definedName>
    <definedName name="_xlnm.Print_Area" localSheetId="2">'SO 10 VRN - SO 10 VRN - R...'!$C$4:$J$38,'SO 10 VRN - SO 10 VRN - R...'!$C$44:$J$65,'SO 10 VRN - SO 10 VRN - R...'!$C$71:$K$93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01 Budova - SO 01 Budo...'!$91:$91</definedName>
    <definedName name="_xlnm.Print_Titles" localSheetId="2">'SO 10 VRN - SO 10 VRN - R...'!$85:$85</definedName>
  </definedNames>
  <calcPr fullCalcOnLoad="1"/>
</workbook>
</file>

<file path=xl/sharedStrings.xml><?xml version="1.0" encoding="utf-8"?>
<sst xmlns="http://schemas.openxmlformats.org/spreadsheetml/2006/main" count="1452" uniqueCount="462">
  <si>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</si>
  <si>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</si>
  <si>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</si>
  <si>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</si>
  <si>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</si>
  <si>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</si>
  <si>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</si>
  <si>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{b4251796-7f34-487a-8169-7654b6000d43}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</si>
  <si>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</si>
  <si>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</si>
  <si>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</si>
  <si>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</si>
  <si>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</si>
  <si>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</si>
  <si>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</si>
  <si>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</si>
  <si>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2017-241-B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</si>
  <si>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</si>
  <si>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</si>
  <si>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výrobního areálu bývalé cihelny v. kat. úz. Krčín- výběrové řízení STŘECHA + SVĚTLÍKY</t>
  </si>
  <si>
    <t>KSO:</t>
  </si>
  <si>
    <t/>
  </si>
  <si>
    <t>CC-CZ:</t>
  </si>
  <si>
    <t>Místo:</t>
  </si>
  <si>
    <t xml:space="preserve"> </t>
  </si>
  <si>
    <t>Datum:</t>
  </si>
  <si>
    <t>12. 12. 2018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</si>
  <si>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</si>
  <si>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</si>
  <si>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</si>
  <si>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</si>
  <si>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</si>
  <si>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</si>
  <si>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</si>
  <si>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</si>
  <si>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</si>
  <si>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</si>
  <si>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</si>
  <si>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</si>
  <si>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</si>
  <si>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</si>
  <si>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</si>
  <si>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</si>
  <si>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</si>
  <si>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</si>
  <si>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</si>
  <si>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</si>
  <si>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</si>
  <si>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</si>
  <si>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</si>
  <si>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</si>
  <si>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</si>
  <si>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</si>
  <si>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</si>
  <si>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</si>
  <si>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</si>
  <si>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</si>
  <si>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</si>
  <si>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</si>
  <si>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</si>
  <si>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</si>
  <si>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</si>
  <si>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</si>
  <si>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</si>
  <si>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</si>
  <si>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</si>
  <si>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</si>
  <si>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</si>
  <si>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</si>
  <si>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</si>
  <si>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</si>
  <si>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</si>
  <si>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</si>
  <si>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Revitalizace cihelny</t>
  </si>
  <si>
    <t>Revitalizace výrobního areálu bývalé cihelny - výběrové řízení</t>
  </si>
  <si>
    <t>STA</t>
  </si>
  <si>
    <t>1</t>
  </si>
  <si>
    <t>{b12775a3-6da9-4615-9ea2-41ece686bf5e}</t>
  </si>
  <si>
    <t>2</t>
  </si>
  <si>
    <t>/</t>
  </si>
  <si>
    <t>SO 01 Budova</t>
  </si>
  <si>
    <t>SO 01 Budova - Revitalizace výrobního areálu bývalé cihelny - způsobilé výdaje - STŘECHA + SVĚTLÍKY</t>
  </si>
  <si>
    <t>Soupis</t>
  </si>
  <si>
    <t>{6a441818-4548-46c4-9384-0d51f2fec0af}</t>
  </si>
  <si>
    <t>SO 10 VRN</t>
  </si>
  <si>
    <t>SO 10 VRN - Revitalizace výrobního areálu cihelny -  způsobilé výdaje STŘECHA + SVĚTLÍKY</t>
  </si>
  <si>
    <t>{847dd8a9-8f81-43c9-9990-114470fdf380}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</si>
  <si>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</si>
  <si>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</si>
  <si>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</si>
  <si>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</si>
  <si>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</si>
  <si>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</si>
  <si>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</si>
  <si>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Revitalizace cihelny - Revitalizace výrobního areálu bývalé cihelny - výběrové řízení</t>
  </si>
  <si>
    <t>Soupis:</t>
  </si>
  <si>
    <t>SO 01 Budova - SO 01 Budova - Revitalizace výrobního areálu bývalé cihelny - způsobilé výdaje - STŘECHA + SVĚTLÍKY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</si>
  <si>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</si>
  <si>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</si>
  <si>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</si>
  <si>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</si>
  <si>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</si>
  <si>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</si>
  <si>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</si>
  <si>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</si>
  <si>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</si>
  <si>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</si>
  <si>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</si>
  <si>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</si>
  <si>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</si>
  <si>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</si>
  <si>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</si>
  <si>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</si>
  <si>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</si>
  <si>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</si>
  <si>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</si>
  <si>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</si>
  <si>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</si>
  <si>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</si>
  <si>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</si>
  <si>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</si>
  <si>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</si>
  <si>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</si>
  <si>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</si>
  <si>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</si>
  <si>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</si>
  <si>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</si>
  <si>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</si>
  <si>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</si>
  <si>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997</t>
  </si>
  <si>
    <t>Přesun sutě</t>
  </si>
  <si>
    <t>18</t>
  </si>
  <si>
    <t>K</t>
  </si>
  <si>
    <t>997013211</t>
  </si>
  <si>
    <t>Vnitrostaveništní doprava suti a vybouraných hmot vodorovně do 50 m svisle ručně (nošením po schodech) pro budovy a haly výšky do 6 m</t>
  </si>
  <si>
    <t>t</t>
  </si>
  <si>
    <t>CS ÚRS 2016 02</t>
  </si>
  <si>
    <t>4</t>
  </si>
  <si>
    <t>-207680199</t>
  </si>
  <si>
    <t>19</t>
  </si>
  <si>
    <t>997013501</t>
  </si>
  <si>
    <t>Odvoz suti a vybouraných hmot na skládku nebo meziskládku se složením, na vzdálenost do 1 km</t>
  </si>
  <si>
    <t>-910456930</t>
  </si>
  <si>
    <t>20</t>
  </si>
  <si>
    <t>997013509</t>
  </si>
  <si>
    <t>Odvoz suti a vybouraných hmot na skládku nebo meziskládku se složením, na vzdálenost Příplatek k ceně za každý další i započatý 1 km přes 1 km</t>
  </si>
  <si>
    <t>1791569125</t>
  </si>
  <si>
    <t>VV</t>
  </si>
  <si>
    <t>9,731*10                                    "odvoz na skládku"</t>
  </si>
  <si>
    <t>997013821</t>
  </si>
  <si>
    <t>Poplatek za uložení stavebního odpadu na skládce (skládkovné) s azbestem</t>
  </si>
  <si>
    <t>-260266381</t>
  </si>
  <si>
    <t>3,39                       "AZC vlnitá krytina"</t>
  </si>
  <si>
    <t>22</t>
  </si>
  <si>
    <t>997013831</t>
  </si>
  <si>
    <t>Poplatek za uložení stavebního odpadu na skládce (skládkovné) směsného</t>
  </si>
  <si>
    <t>1057118341</t>
  </si>
  <si>
    <t>998</t>
  </si>
  <si>
    <t>Přesun hmot</t>
  </si>
  <si>
    <t>23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</si>
  <si>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</si>
  <si>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</si>
  <si>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789822584</t>
  </si>
  <si>
    <t>PSV</t>
  </si>
  <si>
    <t>Práce a dodávky PSV</t>
  </si>
  <si>
    <t>712</t>
  </si>
  <si>
    <t>Povlakové krytiny</t>
  </si>
  <si>
    <t>712363314</t>
  </si>
  <si>
    <t>Povlakové krytiny střech plochých do 10 st. z tvarovaných poplastovaných lišt pro mPVC, délka 2 m stěnová lišta vyhnutá rš 71 mm</t>
  </si>
  <si>
    <t>kus</t>
  </si>
  <si>
    <t>16</t>
  </si>
  <si>
    <t>1622737340</t>
  </si>
  <si>
    <t>7,35+5,8                   "pohled SV, v.č. 9"</t>
  </si>
  <si>
    <t>2,5                             "pohled SZ, v.č. 13"</t>
  </si>
  <si>
    <t>Součet</t>
  </si>
  <si>
    <t>712363318</t>
  </si>
  <si>
    <t>Povlakové krytiny střech plochých do 10 st. z tvarovaných poplastovaných lišt pro mPVC, délka 2 m závětrná lišta rš 250 mm</t>
  </si>
  <si>
    <t>1335755250</t>
  </si>
  <si>
    <t>7,35*2+2                  "nad m.č. 101, v.č. 4"</t>
  </si>
  <si>
    <t>3</t>
  </si>
  <si>
    <t>998712102</t>
  </si>
  <si>
    <t>Přesun hmot pro povlakové krytiny stanovený z hmotnosti přesunovaného materiálu vodorovná dopravní vzdálenost do 50 m v objektech výšky přes 6 do 12 m</t>
  </si>
  <si>
    <t>-1254513531</t>
  </si>
  <si>
    <t>762</t>
  </si>
  <si>
    <t>Konstrukce tesařské</t>
  </si>
  <si>
    <t>762335822</t>
  </si>
  <si>
    <t>Demontáž vázaných konstrukcí krovů sklonu do 60 st. krokví rovnoběžných s okapem (vlašských) na ocelový podklad, průřezové plochy přes 120 do 224 cm2</t>
  </si>
  <si>
    <t>m</t>
  </si>
  <si>
    <t>1436943162</t>
  </si>
  <si>
    <t>15,9*7*2                       "nad m.č. 101, v.č. 4, 6, 18"</t>
  </si>
  <si>
    <t>5</t>
  </si>
  <si>
    <t>762341811</t>
  </si>
  <si>
    <t>Demontáž bednění a laťování bednění střech rovných, obloukových, sklonu do 60 st. se všemi nadstřešními konstrukcemi z prken hrubých, hoblovaných tl. do 32 mm</t>
  </si>
  <si>
    <t>m2</t>
  </si>
  <si>
    <t>-403325535</t>
  </si>
  <si>
    <t>7,35*15,9*2            "bednění nad m.č.101, v.č.4, 6, 18"</t>
  </si>
  <si>
    <t>763</t>
  </si>
  <si>
    <t>Konstrukce suché výstavby</t>
  </si>
  <si>
    <t>7</t>
  </si>
  <si>
    <t>763731222</t>
  </si>
  <si>
    <t>Montáž střešní konstrukce do 10 m výšky římsy opláštění střechy, štítů, říms, dýmníků a světlíkových obrub z panelů tl. přes 120 do 240 mm, plochy přes 3 do 10 m2</t>
  </si>
  <si>
    <t>-912155514</t>
  </si>
  <si>
    <t>15,9*7,35+(15,9-1,8-0,48)*7,35    "střecha nad m.č. 101, v.č.4, 6"</t>
  </si>
  <si>
    <t>8</t>
  </si>
  <si>
    <t>M</t>
  </si>
  <si>
    <t>55314121</t>
  </si>
  <si>
    <t>sendvičové tepelněizolační střešní panely, izolace 0,024 w/Mk</t>
  </si>
  <si>
    <t>32</t>
  </si>
  <si>
    <t>2100529670</t>
  </si>
  <si>
    <t>9</t>
  </si>
  <si>
    <t>998763101</t>
  </si>
  <si>
    <t>Přesun hmot pro dřevostavby stanovený z hmotnosti přesunovaného materiálu vodorovná dopravní vzdálenost do 50 m v objektech výšky přes 6 do 12 m</t>
  </si>
  <si>
    <t>-624825937</t>
  </si>
  <si>
    <t>764</t>
  </si>
  <si>
    <t>Konstrukce klempířské</t>
  </si>
  <si>
    <t>10</t>
  </si>
  <si>
    <t>764004801</t>
  </si>
  <si>
    <t>Demontáž klempířských konstrukcí žlabu podokapního do suti</t>
  </si>
  <si>
    <t>-1573154888</t>
  </si>
  <si>
    <t>14          "v.č.3, 18"</t>
  </si>
  <si>
    <t>11</t>
  </si>
  <si>
    <t>764004803</t>
  </si>
  <si>
    <t>Demontáž klempířských konstrukcí žlabu podokapního k dalšímu použití</t>
  </si>
  <si>
    <t>-147196429</t>
  </si>
  <si>
    <t>9+4+10,2</t>
  </si>
  <si>
    <t>12</t>
  </si>
  <si>
    <t>764004861</t>
  </si>
  <si>
    <t>Demontáž klempířských konstrukcí svodu do suti</t>
  </si>
  <si>
    <t>1024947826</t>
  </si>
  <si>
    <t>6                       "v.č. 4, 9"</t>
  </si>
  <si>
    <t>13</t>
  </si>
  <si>
    <t>764004863</t>
  </si>
  <si>
    <t>Demontáž klempířských konstrukcí svodu k dalšímu použití</t>
  </si>
  <si>
    <t>-1303643401</t>
  </si>
  <si>
    <t>2,5+3+5,5                           "v.č. 4, 9, 11"</t>
  </si>
  <si>
    <t>765</t>
  </si>
  <si>
    <t>Krytina skládaná</t>
  </si>
  <si>
    <t>14</t>
  </si>
  <si>
    <t>765131851</t>
  </si>
  <si>
    <t>Demontáž vláknocementové krytiny vlnité sklonu do 30 st. do suti</t>
  </si>
  <si>
    <t>-1231936640</t>
  </si>
  <si>
    <t>15,7*7,6+(15,7-0,5-1,8)*7,6</t>
  </si>
  <si>
    <t>767</t>
  </si>
  <si>
    <t>Konstrukce zámečnické</t>
  </si>
  <si>
    <t>767312422</t>
  </si>
  <si>
    <t>Montáž světlíků hřebenových s ocelovou konstrukcí obrubníků bez zasklení na ocelové vazníky, rozpětí 3000 mm</t>
  </si>
  <si>
    <t>-39331148</t>
  </si>
  <si>
    <t>2*3                       "nad místností č. 101"</t>
  </si>
  <si>
    <t>55314150</t>
  </si>
  <si>
    <t>Dodávka světlíku s el. ovládáním otevírání</t>
  </si>
  <si>
    <t>-1625184265</t>
  </si>
  <si>
    <t>17</t>
  </si>
  <si>
    <t>998767102</t>
  </si>
  <si>
    <t>Přesun hmot pro zámečnické konstrukce stanovený z hmotnosti přesunovaného materiálu vodorovná dopravní vzdálenost do 50 m v objektech výšky přes 6 do 12 m</t>
  </si>
  <si>
    <t>127351096</t>
  </si>
  <si>
    <t>0,333+1,2</t>
  </si>
  <si>
    <t>SO 10 VRN - SO 10 VRN - Revitalizace výrobního areálu cihelny -  způsobilé výdaje STŘECHA + SVĚTLÍKY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</si>
  <si>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</si>
  <si>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</si>
  <si>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</si>
  <si>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</si>
  <si>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</si>
  <si>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</si>
  <si>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</si>
  <si>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</si>
  <si>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</si>
  <si>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</si>
  <si>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Kč</t>
  </si>
  <si>
    <t>1024</t>
  </si>
  <si>
    <t>1482022755</t>
  </si>
  <si>
    <t>VRN4</t>
  </si>
  <si>
    <t>Inženýrská činnost</t>
  </si>
  <si>
    <t>040001000</t>
  </si>
  <si>
    <t>Základní rozdělení průvodních činností a nákladů inženýrská činnost</t>
  </si>
  <si>
    <t>570194757</t>
  </si>
  <si>
    <t>VRN7</t>
  </si>
  <si>
    <t>Provozní vlivy</t>
  </si>
  <si>
    <t>070001000</t>
  </si>
  <si>
    <t>Základní rozdělení průvodních činností a nákladů provozní vlivy</t>
  </si>
  <si>
    <t>369047058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</si>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</sst>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29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31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29</v>
      </c>
      <c r="AL14" s="28"/>
      <c r="AM14" s="28"/>
      <c r="AN14" s="41" t="s">
        <v>31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29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36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37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38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39</v>
      </c>
      <c r="E26" s="53"/>
      <c r="F26" s="54" t="s">
        <v>40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41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42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43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44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46</v>
      </c>
      <c r="U32" s="60"/>
      <c r="V32" s="60"/>
      <c r="W32" s="60"/>
      <c r="X32" s="62" t="s">
        <v>47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48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2017-241-B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Revitalizace výrobního areálu bývalé cihelny v. kat. úz. Krčín- výběrové řízení STŘECHA + SVĚTLÍKY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12. 12. 2018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 xml:space="preserve">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32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49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30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50</v>
      </c>
      <c r="D49" s="96"/>
      <c r="E49" s="96"/>
      <c r="F49" s="96"/>
      <c r="G49" s="96"/>
      <c r="H49" s="97"/>
      <c r="I49" s="98" t="s">
        <v>51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52</v>
      </c>
      <c r="AH49" s="96"/>
      <c r="AI49" s="96"/>
      <c r="AJ49" s="96"/>
      <c r="AK49" s="96"/>
      <c r="AL49" s="96"/>
      <c r="AM49" s="96"/>
      <c r="AN49" s="98" t="s">
        <v>53</v>
      </c>
      <c r="AO49" s="96"/>
      <c r="AP49" s="96"/>
      <c r="AQ49" s="100" t="s">
        <v>54</v>
      </c>
      <c r="AR49" s="71"/>
      <c r="AS49" s="101" t="s">
        <v>55</v>
      </c>
      <c r="AT49" s="102" t="s">
        <v>56</v>
      </c>
      <c r="AU49" s="102" t="s">
        <v>57</v>
      </c>
      <c r="AV49" s="102" t="s">
        <v>58</v>
      </c>
      <c r="AW49" s="102" t="s">
        <v>59</v>
      </c>
      <c r="AX49" s="102" t="s">
        <v>60</v>
      </c>
      <c r="AY49" s="102" t="s">
        <v>61</v>
      </c>
      <c r="AZ49" s="102" t="s">
        <v>62</v>
      </c>
      <c r="BA49" s="102" t="s">
        <v>63</v>
      </c>
      <c r="BB49" s="102" t="s">
        <v>64</v>
      </c>
      <c r="BC49" s="102" t="s">
        <v>65</v>
      </c>
      <c r="BD49" s="103" t="s">
        <v>66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67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ROUND(AS52,2)</f>
        <v>0</v>
      </c>
      <c r="AT51" s="113">
        <f>ROUND(SUM(AV51:AW51),2)</f>
        <v>0</v>
      </c>
      <c r="AU51" s="114">
        <f>ROUND(AU52,5)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ROUND(AZ52,2)</f>
        <v>0</v>
      </c>
      <c r="BA51" s="113">
        <f>ROUND(BA52,2)</f>
        <v>0</v>
      </c>
      <c r="BB51" s="113">
        <f>ROUND(BB52,2)</f>
        <v>0</v>
      </c>
      <c r="BC51" s="113">
        <f>ROUND(BC52,2)</f>
        <v>0</v>
      </c>
      <c r="BD51" s="115">
        <f>ROUND(BD52,2)</f>
        <v>0</v>
      </c>
      <c r="BS51" s="116" t="s">
        <v>68</v>
      </c>
      <c r="BT51" s="116" t="s">
        <v>69</v>
      </c>
      <c r="BU51" s="117" t="s">
        <v>70</v>
      </c>
      <c r="BV51" s="116" t="s">
        <v>71</v>
      </c>
      <c r="BW51" s="116" t="s">
        <v>7</v>
      </c>
      <c r="BX51" s="116" t="s">
        <v>72</v>
      </c>
      <c r="CL51" s="116" t="s">
        <v>21</v>
      </c>
    </row>
    <row r="52" spans="2:91" s="5" customFormat="1" ht="47.25" customHeight="1">
      <c r="B52" s="118"/>
      <c r="C52" s="119"/>
      <c r="D52" s="120" t="s">
        <v>73</v>
      </c>
      <c r="E52" s="120"/>
      <c r="F52" s="120"/>
      <c r="G52" s="120"/>
      <c r="H52" s="120"/>
      <c r="I52" s="121"/>
      <c r="J52" s="120" t="s">
        <v>74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ROUND(SUM(AG53:AG54),2)</f>
        <v>0</v>
      </c>
      <c r="AH52" s="121"/>
      <c r="AI52" s="121"/>
      <c r="AJ52" s="121"/>
      <c r="AK52" s="121"/>
      <c r="AL52" s="121"/>
      <c r="AM52" s="121"/>
      <c r="AN52" s="123">
        <f>SUM(AG52,AT52)</f>
        <v>0</v>
      </c>
      <c r="AO52" s="121"/>
      <c r="AP52" s="121"/>
      <c r="AQ52" s="124" t="s">
        <v>75</v>
      </c>
      <c r="AR52" s="125"/>
      <c r="AS52" s="126">
        <f>ROUND(SUM(AS53:AS54),2)</f>
        <v>0</v>
      </c>
      <c r="AT52" s="127">
        <f>ROUND(SUM(AV52:AW52),2)</f>
        <v>0</v>
      </c>
      <c r="AU52" s="128">
        <f>ROUND(SUM(AU53:AU54),5)</f>
        <v>0</v>
      </c>
      <c r="AV52" s="127">
        <f>ROUND(AZ52*L26,2)</f>
        <v>0</v>
      </c>
      <c r="AW52" s="127">
        <f>ROUND(BA52*L27,2)</f>
        <v>0</v>
      </c>
      <c r="AX52" s="127">
        <f>ROUND(BB52*L26,2)</f>
        <v>0</v>
      </c>
      <c r="AY52" s="127">
        <f>ROUND(BC52*L27,2)</f>
        <v>0</v>
      </c>
      <c r="AZ52" s="127">
        <f>ROUND(SUM(AZ53:AZ54),2)</f>
        <v>0</v>
      </c>
      <c r="BA52" s="127">
        <f>ROUND(SUM(BA53:BA54),2)</f>
        <v>0</v>
      </c>
      <c r="BB52" s="127">
        <f>ROUND(SUM(BB53:BB54),2)</f>
        <v>0</v>
      </c>
      <c r="BC52" s="127">
        <f>ROUND(SUM(BC53:BC54),2)</f>
        <v>0</v>
      </c>
      <c r="BD52" s="129">
        <f>ROUND(SUM(BD53:BD54),2)</f>
        <v>0</v>
      </c>
      <c r="BS52" s="130" t="s">
        <v>68</v>
      </c>
      <c r="BT52" s="130" t="s">
        <v>76</v>
      </c>
      <c r="BU52" s="130" t="s">
        <v>70</v>
      </c>
      <c r="BV52" s="130" t="s">
        <v>71</v>
      </c>
      <c r="BW52" s="130" t="s">
        <v>77</v>
      </c>
      <c r="BX52" s="130" t="s">
        <v>7</v>
      </c>
      <c r="CL52" s="130" t="s">
        <v>21</v>
      </c>
      <c r="CM52" s="130" t="s">
        <v>78</v>
      </c>
    </row>
    <row r="53" spans="1:90" s="6" customFormat="1" ht="42.75" customHeight="1">
      <c r="A53" s="131" t="s">
        <v>79</v>
      </c>
      <c r="B53" s="132"/>
      <c r="C53" s="133"/>
      <c r="D53" s="133"/>
      <c r="E53" s="134" t="s">
        <v>80</v>
      </c>
      <c r="F53" s="134"/>
      <c r="G53" s="134"/>
      <c r="H53" s="134"/>
      <c r="I53" s="134"/>
      <c r="J53" s="133"/>
      <c r="K53" s="134" t="s">
        <v>81</v>
      </c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5">
        <f>'SO 01 Budova - SO 01 Budo...'!J29</f>
        <v>0</v>
      </c>
      <c r="AH53" s="133"/>
      <c r="AI53" s="133"/>
      <c r="AJ53" s="133"/>
      <c r="AK53" s="133"/>
      <c r="AL53" s="133"/>
      <c r="AM53" s="133"/>
      <c r="AN53" s="135">
        <f>SUM(AG53,AT53)</f>
        <v>0</v>
      </c>
      <c r="AO53" s="133"/>
      <c r="AP53" s="133"/>
      <c r="AQ53" s="136" t="s">
        <v>82</v>
      </c>
      <c r="AR53" s="137"/>
      <c r="AS53" s="138">
        <v>0</v>
      </c>
      <c r="AT53" s="139">
        <f>ROUND(SUM(AV53:AW53),2)</f>
        <v>0</v>
      </c>
      <c r="AU53" s="140">
        <f>'SO 01 Budova - SO 01 Budo...'!P92</f>
        <v>0</v>
      </c>
      <c r="AV53" s="139">
        <f>'SO 01 Budova - SO 01 Budo...'!J32</f>
        <v>0</v>
      </c>
      <c r="AW53" s="139">
        <f>'SO 01 Budova - SO 01 Budo...'!J33</f>
        <v>0</v>
      </c>
      <c r="AX53" s="139">
        <f>'SO 01 Budova - SO 01 Budo...'!J34</f>
        <v>0</v>
      </c>
      <c r="AY53" s="139">
        <f>'SO 01 Budova - SO 01 Budo...'!J35</f>
        <v>0</v>
      </c>
      <c r="AZ53" s="139">
        <f>'SO 01 Budova - SO 01 Budo...'!F32</f>
        <v>0</v>
      </c>
      <c r="BA53" s="139">
        <f>'SO 01 Budova - SO 01 Budo...'!F33</f>
        <v>0</v>
      </c>
      <c r="BB53" s="139">
        <f>'SO 01 Budova - SO 01 Budo...'!F34</f>
        <v>0</v>
      </c>
      <c r="BC53" s="139">
        <f>'SO 01 Budova - SO 01 Budo...'!F35</f>
        <v>0</v>
      </c>
      <c r="BD53" s="141">
        <f>'SO 01 Budova - SO 01 Budo...'!F36</f>
        <v>0</v>
      </c>
      <c r="BT53" s="142" t="s">
        <v>78</v>
      </c>
      <c r="BV53" s="142" t="s">
        <v>71</v>
      </c>
      <c r="BW53" s="142" t="s">
        <v>83</v>
      </c>
      <c r="BX53" s="142" t="s">
        <v>77</v>
      </c>
      <c r="CL53" s="142" t="s">
        <v>21</v>
      </c>
    </row>
    <row r="54" spans="1:90" s="6" customFormat="1" ht="42.75" customHeight="1">
      <c r="A54" s="131" t="s">
        <v>79</v>
      </c>
      <c r="B54" s="132"/>
      <c r="C54" s="133"/>
      <c r="D54" s="133"/>
      <c r="E54" s="134" t="s">
        <v>84</v>
      </c>
      <c r="F54" s="134"/>
      <c r="G54" s="134"/>
      <c r="H54" s="134"/>
      <c r="I54" s="134"/>
      <c r="J54" s="133"/>
      <c r="K54" s="134" t="s">
        <v>85</v>
      </c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5">
        <f>'SO 10 VRN - SO 10 VRN - R...'!J29</f>
        <v>0</v>
      </c>
      <c r="AH54" s="133"/>
      <c r="AI54" s="133"/>
      <c r="AJ54" s="133"/>
      <c r="AK54" s="133"/>
      <c r="AL54" s="133"/>
      <c r="AM54" s="133"/>
      <c r="AN54" s="135">
        <f>SUM(AG54,AT54)</f>
        <v>0</v>
      </c>
      <c r="AO54" s="133"/>
      <c r="AP54" s="133"/>
      <c r="AQ54" s="136" t="s">
        <v>82</v>
      </c>
      <c r="AR54" s="137"/>
      <c r="AS54" s="143">
        <v>0</v>
      </c>
      <c r="AT54" s="144">
        <f>ROUND(SUM(AV54:AW54),2)</f>
        <v>0</v>
      </c>
      <c r="AU54" s="145">
        <f>'SO 10 VRN - SO 10 VRN - R...'!P86</f>
        <v>0</v>
      </c>
      <c r="AV54" s="144">
        <f>'SO 10 VRN - SO 10 VRN - R...'!J32</f>
        <v>0</v>
      </c>
      <c r="AW54" s="144">
        <f>'SO 10 VRN - SO 10 VRN - R...'!J33</f>
        <v>0</v>
      </c>
      <c r="AX54" s="144">
        <f>'SO 10 VRN - SO 10 VRN - R...'!J34</f>
        <v>0</v>
      </c>
      <c r="AY54" s="144">
        <f>'SO 10 VRN - SO 10 VRN - R...'!J35</f>
        <v>0</v>
      </c>
      <c r="AZ54" s="144">
        <f>'SO 10 VRN - SO 10 VRN - R...'!F32</f>
        <v>0</v>
      </c>
      <c r="BA54" s="144">
        <f>'SO 10 VRN - SO 10 VRN - R...'!F33</f>
        <v>0</v>
      </c>
      <c r="BB54" s="144">
        <f>'SO 10 VRN - SO 10 VRN - R...'!F34</f>
        <v>0</v>
      </c>
      <c r="BC54" s="144">
        <f>'SO 10 VRN - SO 10 VRN - R...'!F35</f>
        <v>0</v>
      </c>
      <c r="BD54" s="146">
        <f>'SO 10 VRN - SO 10 VRN - R...'!F36</f>
        <v>0</v>
      </c>
      <c r="BT54" s="142" t="s">
        <v>78</v>
      </c>
      <c r="BV54" s="142" t="s">
        <v>71</v>
      </c>
      <c r="BW54" s="142" t="s">
        <v>86</v>
      </c>
      <c r="BX54" s="142" t="s">
        <v>77</v>
      </c>
      <c r="CL54" s="142" t="s">
        <v>21</v>
      </c>
    </row>
    <row r="55" spans="2:44" s="1" customFormat="1" ht="30" customHeight="1">
      <c r="B55" s="45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1"/>
    </row>
    <row r="56" spans="2:44" s="1" customFormat="1" ht="6.95" customHeight="1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71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SO 01 Budova - SO 01 Budo...'!C2" display="/"/>
    <hyperlink ref="A54" location="'SO 10 VRN - SO 10 VRN - R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48"/>
      <c r="C1" s="148"/>
      <c r="D1" s="149" t="s">
        <v>1</v>
      </c>
      <c r="E1" s="148"/>
      <c r="F1" s="150" t="s">
        <v>87</v>
      </c>
      <c r="G1" s="150" t="s">
        <v>88</v>
      </c>
      <c r="H1" s="150"/>
      <c r="I1" s="151"/>
      <c r="J1" s="150" t="s">
        <v>89</v>
      </c>
      <c r="K1" s="149" t="s">
        <v>90</v>
      </c>
      <c r="L1" s="150" t="s">
        <v>91</v>
      </c>
      <c r="M1" s="150"/>
      <c r="N1" s="150"/>
      <c r="O1" s="150"/>
      <c r="P1" s="150"/>
      <c r="Q1" s="150"/>
      <c r="R1" s="150"/>
      <c r="S1" s="150"/>
      <c r="T1" s="15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52"/>
      <c r="J3" s="25"/>
      <c r="K3" s="26"/>
      <c r="AT3" s="23" t="s">
        <v>78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53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53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53"/>
      <c r="J6" s="28"/>
      <c r="K6" s="30"/>
    </row>
    <row r="7" spans="2:11" ht="16.5" customHeight="1">
      <c r="B7" s="27"/>
      <c r="C7" s="28"/>
      <c r="D7" s="28"/>
      <c r="E7" s="154" t="str">
        <f>'Rekapitulace stavby'!K6</f>
        <v>Revitalizace výrobního areálu bývalé cihelny v. kat. úz. Krčín- výběrové řízení STŘECHA + SVĚTLÍKY</v>
      </c>
      <c r="F7" s="39"/>
      <c r="G7" s="39"/>
      <c r="H7" s="39"/>
      <c r="I7" s="153"/>
      <c r="J7" s="28"/>
      <c r="K7" s="30"/>
    </row>
    <row r="8" spans="2:11" ht="13.5">
      <c r="B8" s="27"/>
      <c r="C8" s="28"/>
      <c r="D8" s="39" t="s">
        <v>93</v>
      </c>
      <c r="E8" s="28"/>
      <c r="F8" s="28"/>
      <c r="G8" s="28"/>
      <c r="H8" s="28"/>
      <c r="I8" s="153"/>
      <c r="J8" s="28"/>
      <c r="K8" s="30"/>
    </row>
    <row r="9" spans="2:11" s="1" customFormat="1" ht="16.5" customHeight="1">
      <c r="B9" s="45"/>
      <c r="C9" s="46"/>
      <c r="D9" s="46"/>
      <c r="E9" s="154" t="s">
        <v>94</v>
      </c>
      <c r="F9" s="46"/>
      <c r="G9" s="46"/>
      <c r="H9" s="46"/>
      <c r="I9" s="155"/>
      <c r="J9" s="46"/>
      <c r="K9" s="50"/>
    </row>
    <row r="10" spans="2:11" s="1" customFormat="1" ht="13.5">
      <c r="B10" s="45"/>
      <c r="C10" s="46"/>
      <c r="D10" s="39" t="s">
        <v>95</v>
      </c>
      <c r="E10" s="46"/>
      <c r="F10" s="46"/>
      <c r="G10" s="46"/>
      <c r="H10" s="46"/>
      <c r="I10" s="155"/>
      <c r="J10" s="46"/>
      <c r="K10" s="50"/>
    </row>
    <row r="11" spans="2:11" s="1" customFormat="1" ht="36.95" customHeight="1">
      <c r="B11" s="45"/>
      <c r="C11" s="46"/>
      <c r="D11" s="46"/>
      <c r="E11" s="156" t="s">
        <v>96</v>
      </c>
      <c r="F11" s="46"/>
      <c r="G11" s="46"/>
      <c r="H11" s="46"/>
      <c r="I11" s="155"/>
      <c r="J11" s="46"/>
      <c r="K11" s="50"/>
    </row>
    <row r="12" spans="2:11" s="1" customFormat="1" ht="13.5">
      <c r="B12" s="45"/>
      <c r="C12" s="46"/>
      <c r="D12" s="46"/>
      <c r="E12" s="46"/>
      <c r="F12" s="46"/>
      <c r="G12" s="46"/>
      <c r="H12" s="46"/>
      <c r="I12" s="155"/>
      <c r="J12" s="46"/>
      <c r="K12" s="50"/>
    </row>
    <row r="13" spans="2:11" s="1" customFormat="1" ht="14.4" customHeight="1">
      <c r="B13" s="45"/>
      <c r="C13" s="46"/>
      <c r="D13" s="39" t="s">
        <v>20</v>
      </c>
      <c r="E13" s="46"/>
      <c r="F13" s="34" t="s">
        <v>21</v>
      </c>
      <c r="G13" s="46"/>
      <c r="H13" s="46"/>
      <c r="I13" s="157" t="s">
        <v>22</v>
      </c>
      <c r="J13" s="34" t="s">
        <v>21</v>
      </c>
      <c r="K13" s="50"/>
    </row>
    <row r="14" spans="2:11" s="1" customFormat="1" ht="14.4" customHeight="1">
      <c r="B14" s="45"/>
      <c r="C14" s="46"/>
      <c r="D14" s="39" t="s">
        <v>23</v>
      </c>
      <c r="E14" s="46"/>
      <c r="F14" s="34" t="s">
        <v>24</v>
      </c>
      <c r="G14" s="46"/>
      <c r="H14" s="46"/>
      <c r="I14" s="157" t="s">
        <v>25</v>
      </c>
      <c r="J14" s="158" t="str">
        <f>'Rekapitulace stavby'!AN8</f>
        <v>12. 12. 2018</v>
      </c>
      <c r="K14" s="50"/>
    </row>
    <row r="15" spans="2:11" s="1" customFormat="1" ht="10.8" customHeight="1">
      <c r="B15" s="45"/>
      <c r="C15" s="46"/>
      <c r="D15" s="46"/>
      <c r="E15" s="46"/>
      <c r="F15" s="46"/>
      <c r="G15" s="46"/>
      <c r="H15" s="46"/>
      <c r="I15" s="155"/>
      <c r="J15" s="46"/>
      <c r="K15" s="50"/>
    </row>
    <row r="16" spans="2:11" s="1" customFormat="1" ht="14.4" customHeight="1">
      <c r="B16" s="45"/>
      <c r="C16" s="46"/>
      <c r="D16" s="39" t="s">
        <v>27</v>
      </c>
      <c r="E16" s="46"/>
      <c r="F16" s="46"/>
      <c r="G16" s="46"/>
      <c r="H16" s="46"/>
      <c r="I16" s="157" t="s">
        <v>28</v>
      </c>
      <c r="J16" s="34" t="str">
        <f>IF('Rekapitulace stavby'!AN10="","",'Rekapitulace stavby'!AN10)</f>
        <v/>
      </c>
      <c r="K16" s="50"/>
    </row>
    <row r="17" spans="2:11" s="1" customFormat="1" ht="18" customHeight="1">
      <c r="B17" s="45"/>
      <c r="C17" s="46"/>
      <c r="D17" s="46"/>
      <c r="E17" s="34" t="str">
        <f>IF('Rekapitulace stavby'!E11="","",'Rekapitulace stavby'!E11)</f>
        <v xml:space="preserve"> </v>
      </c>
      <c r="F17" s="46"/>
      <c r="G17" s="46"/>
      <c r="H17" s="46"/>
      <c r="I17" s="157" t="s">
        <v>29</v>
      </c>
      <c r="J17" s="34" t="str">
        <f>IF('Rekapitulace stavby'!AN11="","",'Rekapitulace stavby'!AN11)</f>
        <v/>
      </c>
      <c r="K17" s="50"/>
    </row>
    <row r="18" spans="2:11" s="1" customFormat="1" ht="6.95" customHeight="1">
      <c r="B18" s="45"/>
      <c r="C18" s="46"/>
      <c r="D18" s="46"/>
      <c r="E18" s="46"/>
      <c r="F18" s="46"/>
      <c r="G18" s="46"/>
      <c r="H18" s="46"/>
      <c r="I18" s="155"/>
      <c r="J18" s="46"/>
      <c r="K18" s="50"/>
    </row>
    <row r="19" spans="2:11" s="1" customFormat="1" ht="14.4" customHeight="1">
      <c r="B19" s="45"/>
      <c r="C19" s="46"/>
      <c r="D19" s="39" t="s">
        <v>30</v>
      </c>
      <c r="E19" s="46"/>
      <c r="F19" s="46"/>
      <c r="G19" s="46"/>
      <c r="H19" s="46"/>
      <c r="I19" s="157" t="s">
        <v>28</v>
      </c>
      <c r="J19" s="34" t="str">
        <f>IF('Rekapitulace stavby'!AN13="Vyplň údaj","",IF('Rekapitulace stavby'!AN13="","",'Rekapitulace stavby'!AN13))</f>
        <v/>
      </c>
      <c r="K19" s="50"/>
    </row>
    <row r="20" spans="2:11" s="1" customFormat="1" ht="18" customHeight="1">
      <c r="B20" s="45"/>
      <c r="C20" s="46"/>
      <c r="D20" s="46"/>
      <c r="E20" s="34" t="str">
        <f>IF('Rekapitulace stavby'!E14="Vyplň údaj","",IF('Rekapitulace stavby'!E14="","",'Rekapitulace stavby'!E14))</f>
        <v/>
      </c>
      <c r="F20" s="46"/>
      <c r="G20" s="46"/>
      <c r="H20" s="46"/>
      <c r="I20" s="157" t="s">
        <v>29</v>
      </c>
      <c r="J20" s="34" t="str">
        <f>IF('Rekapitulace stavby'!AN14="Vyplň údaj","",IF('Rekapitulace stavby'!AN14="","",'Rekapitulace stavby'!AN14))</f>
        <v/>
      </c>
      <c r="K20" s="50"/>
    </row>
    <row r="21" spans="2:11" s="1" customFormat="1" ht="6.95" customHeight="1">
      <c r="B21" s="45"/>
      <c r="C21" s="46"/>
      <c r="D21" s="46"/>
      <c r="E21" s="46"/>
      <c r="F21" s="46"/>
      <c r="G21" s="46"/>
      <c r="H21" s="46"/>
      <c r="I21" s="155"/>
      <c r="J21" s="46"/>
      <c r="K21" s="50"/>
    </row>
    <row r="22" spans="2:11" s="1" customFormat="1" ht="14.4" customHeight="1">
      <c r="B22" s="45"/>
      <c r="C22" s="46"/>
      <c r="D22" s="39" t="s">
        <v>32</v>
      </c>
      <c r="E22" s="46"/>
      <c r="F22" s="46"/>
      <c r="G22" s="46"/>
      <c r="H22" s="46"/>
      <c r="I22" s="157" t="s">
        <v>28</v>
      </c>
      <c r="J22" s="34" t="str">
        <f>IF('Rekapitulace stavby'!AN16="","",'Rekapitulace stavby'!AN16)</f>
        <v/>
      </c>
      <c r="K22" s="50"/>
    </row>
    <row r="23" spans="2:11" s="1" customFormat="1" ht="18" customHeight="1">
      <c r="B23" s="45"/>
      <c r="C23" s="46"/>
      <c r="D23" s="46"/>
      <c r="E23" s="34" t="str">
        <f>IF('Rekapitulace stavby'!E17="","",'Rekapitulace stavby'!E17)</f>
        <v xml:space="preserve"> </v>
      </c>
      <c r="F23" s="46"/>
      <c r="G23" s="46"/>
      <c r="H23" s="46"/>
      <c r="I23" s="157" t="s">
        <v>29</v>
      </c>
      <c r="J23" s="34" t="str">
        <f>IF('Rekapitulace stavby'!AN17="","",'Rekapitulace stavby'!AN17)</f>
        <v/>
      </c>
      <c r="K23" s="50"/>
    </row>
    <row r="24" spans="2:11" s="1" customFormat="1" ht="6.95" customHeight="1">
      <c r="B24" s="45"/>
      <c r="C24" s="46"/>
      <c r="D24" s="46"/>
      <c r="E24" s="46"/>
      <c r="F24" s="46"/>
      <c r="G24" s="46"/>
      <c r="H24" s="46"/>
      <c r="I24" s="155"/>
      <c r="J24" s="46"/>
      <c r="K24" s="50"/>
    </row>
    <row r="25" spans="2:11" s="1" customFormat="1" ht="14.4" customHeight="1">
      <c r="B25" s="45"/>
      <c r="C25" s="46"/>
      <c r="D25" s="39" t="s">
        <v>34</v>
      </c>
      <c r="E25" s="46"/>
      <c r="F25" s="46"/>
      <c r="G25" s="46"/>
      <c r="H25" s="46"/>
      <c r="I25" s="155"/>
      <c r="J25" s="46"/>
      <c r="K25" s="50"/>
    </row>
    <row r="26" spans="2:11" s="7" customFormat="1" ht="16.5" customHeight="1">
      <c r="B26" s="159"/>
      <c r="C26" s="160"/>
      <c r="D26" s="160"/>
      <c r="E26" s="43" t="s">
        <v>21</v>
      </c>
      <c r="F26" s="43"/>
      <c r="G26" s="43"/>
      <c r="H26" s="43"/>
      <c r="I26" s="161"/>
      <c r="J26" s="160"/>
      <c r="K26" s="162"/>
    </row>
    <row r="27" spans="2:11" s="1" customFormat="1" ht="6.95" customHeight="1">
      <c r="B27" s="45"/>
      <c r="C27" s="46"/>
      <c r="D27" s="46"/>
      <c r="E27" s="46"/>
      <c r="F27" s="46"/>
      <c r="G27" s="46"/>
      <c r="H27" s="46"/>
      <c r="I27" s="155"/>
      <c r="J27" s="46"/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63"/>
      <c r="J28" s="105"/>
      <c r="K28" s="164"/>
    </row>
    <row r="29" spans="2:11" s="1" customFormat="1" ht="25.4" customHeight="1">
      <c r="B29" s="45"/>
      <c r="C29" s="46"/>
      <c r="D29" s="165" t="s">
        <v>35</v>
      </c>
      <c r="E29" s="46"/>
      <c r="F29" s="46"/>
      <c r="G29" s="46"/>
      <c r="H29" s="46"/>
      <c r="I29" s="155"/>
      <c r="J29" s="166">
        <f>ROUND(J92,2)</f>
        <v>0</v>
      </c>
      <c r="K29" s="50"/>
    </row>
    <row r="30" spans="2:11" s="1" customFormat="1" ht="6.95" customHeight="1">
      <c r="B30" s="45"/>
      <c r="C30" s="46"/>
      <c r="D30" s="105"/>
      <c r="E30" s="105"/>
      <c r="F30" s="105"/>
      <c r="G30" s="105"/>
      <c r="H30" s="105"/>
      <c r="I30" s="163"/>
      <c r="J30" s="105"/>
      <c r="K30" s="164"/>
    </row>
    <row r="31" spans="2:11" s="1" customFormat="1" ht="14.4" customHeight="1">
      <c r="B31" s="45"/>
      <c r="C31" s="46"/>
      <c r="D31" s="46"/>
      <c r="E31" s="46"/>
      <c r="F31" s="51" t="s">
        <v>37</v>
      </c>
      <c r="G31" s="46"/>
      <c r="H31" s="46"/>
      <c r="I31" s="167" t="s">
        <v>36</v>
      </c>
      <c r="J31" s="51" t="s">
        <v>38</v>
      </c>
      <c r="K31" s="50"/>
    </row>
    <row r="32" spans="2:11" s="1" customFormat="1" ht="14.4" customHeight="1">
      <c r="B32" s="45"/>
      <c r="C32" s="46"/>
      <c r="D32" s="54" t="s">
        <v>39</v>
      </c>
      <c r="E32" s="54" t="s">
        <v>40</v>
      </c>
      <c r="F32" s="168">
        <f>ROUND(SUM(BE92:BE141),2)</f>
        <v>0</v>
      </c>
      <c r="G32" s="46"/>
      <c r="H32" s="46"/>
      <c r="I32" s="169">
        <v>0.21</v>
      </c>
      <c r="J32" s="168">
        <f>ROUND(ROUND((SUM(BE92:BE141)),2)*I32,2)</f>
        <v>0</v>
      </c>
      <c r="K32" s="50"/>
    </row>
    <row r="33" spans="2:11" s="1" customFormat="1" ht="14.4" customHeight="1">
      <c r="B33" s="45"/>
      <c r="C33" s="46"/>
      <c r="D33" s="46"/>
      <c r="E33" s="54" t="s">
        <v>41</v>
      </c>
      <c r="F33" s="168">
        <f>ROUND(SUM(BF92:BF141),2)</f>
        <v>0</v>
      </c>
      <c r="G33" s="46"/>
      <c r="H33" s="46"/>
      <c r="I33" s="169">
        <v>0.15</v>
      </c>
      <c r="J33" s="168">
        <f>ROUND(ROUND((SUM(BF92:BF141)),2)*I33,2)</f>
        <v>0</v>
      </c>
      <c r="K33" s="50"/>
    </row>
    <row r="34" spans="2:11" s="1" customFormat="1" ht="14.4" customHeight="1" hidden="1">
      <c r="B34" s="45"/>
      <c r="C34" s="46"/>
      <c r="D34" s="46"/>
      <c r="E34" s="54" t="s">
        <v>42</v>
      </c>
      <c r="F34" s="168">
        <f>ROUND(SUM(BG92:BG141),2)</f>
        <v>0</v>
      </c>
      <c r="G34" s="46"/>
      <c r="H34" s="46"/>
      <c r="I34" s="169">
        <v>0.21</v>
      </c>
      <c r="J34" s="168">
        <v>0</v>
      </c>
      <c r="K34" s="50"/>
    </row>
    <row r="35" spans="2:11" s="1" customFormat="1" ht="14.4" customHeight="1" hidden="1">
      <c r="B35" s="45"/>
      <c r="C35" s="46"/>
      <c r="D35" s="46"/>
      <c r="E35" s="54" t="s">
        <v>43</v>
      </c>
      <c r="F35" s="168">
        <f>ROUND(SUM(BH92:BH141),2)</f>
        <v>0</v>
      </c>
      <c r="G35" s="46"/>
      <c r="H35" s="46"/>
      <c r="I35" s="169">
        <v>0.15</v>
      </c>
      <c r="J35" s="168">
        <v>0</v>
      </c>
      <c r="K35" s="50"/>
    </row>
    <row r="36" spans="2:11" s="1" customFormat="1" ht="14.4" customHeight="1" hidden="1">
      <c r="B36" s="45"/>
      <c r="C36" s="46"/>
      <c r="D36" s="46"/>
      <c r="E36" s="54" t="s">
        <v>44</v>
      </c>
      <c r="F36" s="168">
        <f>ROUND(SUM(BI92:BI141),2)</f>
        <v>0</v>
      </c>
      <c r="G36" s="46"/>
      <c r="H36" s="46"/>
      <c r="I36" s="169">
        <v>0</v>
      </c>
      <c r="J36" s="168">
        <v>0</v>
      </c>
      <c r="K36" s="50"/>
    </row>
    <row r="37" spans="2:11" s="1" customFormat="1" ht="6.95" customHeight="1">
      <c r="B37" s="45"/>
      <c r="C37" s="46"/>
      <c r="D37" s="46"/>
      <c r="E37" s="46"/>
      <c r="F37" s="46"/>
      <c r="G37" s="46"/>
      <c r="H37" s="46"/>
      <c r="I37" s="155"/>
      <c r="J37" s="46"/>
      <c r="K37" s="50"/>
    </row>
    <row r="38" spans="2:11" s="1" customFormat="1" ht="25.4" customHeight="1">
      <c r="B38" s="45"/>
      <c r="C38" s="170"/>
      <c r="D38" s="171" t="s">
        <v>45</v>
      </c>
      <c r="E38" s="97"/>
      <c r="F38" s="97"/>
      <c r="G38" s="172" t="s">
        <v>46</v>
      </c>
      <c r="H38" s="173" t="s">
        <v>47</v>
      </c>
      <c r="I38" s="174"/>
      <c r="J38" s="175">
        <f>SUM(J29:J36)</f>
        <v>0</v>
      </c>
      <c r="K38" s="176"/>
    </row>
    <row r="39" spans="2:11" s="1" customFormat="1" ht="14.4" customHeight="1">
      <c r="B39" s="66"/>
      <c r="C39" s="67"/>
      <c r="D39" s="67"/>
      <c r="E39" s="67"/>
      <c r="F39" s="67"/>
      <c r="G39" s="67"/>
      <c r="H39" s="67"/>
      <c r="I39" s="177"/>
      <c r="J39" s="67"/>
      <c r="K39" s="68"/>
    </row>
    <row r="43" spans="2:11" s="1" customFormat="1" ht="6.95" customHeight="1">
      <c r="B43" s="178"/>
      <c r="C43" s="179"/>
      <c r="D43" s="179"/>
      <c r="E43" s="179"/>
      <c r="F43" s="179"/>
      <c r="G43" s="179"/>
      <c r="H43" s="179"/>
      <c r="I43" s="180"/>
      <c r="J43" s="179"/>
      <c r="K43" s="181"/>
    </row>
    <row r="44" spans="2:11" s="1" customFormat="1" ht="36.95" customHeight="1">
      <c r="B44" s="45"/>
      <c r="C44" s="29" t="s">
        <v>97</v>
      </c>
      <c r="D44" s="46"/>
      <c r="E44" s="46"/>
      <c r="F44" s="46"/>
      <c r="G44" s="46"/>
      <c r="H44" s="46"/>
      <c r="I44" s="155"/>
      <c r="J44" s="46"/>
      <c r="K44" s="50"/>
    </row>
    <row r="45" spans="2:11" s="1" customFormat="1" ht="6.95" customHeight="1">
      <c r="B45" s="45"/>
      <c r="C45" s="46"/>
      <c r="D45" s="46"/>
      <c r="E45" s="46"/>
      <c r="F45" s="46"/>
      <c r="G45" s="46"/>
      <c r="H45" s="46"/>
      <c r="I45" s="155"/>
      <c r="J45" s="46"/>
      <c r="K45" s="50"/>
    </row>
    <row r="46" spans="2:11" s="1" customFormat="1" ht="14.4" customHeight="1">
      <c r="B46" s="45"/>
      <c r="C46" s="39" t="s">
        <v>18</v>
      </c>
      <c r="D46" s="46"/>
      <c r="E46" s="46"/>
      <c r="F46" s="46"/>
      <c r="G46" s="46"/>
      <c r="H46" s="46"/>
      <c r="I46" s="155"/>
      <c r="J46" s="46"/>
      <c r="K46" s="50"/>
    </row>
    <row r="47" spans="2:11" s="1" customFormat="1" ht="16.5" customHeight="1">
      <c r="B47" s="45"/>
      <c r="C47" s="46"/>
      <c r="D47" s="46"/>
      <c r="E47" s="154" t="str">
        <f>E7</f>
        <v>Revitalizace výrobního areálu bývalé cihelny v. kat. úz. Krčín- výběrové řízení STŘECHA + SVĚTLÍKY</v>
      </c>
      <c r="F47" s="39"/>
      <c r="G47" s="39"/>
      <c r="H47" s="39"/>
      <c r="I47" s="155"/>
      <c r="J47" s="46"/>
      <c r="K47" s="50"/>
    </row>
    <row r="48" spans="2:11" ht="13.5">
      <c r="B48" s="27"/>
      <c r="C48" s="39" t="s">
        <v>93</v>
      </c>
      <c r="D48" s="28"/>
      <c r="E48" s="28"/>
      <c r="F48" s="28"/>
      <c r="G48" s="28"/>
      <c r="H48" s="28"/>
      <c r="I48" s="153"/>
      <c r="J48" s="28"/>
      <c r="K48" s="30"/>
    </row>
    <row r="49" spans="2:11" s="1" customFormat="1" ht="16.5" customHeight="1">
      <c r="B49" s="45"/>
      <c r="C49" s="46"/>
      <c r="D49" s="46"/>
      <c r="E49" s="154" t="s">
        <v>94</v>
      </c>
      <c r="F49" s="46"/>
      <c r="G49" s="46"/>
      <c r="H49" s="46"/>
      <c r="I49" s="155"/>
      <c r="J49" s="46"/>
      <c r="K49" s="50"/>
    </row>
    <row r="50" spans="2:11" s="1" customFormat="1" ht="14.4" customHeight="1">
      <c r="B50" s="45"/>
      <c r="C50" s="39" t="s">
        <v>95</v>
      </c>
      <c r="D50" s="46"/>
      <c r="E50" s="46"/>
      <c r="F50" s="46"/>
      <c r="G50" s="46"/>
      <c r="H50" s="46"/>
      <c r="I50" s="155"/>
      <c r="J50" s="46"/>
      <c r="K50" s="50"/>
    </row>
    <row r="51" spans="2:11" s="1" customFormat="1" ht="17.25" customHeight="1">
      <c r="B51" s="45"/>
      <c r="C51" s="46"/>
      <c r="D51" s="46"/>
      <c r="E51" s="156" t="str">
        <f>E11</f>
        <v>SO 01 Budova - SO 01 Budova - Revitalizace výrobního areálu bývalé cihelny - způsobilé výdaje - STŘECHA + SVĚTLÍKY</v>
      </c>
      <c r="F51" s="46"/>
      <c r="G51" s="46"/>
      <c r="H51" s="46"/>
      <c r="I51" s="155"/>
      <c r="J51" s="46"/>
      <c r="K51" s="50"/>
    </row>
    <row r="52" spans="2:11" s="1" customFormat="1" ht="6.95" customHeight="1">
      <c r="B52" s="45"/>
      <c r="C52" s="46"/>
      <c r="D52" s="46"/>
      <c r="E52" s="46"/>
      <c r="F52" s="46"/>
      <c r="G52" s="46"/>
      <c r="H52" s="46"/>
      <c r="I52" s="155"/>
      <c r="J52" s="46"/>
      <c r="K52" s="50"/>
    </row>
    <row r="53" spans="2:11" s="1" customFormat="1" ht="18" customHeight="1">
      <c r="B53" s="45"/>
      <c r="C53" s="39" t="s">
        <v>23</v>
      </c>
      <c r="D53" s="46"/>
      <c r="E53" s="46"/>
      <c r="F53" s="34" t="str">
        <f>F14</f>
        <v xml:space="preserve"> </v>
      </c>
      <c r="G53" s="46"/>
      <c r="H53" s="46"/>
      <c r="I53" s="157" t="s">
        <v>25</v>
      </c>
      <c r="J53" s="158" t="str">
        <f>IF(J14="","",J14)</f>
        <v>12. 12. 2018</v>
      </c>
      <c r="K53" s="50"/>
    </row>
    <row r="54" spans="2:11" s="1" customFormat="1" ht="6.95" customHeight="1">
      <c r="B54" s="45"/>
      <c r="C54" s="46"/>
      <c r="D54" s="46"/>
      <c r="E54" s="46"/>
      <c r="F54" s="46"/>
      <c r="G54" s="46"/>
      <c r="H54" s="46"/>
      <c r="I54" s="155"/>
      <c r="J54" s="46"/>
      <c r="K54" s="50"/>
    </row>
    <row r="55" spans="2:11" s="1" customFormat="1" ht="13.5">
      <c r="B55" s="45"/>
      <c r="C55" s="39" t="s">
        <v>27</v>
      </c>
      <c r="D55" s="46"/>
      <c r="E55" s="46"/>
      <c r="F55" s="34" t="str">
        <f>E17</f>
        <v xml:space="preserve"> </v>
      </c>
      <c r="G55" s="46"/>
      <c r="H55" s="46"/>
      <c r="I55" s="157" t="s">
        <v>32</v>
      </c>
      <c r="J55" s="43" t="str">
        <f>E23</f>
        <v xml:space="preserve"> </v>
      </c>
      <c r="K55" s="50"/>
    </row>
    <row r="56" spans="2:11" s="1" customFormat="1" ht="14.4" customHeight="1">
      <c r="B56" s="45"/>
      <c r="C56" s="39" t="s">
        <v>30</v>
      </c>
      <c r="D56" s="46"/>
      <c r="E56" s="46"/>
      <c r="F56" s="34" t="str">
        <f>IF(E20="","",E20)</f>
        <v/>
      </c>
      <c r="G56" s="46"/>
      <c r="H56" s="46"/>
      <c r="I56" s="155"/>
      <c r="J56" s="182"/>
      <c r="K56" s="50"/>
    </row>
    <row r="57" spans="2:11" s="1" customFormat="1" ht="10.3" customHeight="1">
      <c r="B57" s="45"/>
      <c r="C57" s="46"/>
      <c r="D57" s="46"/>
      <c r="E57" s="46"/>
      <c r="F57" s="46"/>
      <c r="G57" s="46"/>
      <c r="H57" s="46"/>
      <c r="I57" s="155"/>
      <c r="J57" s="46"/>
      <c r="K57" s="50"/>
    </row>
    <row r="58" spans="2:11" s="1" customFormat="1" ht="29.25" customHeight="1">
      <c r="B58" s="45"/>
      <c r="C58" s="183" t="s">
        <v>98</v>
      </c>
      <c r="D58" s="170"/>
      <c r="E58" s="170"/>
      <c r="F58" s="170"/>
      <c r="G58" s="170"/>
      <c r="H58" s="170"/>
      <c r="I58" s="184"/>
      <c r="J58" s="185" t="s">
        <v>99</v>
      </c>
      <c r="K58" s="186"/>
    </row>
    <row r="59" spans="2:11" s="1" customFormat="1" ht="10.3" customHeight="1">
      <c r="B59" s="45"/>
      <c r="C59" s="46"/>
      <c r="D59" s="46"/>
      <c r="E59" s="46"/>
      <c r="F59" s="46"/>
      <c r="G59" s="46"/>
      <c r="H59" s="46"/>
      <c r="I59" s="155"/>
      <c r="J59" s="46"/>
      <c r="K59" s="50"/>
    </row>
    <row r="60" spans="2:47" s="1" customFormat="1" ht="29.25" customHeight="1">
      <c r="B60" s="45"/>
      <c r="C60" s="187" t="s">
        <v>100</v>
      </c>
      <c r="D60" s="46"/>
      <c r="E60" s="46"/>
      <c r="F60" s="46"/>
      <c r="G60" s="46"/>
      <c r="H60" s="46"/>
      <c r="I60" s="155"/>
      <c r="J60" s="166">
        <f>J92</f>
        <v>0</v>
      </c>
      <c r="K60" s="50"/>
      <c r="AU60" s="23" t="s">
        <v>101</v>
      </c>
    </row>
    <row r="61" spans="2:11" s="8" customFormat="1" ht="24.95" customHeight="1">
      <c r="B61" s="188"/>
      <c r="C61" s="189"/>
      <c r="D61" s="190" t="s">
        <v>102</v>
      </c>
      <c r="E61" s="191"/>
      <c r="F61" s="191"/>
      <c r="G61" s="191"/>
      <c r="H61" s="191"/>
      <c r="I61" s="192"/>
      <c r="J61" s="193">
        <f>J93</f>
        <v>0</v>
      </c>
      <c r="K61" s="194"/>
    </row>
    <row r="62" spans="2:11" s="9" customFormat="1" ht="19.9" customHeight="1">
      <c r="B62" s="195"/>
      <c r="C62" s="196"/>
      <c r="D62" s="197" t="s">
        <v>103</v>
      </c>
      <c r="E62" s="198"/>
      <c r="F62" s="198"/>
      <c r="G62" s="198"/>
      <c r="H62" s="198"/>
      <c r="I62" s="199"/>
      <c r="J62" s="200">
        <f>J94</f>
        <v>0</v>
      </c>
      <c r="K62" s="201"/>
    </row>
    <row r="63" spans="2:11" s="9" customFormat="1" ht="19.9" customHeight="1">
      <c r="B63" s="195"/>
      <c r="C63" s="196"/>
      <c r="D63" s="197" t="s">
        <v>104</v>
      </c>
      <c r="E63" s="198"/>
      <c r="F63" s="198"/>
      <c r="G63" s="198"/>
      <c r="H63" s="198"/>
      <c r="I63" s="199"/>
      <c r="J63" s="200">
        <f>J102</f>
        <v>0</v>
      </c>
      <c r="K63" s="201"/>
    </row>
    <row r="64" spans="2:11" s="8" customFormat="1" ht="24.95" customHeight="1">
      <c r="B64" s="188"/>
      <c r="C64" s="189"/>
      <c r="D64" s="190" t="s">
        <v>105</v>
      </c>
      <c r="E64" s="191"/>
      <c r="F64" s="191"/>
      <c r="G64" s="191"/>
      <c r="H64" s="191"/>
      <c r="I64" s="192"/>
      <c r="J64" s="193">
        <f>J104</f>
        <v>0</v>
      </c>
      <c r="K64" s="194"/>
    </row>
    <row r="65" spans="2:11" s="9" customFormat="1" ht="19.9" customHeight="1">
      <c r="B65" s="195"/>
      <c r="C65" s="196"/>
      <c r="D65" s="197" t="s">
        <v>106</v>
      </c>
      <c r="E65" s="198"/>
      <c r="F65" s="198"/>
      <c r="G65" s="198"/>
      <c r="H65" s="198"/>
      <c r="I65" s="199"/>
      <c r="J65" s="200">
        <f>J105</f>
        <v>0</v>
      </c>
      <c r="K65" s="201"/>
    </row>
    <row r="66" spans="2:11" s="9" customFormat="1" ht="19.9" customHeight="1">
      <c r="B66" s="195"/>
      <c r="C66" s="196"/>
      <c r="D66" s="197" t="s">
        <v>107</v>
      </c>
      <c r="E66" s="198"/>
      <c r="F66" s="198"/>
      <c r="G66" s="198"/>
      <c r="H66" s="198"/>
      <c r="I66" s="199"/>
      <c r="J66" s="200">
        <f>J113</f>
        <v>0</v>
      </c>
      <c r="K66" s="201"/>
    </row>
    <row r="67" spans="2:11" s="9" customFormat="1" ht="19.9" customHeight="1">
      <c r="B67" s="195"/>
      <c r="C67" s="196"/>
      <c r="D67" s="197" t="s">
        <v>108</v>
      </c>
      <c r="E67" s="198"/>
      <c r="F67" s="198"/>
      <c r="G67" s="198"/>
      <c r="H67" s="198"/>
      <c r="I67" s="199"/>
      <c r="J67" s="200">
        <f>J118</f>
        <v>0</v>
      </c>
      <c r="K67" s="201"/>
    </row>
    <row r="68" spans="2:11" s="9" customFormat="1" ht="19.9" customHeight="1">
      <c r="B68" s="195"/>
      <c r="C68" s="196"/>
      <c r="D68" s="197" t="s">
        <v>109</v>
      </c>
      <c r="E68" s="198"/>
      <c r="F68" s="198"/>
      <c r="G68" s="198"/>
      <c r="H68" s="198"/>
      <c r="I68" s="199"/>
      <c r="J68" s="200">
        <f>J123</f>
        <v>0</v>
      </c>
      <c r="K68" s="201"/>
    </row>
    <row r="69" spans="2:11" s="9" customFormat="1" ht="19.9" customHeight="1">
      <c r="B69" s="195"/>
      <c r="C69" s="196"/>
      <c r="D69" s="197" t="s">
        <v>110</v>
      </c>
      <c r="E69" s="198"/>
      <c r="F69" s="198"/>
      <c r="G69" s="198"/>
      <c r="H69" s="198"/>
      <c r="I69" s="199"/>
      <c r="J69" s="200">
        <f>J132</f>
        <v>0</v>
      </c>
      <c r="K69" s="201"/>
    </row>
    <row r="70" spans="2:11" s="9" customFormat="1" ht="19.9" customHeight="1">
      <c r="B70" s="195"/>
      <c r="C70" s="196"/>
      <c r="D70" s="197" t="s">
        <v>111</v>
      </c>
      <c r="E70" s="198"/>
      <c r="F70" s="198"/>
      <c r="G70" s="198"/>
      <c r="H70" s="198"/>
      <c r="I70" s="199"/>
      <c r="J70" s="200">
        <f>J135</f>
        <v>0</v>
      </c>
      <c r="K70" s="201"/>
    </row>
    <row r="71" spans="2:11" s="1" customFormat="1" ht="21.8" customHeight="1">
      <c r="B71" s="45"/>
      <c r="C71" s="46"/>
      <c r="D71" s="46"/>
      <c r="E71" s="46"/>
      <c r="F71" s="46"/>
      <c r="G71" s="46"/>
      <c r="H71" s="46"/>
      <c r="I71" s="155"/>
      <c r="J71" s="46"/>
      <c r="K71" s="50"/>
    </row>
    <row r="72" spans="2:11" s="1" customFormat="1" ht="6.95" customHeight="1">
      <c r="B72" s="66"/>
      <c r="C72" s="67"/>
      <c r="D72" s="67"/>
      <c r="E72" s="67"/>
      <c r="F72" s="67"/>
      <c r="G72" s="67"/>
      <c r="H72" s="67"/>
      <c r="I72" s="177"/>
      <c r="J72" s="67"/>
      <c r="K72" s="68"/>
    </row>
    <row r="76" spans="2:12" s="1" customFormat="1" ht="6.95" customHeight="1">
      <c r="B76" s="69"/>
      <c r="C76" s="70"/>
      <c r="D76" s="70"/>
      <c r="E76" s="70"/>
      <c r="F76" s="70"/>
      <c r="G76" s="70"/>
      <c r="H76" s="70"/>
      <c r="I76" s="180"/>
      <c r="J76" s="70"/>
      <c r="K76" s="70"/>
      <c r="L76" s="71"/>
    </row>
    <row r="77" spans="2:12" s="1" customFormat="1" ht="36.95" customHeight="1">
      <c r="B77" s="45"/>
      <c r="C77" s="72" t="s">
        <v>112</v>
      </c>
      <c r="D77" s="73"/>
      <c r="E77" s="73"/>
      <c r="F77" s="73"/>
      <c r="G77" s="73"/>
      <c r="H77" s="73"/>
      <c r="I77" s="202"/>
      <c r="J77" s="73"/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202"/>
      <c r="J78" s="73"/>
      <c r="K78" s="73"/>
      <c r="L78" s="71"/>
    </row>
    <row r="79" spans="2:12" s="1" customFormat="1" ht="14.4" customHeight="1">
      <c r="B79" s="45"/>
      <c r="C79" s="75" t="s">
        <v>18</v>
      </c>
      <c r="D79" s="73"/>
      <c r="E79" s="73"/>
      <c r="F79" s="73"/>
      <c r="G79" s="73"/>
      <c r="H79" s="73"/>
      <c r="I79" s="202"/>
      <c r="J79" s="73"/>
      <c r="K79" s="73"/>
      <c r="L79" s="71"/>
    </row>
    <row r="80" spans="2:12" s="1" customFormat="1" ht="16.5" customHeight="1">
      <c r="B80" s="45"/>
      <c r="C80" s="73"/>
      <c r="D80" s="73"/>
      <c r="E80" s="203" t="str">
        <f>E7</f>
        <v>Revitalizace výrobního areálu bývalé cihelny v. kat. úz. Krčín- výběrové řízení STŘECHA + SVĚTLÍKY</v>
      </c>
      <c r="F80" s="75"/>
      <c r="G80" s="75"/>
      <c r="H80" s="75"/>
      <c r="I80" s="202"/>
      <c r="J80" s="73"/>
      <c r="K80" s="73"/>
      <c r="L80" s="71"/>
    </row>
    <row r="81" spans="2:12" ht="13.5">
      <c r="B81" s="27"/>
      <c r="C81" s="75" t="s">
        <v>93</v>
      </c>
      <c r="D81" s="204"/>
      <c r="E81" s="204"/>
      <c r="F81" s="204"/>
      <c r="G81" s="204"/>
      <c r="H81" s="204"/>
      <c r="I81" s="147"/>
      <c r="J81" s="204"/>
      <c r="K81" s="204"/>
      <c r="L81" s="205"/>
    </row>
    <row r="82" spans="2:12" s="1" customFormat="1" ht="16.5" customHeight="1">
      <c r="B82" s="45"/>
      <c r="C82" s="73"/>
      <c r="D82" s="73"/>
      <c r="E82" s="203" t="s">
        <v>94</v>
      </c>
      <c r="F82" s="73"/>
      <c r="G82" s="73"/>
      <c r="H82" s="73"/>
      <c r="I82" s="202"/>
      <c r="J82" s="73"/>
      <c r="K82" s="73"/>
      <c r="L82" s="71"/>
    </row>
    <row r="83" spans="2:12" s="1" customFormat="1" ht="14.4" customHeight="1">
      <c r="B83" s="45"/>
      <c r="C83" s="75" t="s">
        <v>95</v>
      </c>
      <c r="D83" s="73"/>
      <c r="E83" s="73"/>
      <c r="F83" s="73"/>
      <c r="G83" s="73"/>
      <c r="H83" s="73"/>
      <c r="I83" s="202"/>
      <c r="J83" s="73"/>
      <c r="K83" s="73"/>
      <c r="L83" s="71"/>
    </row>
    <row r="84" spans="2:12" s="1" customFormat="1" ht="17.25" customHeight="1">
      <c r="B84" s="45"/>
      <c r="C84" s="73"/>
      <c r="D84" s="73"/>
      <c r="E84" s="81" t="str">
        <f>E11</f>
        <v>SO 01 Budova - SO 01 Budova - Revitalizace výrobního areálu bývalé cihelny - způsobilé výdaje - STŘECHA + SVĚTLÍKY</v>
      </c>
      <c r="F84" s="73"/>
      <c r="G84" s="73"/>
      <c r="H84" s="73"/>
      <c r="I84" s="202"/>
      <c r="J84" s="73"/>
      <c r="K84" s="73"/>
      <c r="L84" s="71"/>
    </row>
    <row r="85" spans="2:12" s="1" customFormat="1" ht="6.95" customHeight="1">
      <c r="B85" s="45"/>
      <c r="C85" s="73"/>
      <c r="D85" s="73"/>
      <c r="E85" s="73"/>
      <c r="F85" s="73"/>
      <c r="G85" s="73"/>
      <c r="H85" s="73"/>
      <c r="I85" s="202"/>
      <c r="J85" s="73"/>
      <c r="K85" s="73"/>
      <c r="L85" s="71"/>
    </row>
    <row r="86" spans="2:12" s="1" customFormat="1" ht="18" customHeight="1">
      <c r="B86" s="45"/>
      <c r="C86" s="75" t="s">
        <v>23</v>
      </c>
      <c r="D86" s="73"/>
      <c r="E86" s="73"/>
      <c r="F86" s="206" t="str">
        <f>F14</f>
        <v xml:space="preserve"> </v>
      </c>
      <c r="G86" s="73"/>
      <c r="H86" s="73"/>
      <c r="I86" s="207" t="s">
        <v>25</v>
      </c>
      <c r="J86" s="84" t="str">
        <f>IF(J14="","",J14)</f>
        <v>12. 12. 2018</v>
      </c>
      <c r="K86" s="73"/>
      <c r="L86" s="71"/>
    </row>
    <row r="87" spans="2:12" s="1" customFormat="1" ht="6.95" customHeight="1">
      <c r="B87" s="45"/>
      <c r="C87" s="73"/>
      <c r="D87" s="73"/>
      <c r="E87" s="73"/>
      <c r="F87" s="73"/>
      <c r="G87" s="73"/>
      <c r="H87" s="73"/>
      <c r="I87" s="202"/>
      <c r="J87" s="73"/>
      <c r="K87" s="73"/>
      <c r="L87" s="71"/>
    </row>
    <row r="88" spans="2:12" s="1" customFormat="1" ht="13.5">
      <c r="B88" s="45"/>
      <c r="C88" s="75" t="s">
        <v>27</v>
      </c>
      <c r="D88" s="73"/>
      <c r="E88" s="73"/>
      <c r="F88" s="206" t="str">
        <f>E17</f>
        <v xml:space="preserve"> </v>
      </c>
      <c r="G88" s="73"/>
      <c r="H88" s="73"/>
      <c r="I88" s="207" t="s">
        <v>32</v>
      </c>
      <c r="J88" s="206" t="str">
        <f>E23</f>
        <v xml:space="preserve"> </v>
      </c>
      <c r="K88" s="73"/>
      <c r="L88" s="71"/>
    </row>
    <row r="89" spans="2:12" s="1" customFormat="1" ht="14.4" customHeight="1">
      <c r="B89" s="45"/>
      <c r="C89" s="75" t="s">
        <v>30</v>
      </c>
      <c r="D89" s="73"/>
      <c r="E89" s="73"/>
      <c r="F89" s="206" t="str">
        <f>IF(E20="","",E20)</f>
        <v/>
      </c>
      <c r="G89" s="73"/>
      <c r="H89" s="73"/>
      <c r="I89" s="202"/>
      <c r="J89" s="73"/>
      <c r="K89" s="73"/>
      <c r="L89" s="71"/>
    </row>
    <row r="90" spans="2:12" s="1" customFormat="1" ht="10.3" customHeight="1">
      <c r="B90" s="45"/>
      <c r="C90" s="73"/>
      <c r="D90" s="73"/>
      <c r="E90" s="73"/>
      <c r="F90" s="73"/>
      <c r="G90" s="73"/>
      <c r="H90" s="73"/>
      <c r="I90" s="202"/>
      <c r="J90" s="73"/>
      <c r="K90" s="73"/>
      <c r="L90" s="71"/>
    </row>
    <row r="91" spans="2:20" s="10" customFormat="1" ht="29.25" customHeight="1">
      <c r="B91" s="208"/>
      <c r="C91" s="209" t="s">
        <v>113</v>
      </c>
      <c r="D91" s="210" t="s">
        <v>54</v>
      </c>
      <c r="E91" s="210" t="s">
        <v>50</v>
      </c>
      <c r="F91" s="210" t="s">
        <v>114</v>
      </c>
      <c r="G91" s="210" t="s">
        <v>115</v>
      </c>
      <c r="H91" s="210" t="s">
        <v>116</v>
      </c>
      <c r="I91" s="211" t="s">
        <v>117</v>
      </c>
      <c r="J91" s="210" t="s">
        <v>99</v>
      </c>
      <c r="K91" s="212" t="s">
        <v>118</v>
      </c>
      <c r="L91" s="213"/>
      <c r="M91" s="101" t="s">
        <v>119</v>
      </c>
      <c r="N91" s="102" t="s">
        <v>39</v>
      </c>
      <c r="O91" s="102" t="s">
        <v>120</v>
      </c>
      <c r="P91" s="102" t="s">
        <v>121</v>
      </c>
      <c r="Q91" s="102" t="s">
        <v>122</v>
      </c>
      <c r="R91" s="102" t="s">
        <v>123</v>
      </c>
      <c r="S91" s="102" t="s">
        <v>124</v>
      </c>
      <c r="T91" s="103" t="s">
        <v>125</v>
      </c>
    </row>
    <row r="92" spans="2:63" s="1" customFormat="1" ht="29.25" customHeight="1">
      <c r="B92" s="45"/>
      <c r="C92" s="107" t="s">
        <v>100</v>
      </c>
      <c r="D92" s="73"/>
      <c r="E92" s="73"/>
      <c r="F92" s="73"/>
      <c r="G92" s="73"/>
      <c r="H92" s="73"/>
      <c r="I92" s="202"/>
      <c r="J92" s="214">
        <f>BK92</f>
        <v>0</v>
      </c>
      <c r="K92" s="73"/>
      <c r="L92" s="71"/>
      <c r="M92" s="104"/>
      <c r="N92" s="105"/>
      <c r="O92" s="105"/>
      <c r="P92" s="215">
        <f>P93+P104</f>
        <v>0</v>
      </c>
      <c r="Q92" s="105"/>
      <c r="R92" s="215">
        <f>R93+R104</f>
        <v>3.4421295</v>
      </c>
      <c r="S92" s="105"/>
      <c r="T92" s="216">
        <f>T93+T104</f>
        <v>9.731232799999999</v>
      </c>
      <c r="AT92" s="23" t="s">
        <v>68</v>
      </c>
      <c r="AU92" s="23" t="s">
        <v>101</v>
      </c>
      <c r="BK92" s="217">
        <f>BK93+BK104</f>
        <v>0</v>
      </c>
    </row>
    <row r="93" spans="2:63" s="11" customFormat="1" ht="37.4" customHeight="1">
      <c r="B93" s="218"/>
      <c r="C93" s="219"/>
      <c r="D93" s="220" t="s">
        <v>68</v>
      </c>
      <c r="E93" s="221" t="s">
        <v>126</v>
      </c>
      <c r="F93" s="221" t="s">
        <v>127</v>
      </c>
      <c r="G93" s="219"/>
      <c r="H93" s="219"/>
      <c r="I93" s="222"/>
      <c r="J93" s="223">
        <f>BK93</f>
        <v>0</v>
      </c>
      <c r="K93" s="219"/>
      <c r="L93" s="224"/>
      <c r="M93" s="225"/>
      <c r="N93" s="226"/>
      <c r="O93" s="226"/>
      <c r="P93" s="227">
        <f>P94+P102</f>
        <v>0</v>
      </c>
      <c r="Q93" s="226"/>
      <c r="R93" s="227">
        <f>R94+R102</f>
        <v>0</v>
      </c>
      <c r="S93" s="226"/>
      <c r="T93" s="228">
        <f>T94+T102</f>
        <v>0</v>
      </c>
      <c r="AR93" s="229" t="s">
        <v>76</v>
      </c>
      <c r="AT93" s="230" t="s">
        <v>68</v>
      </c>
      <c r="AU93" s="230" t="s">
        <v>69</v>
      </c>
      <c r="AY93" s="229" t="s">
        <v>128</v>
      </c>
      <c r="BK93" s="231">
        <f>BK94+BK102</f>
        <v>0</v>
      </c>
    </row>
    <row r="94" spans="2:63" s="11" customFormat="1" ht="19.9" customHeight="1">
      <c r="B94" s="218"/>
      <c r="C94" s="219"/>
      <c r="D94" s="220" t="s">
        <v>68</v>
      </c>
      <c r="E94" s="232" t="s">
        <v>129</v>
      </c>
      <c r="F94" s="232" t="s">
        <v>130</v>
      </c>
      <c r="G94" s="219"/>
      <c r="H94" s="219"/>
      <c r="I94" s="222"/>
      <c r="J94" s="233">
        <f>BK94</f>
        <v>0</v>
      </c>
      <c r="K94" s="219"/>
      <c r="L94" s="224"/>
      <c r="M94" s="225"/>
      <c r="N94" s="226"/>
      <c r="O94" s="226"/>
      <c r="P94" s="227">
        <f>SUM(P95:P101)</f>
        <v>0</v>
      </c>
      <c r="Q94" s="226"/>
      <c r="R94" s="227">
        <f>SUM(R95:R101)</f>
        <v>0</v>
      </c>
      <c r="S94" s="226"/>
      <c r="T94" s="228">
        <f>SUM(T95:T101)</f>
        <v>0</v>
      </c>
      <c r="AR94" s="229" t="s">
        <v>76</v>
      </c>
      <c r="AT94" s="230" t="s">
        <v>68</v>
      </c>
      <c r="AU94" s="230" t="s">
        <v>76</v>
      </c>
      <c r="AY94" s="229" t="s">
        <v>128</v>
      </c>
      <c r="BK94" s="231">
        <f>SUM(BK95:BK101)</f>
        <v>0</v>
      </c>
    </row>
    <row r="95" spans="2:65" s="1" customFormat="1" ht="25.5" customHeight="1">
      <c r="B95" s="45"/>
      <c r="C95" s="234" t="s">
        <v>131</v>
      </c>
      <c r="D95" s="234" t="s">
        <v>132</v>
      </c>
      <c r="E95" s="235" t="s">
        <v>133</v>
      </c>
      <c r="F95" s="236" t="s">
        <v>134</v>
      </c>
      <c r="G95" s="237" t="s">
        <v>135</v>
      </c>
      <c r="H95" s="238">
        <v>9.731</v>
      </c>
      <c r="I95" s="239"/>
      <c r="J95" s="240">
        <f>ROUND(I95*H95,2)</f>
        <v>0</v>
      </c>
      <c r="K95" s="236" t="s">
        <v>136</v>
      </c>
      <c r="L95" s="71"/>
      <c r="M95" s="241" t="s">
        <v>21</v>
      </c>
      <c r="N95" s="242" t="s">
        <v>40</v>
      </c>
      <c r="O95" s="46"/>
      <c r="P95" s="243">
        <f>O95*H95</f>
        <v>0</v>
      </c>
      <c r="Q95" s="243">
        <v>0</v>
      </c>
      <c r="R95" s="243">
        <f>Q95*H95</f>
        <v>0</v>
      </c>
      <c r="S95" s="243">
        <v>0</v>
      </c>
      <c r="T95" s="244">
        <f>S95*H95</f>
        <v>0</v>
      </c>
      <c r="AR95" s="23" t="s">
        <v>137</v>
      </c>
      <c r="AT95" s="23" t="s">
        <v>132</v>
      </c>
      <c r="AU95" s="23" t="s">
        <v>78</v>
      </c>
      <c r="AY95" s="23" t="s">
        <v>128</v>
      </c>
      <c r="BE95" s="245">
        <f>IF(N95="základní",J95,0)</f>
        <v>0</v>
      </c>
      <c r="BF95" s="245">
        <f>IF(N95="snížená",J95,0)</f>
        <v>0</v>
      </c>
      <c r="BG95" s="245">
        <f>IF(N95="zákl. přenesená",J95,0)</f>
        <v>0</v>
      </c>
      <c r="BH95" s="245">
        <f>IF(N95="sníž. přenesená",J95,0)</f>
        <v>0</v>
      </c>
      <c r="BI95" s="245">
        <f>IF(N95="nulová",J95,0)</f>
        <v>0</v>
      </c>
      <c r="BJ95" s="23" t="s">
        <v>76</v>
      </c>
      <c r="BK95" s="245">
        <f>ROUND(I95*H95,2)</f>
        <v>0</v>
      </c>
      <c r="BL95" s="23" t="s">
        <v>137</v>
      </c>
      <c r="BM95" s="23" t="s">
        <v>138</v>
      </c>
    </row>
    <row r="96" spans="2:65" s="1" customFormat="1" ht="25.5" customHeight="1">
      <c r="B96" s="45"/>
      <c r="C96" s="234" t="s">
        <v>139</v>
      </c>
      <c r="D96" s="234" t="s">
        <v>132</v>
      </c>
      <c r="E96" s="235" t="s">
        <v>140</v>
      </c>
      <c r="F96" s="236" t="s">
        <v>141</v>
      </c>
      <c r="G96" s="237" t="s">
        <v>135</v>
      </c>
      <c r="H96" s="238">
        <v>9.731</v>
      </c>
      <c r="I96" s="239"/>
      <c r="J96" s="240">
        <f>ROUND(I96*H96,2)</f>
        <v>0</v>
      </c>
      <c r="K96" s="236" t="s">
        <v>136</v>
      </c>
      <c r="L96" s="71"/>
      <c r="M96" s="241" t="s">
        <v>21</v>
      </c>
      <c r="N96" s="242" t="s">
        <v>40</v>
      </c>
      <c r="O96" s="46"/>
      <c r="P96" s="243">
        <f>O96*H96</f>
        <v>0</v>
      </c>
      <c r="Q96" s="243">
        <v>0</v>
      </c>
      <c r="R96" s="243">
        <f>Q96*H96</f>
        <v>0</v>
      </c>
      <c r="S96" s="243">
        <v>0</v>
      </c>
      <c r="T96" s="244">
        <f>S96*H96</f>
        <v>0</v>
      </c>
      <c r="AR96" s="23" t="s">
        <v>137</v>
      </c>
      <c r="AT96" s="23" t="s">
        <v>132</v>
      </c>
      <c r="AU96" s="23" t="s">
        <v>78</v>
      </c>
      <c r="AY96" s="23" t="s">
        <v>128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3" t="s">
        <v>76</v>
      </c>
      <c r="BK96" s="245">
        <f>ROUND(I96*H96,2)</f>
        <v>0</v>
      </c>
      <c r="BL96" s="23" t="s">
        <v>137</v>
      </c>
      <c r="BM96" s="23" t="s">
        <v>142</v>
      </c>
    </row>
    <row r="97" spans="2:65" s="1" customFormat="1" ht="25.5" customHeight="1">
      <c r="B97" s="45"/>
      <c r="C97" s="234" t="s">
        <v>143</v>
      </c>
      <c r="D97" s="234" t="s">
        <v>132</v>
      </c>
      <c r="E97" s="235" t="s">
        <v>144</v>
      </c>
      <c r="F97" s="236" t="s">
        <v>145</v>
      </c>
      <c r="G97" s="237" t="s">
        <v>135</v>
      </c>
      <c r="H97" s="238">
        <v>97.31</v>
      </c>
      <c r="I97" s="239"/>
      <c r="J97" s="240">
        <f>ROUND(I97*H97,2)</f>
        <v>0</v>
      </c>
      <c r="K97" s="236" t="s">
        <v>136</v>
      </c>
      <c r="L97" s="71"/>
      <c r="M97" s="241" t="s">
        <v>21</v>
      </c>
      <c r="N97" s="242" t="s">
        <v>40</v>
      </c>
      <c r="O97" s="46"/>
      <c r="P97" s="243">
        <f>O97*H97</f>
        <v>0</v>
      </c>
      <c r="Q97" s="243">
        <v>0</v>
      </c>
      <c r="R97" s="243">
        <f>Q97*H97</f>
        <v>0</v>
      </c>
      <c r="S97" s="243">
        <v>0</v>
      </c>
      <c r="T97" s="244">
        <f>S97*H97</f>
        <v>0</v>
      </c>
      <c r="AR97" s="23" t="s">
        <v>137</v>
      </c>
      <c r="AT97" s="23" t="s">
        <v>132</v>
      </c>
      <c r="AU97" s="23" t="s">
        <v>78</v>
      </c>
      <c r="AY97" s="23" t="s">
        <v>128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3" t="s">
        <v>76</v>
      </c>
      <c r="BK97" s="245">
        <f>ROUND(I97*H97,2)</f>
        <v>0</v>
      </c>
      <c r="BL97" s="23" t="s">
        <v>137</v>
      </c>
      <c r="BM97" s="23" t="s">
        <v>146</v>
      </c>
    </row>
    <row r="98" spans="2:51" s="12" customFormat="1" ht="13.5">
      <c r="B98" s="246"/>
      <c r="C98" s="247"/>
      <c r="D98" s="248" t="s">
        <v>147</v>
      </c>
      <c r="E98" s="249" t="s">
        <v>21</v>
      </c>
      <c r="F98" s="250" t="s">
        <v>148</v>
      </c>
      <c r="G98" s="247"/>
      <c r="H98" s="251">
        <v>97.31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147</v>
      </c>
      <c r="AU98" s="257" t="s">
        <v>78</v>
      </c>
      <c r="AV98" s="12" t="s">
        <v>78</v>
      </c>
      <c r="AW98" s="12" t="s">
        <v>33</v>
      </c>
      <c r="AX98" s="12" t="s">
        <v>76</v>
      </c>
      <c r="AY98" s="257" t="s">
        <v>128</v>
      </c>
    </row>
    <row r="99" spans="2:65" s="1" customFormat="1" ht="16.5" customHeight="1">
      <c r="B99" s="45"/>
      <c r="C99" s="234" t="s">
        <v>9</v>
      </c>
      <c r="D99" s="234" t="s">
        <v>132</v>
      </c>
      <c r="E99" s="235" t="s">
        <v>149</v>
      </c>
      <c r="F99" s="236" t="s">
        <v>150</v>
      </c>
      <c r="G99" s="237" t="s">
        <v>135</v>
      </c>
      <c r="H99" s="238">
        <v>3.39</v>
      </c>
      <c r="I99" s="239"/>
      <c r="J99" s="240">
        <f>ROUND(I99*H99,2)</f>
        <v>0</v>
      </c>
      <c r="K99" s="236" t="s">
        <v>136</v>
      </c>
      <c r="L99" s="71"/>
      <c r="M99" s="241" t="s">
        <v>21</v>
      </c>
      <c r="N99" s="242" t="s">
        <v>40</v>
      </c>
      <c r="O99" s="46"/>
      <c r="P99" s="243">
        <f>O99*H99</f>
        <v>0</v>
      </c>
      <c r="Q99" s="243">
        <v>0</v>
      </c>
      <c r="R99" s="243">
        <f>Q99*H99</f>
        <v>0</v>
      </c>
      <c r="S99" s="243">
        <v>0</v>
      </c>
      <c r="T99" s="244">
        <f>S99*H99</f>
        <v>0</v>
      </c>
      <c r="AR99" s="23" t="s">
        <v>137</v>
      </c>
      <c r="AT99" s="23" t="s">
        <v>132</v>
      </c>
      <c r="AU99" s="23" t="s">
        <v>78</v>
      </c>
      <c r="AY99" s="23" t="s">
        <v>128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23" t="s">
        <v>76</v>
      </c>
      <c r="BK99" s="245">
        <f>ROUND(I99*H99,2)</f>
        <v>0</v>
      </c>
      <c r="BL99" s="23" t="s">
        <v>137</v>
      </c>
      <c r="BM99" s="23" t="s">
        <v>151</v>
      </c>
    </row>
    <row r="100" spans="2:51" s="12" customFormat="1" ht="13.5">
      <c r="B100" s="246"/>
      <c r="C100" s="247"/>
      <c r="D100" s="248" t="s">
        <v>147</v>
      </c>
      <c r="E100" s="249" t="s">
        <v>21</v>
      </c>
      <c r="F100" s="250" t="s">
        <v>152</v>
      </c>
      <c r="G100" s="247"/>
      <c r="H100" s="251">
        <v>3.39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147</v>
      </c>
      <c r="AU100" s="257" t="s">
        <v>78</v>
      </c>
      <c r="AV100" s="12" t="s">
        <v>78</v>
      </c>
      <c r="AW100" s="12" t="s">
        <v>33</v>
      </c>
      <c r="AX100" s="12" t="s">
        <v>76</v>
      </c>
      <c r="AY100" s="257" t="s">
        <v>128</v>
      </c>
    </row>
    <row r="101" spans="2:65" s="1" customFormat="1" ht="16.5" customHeight="1">
      <c r="B101" s="45"/>
      <c r="C101" s="234" t="s">
        <v>153</v>
      </c>
      <c r="D101" s="234" t="s">
        <v>132</v>
      </c>
      <c r="E101" s="235" t="s">
        <v>154</v>
      </c>
      <c r="F101" s="236" t="s">
        <v>155</v>
      </c>
      <c r="G101" s="237" t="s">
        <v>135</v>
      </c>
      <c r="H101" s="238">
        <v>9.731</v>
      </c>
      <c r="I101" s="239"/>
      <c r="J101" s="240">
        <f>ROUND(I101*H101,2)</f>
        <v>0</v>
      </c>
      <c r="K101" s="236" t="s">
        <v>136</v>
      </c>
      <c r="L101" s="71"/>
      <c r="M101" s="241" t="s">
        <v>21</v>
      </c>
      <c r="N101" s="242" t="s">
        <v>40</v>
      </c>
      <c r="O101" s="46"/>
      <c r="P101" s="243">
        <f>O101*H101</f>
        <v>0</v>
      </c>
      <c r="Q101" s="243">
        <v>0</v>
      </c>
      <c r="R101" s="243">
        <f>Q101*H101</f>
        <v>0</v>
      </c>
      <c r="S101" s="243">
        <v>0</v>
      </c>
      <c r="T101" s="244">
        <f>S101*H101</f>
        <v>0</v>
      </c>
      <c r="AR101" s="23" t="s">
        <v>137</v>
      </c>
      <c r="AT101" s="23" t="s">
        <v>132</v>
      </c>
      <c r="AU101" s="23" t="s">
        <v>78</v>
      </c>
      <c r="AY101" s="23" t="s">
        <v>128</v>
      </c>
      <c r="BE101" s="245">
        <f>IF(N101="základní",J101,0)</f>
        <v>0</v>
      </c>
      <c r="BF101" s="245">
        <f>IF(N101="snížená",J101,0)</f>
        <v>0</v>
      </c>
      <c r="BG101" s="245">
        <f>IF(N101="zákl. přenesená",J101,0)</f>
        <v>0</v>
      </c>
      <c r="BH101" s="245">
        <f>IF(N101="sníž. přenesená",J101,0)</f>
        <v>0</v>
      </c>
      <c r="BI101" s="245">
        <f>IF(N101="nulová",J101,0)</f>
        <v>0</v>
      </c>
      <c r="BJ101" s="23" t="s">
        <v>76</v>
      </c>
      <c r="BK101" s="245">
        <f>ROUND(I101*H101,2)</f>
        <v>0</v>
      </c>
      <c r="BL101" s="23" t="s">
        <v>137</v>
      </c>
      <c r="BM101" s="23" t="s">
        <v>156</v>
      </c>
    </row>
    <row r="102" spans="2:63" s="11" customFormat="1" ht="29.85" customHeight="1">
      <c r="B102" s="218"/>
      <c r="C102" s="219"/>
      <c r="D102" s="220" t="s">
        <v>68</v>
      </c>
      <c r="E102" s="232" t="s">
        <v>157</v>
      </c>
      <c r="F102" s="232" t="s">
        <v>158</v>
      </c>
      <c r="G102" s="219"/>
      <c r="H102" s="219"/>
      <c r="I102" s="222"/>
      <c r="J102" s="233">
        <f>BK102</f>
        <v>0</v>
      </c>
      <c r="K102" s="219"/>
      <c r="L102" s="224"/>
      <c r="M102" s="225"/>
      <c r="N102" s="226"/>
      <c r="O102" s="226"/>
      <c r="P102" s="227">
        <f>P103</f>
        <v>0</v>
      </c>
      <c r="Q102" s="226"/>
      <c r="R102" s="227">
        <f>R103</f>
        <v>0</v>
      </c>
      <c r="S102" s="226"/>
      <c r="T102" s="228">
        <f>T103</f>
        <v>0</v>
      </c>
      <c r="AR102" s="229" t="s">
        <v>76</v>
      </c>
      <c r="AT102" s="230" t="s">
        <v>68</v>
      </c>
      <c r="AU102" s="230" t="s">
        <v>76</v>
      </c>
      <c r="AY102" s="229" t="s">
        <v>128</v>
      </c>
      <c r="BK102" s="231">
        <f>BK103</f>
        <v>0</v>
      </c>
    </row>
    <row r="103" spans="2:65" s="1" customFormat="1" ht="38.25" customHeight="1">
      <c r="B103" s="45"/>
      <c r="C103" s="234" t="s">
        <v>159</v>
      </c>
      <c r="D103" s="234" t="s">
        <v>132</v>
      </c>
      <c r="E103" s="235" t="s">
        <v>160</v>
      </c>
      <c r="F103" s="236" t="s">
        <v>161</v>
      </c>
      <c r="G103" s="237" t="s">
        <v>135</v>
      </c>
      <c r="H103" s="238">
        <v>1.214</v>
      </c>
      <c r="I103" s="239"/>
      <c r="J103" s="240">
        <f>ROUND(I103*H103,2)</f>
        <v>0</v>
      </c>
      <c r="K103" s="236" t="s">
        <v>136</v>
      </c>
      <c r="L103" s="71"/>
      <c r="M103" s="241" t="s">
        <v>21</v>
      </c>
      <c r="N103" s="242" t="s">
        <v>40</v>
      </c>
      <c r="O103" s="46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3" t="s">
        <v>137</v>
      </c>
      <c r="AT103" s="23" t="s">
        <v>132</v>
      </c>
      <c r="AU103" s="23" t="s">
        <v>78</v>
      </c>
      <c r="AY103" s="23" t="s">
        <v>128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3" t="s">
        <v>76</v>
      </c>
      <c r="BK103" s="245">
        <f>ROUND(I103*H103,2)</f>
        <v>0</v>
      </c>
      <c r="BL103" s="23" t="s">
        <v>137</v>
      </c>
      <c r="BM103" s="23" t="s">
        <v>162</v>
      </c>
    </row>
    <row r="104" spans="2:63" s="11" customFormat="1" ht="37.4" customHeight="1">
      <c r="B104" s="218"/>
      <c r="C104" s="219"/>
      <c r="D104" s="220" t="s">
        <v>68</v>
      </c>
      <c r="E104" s="221" t="s">
        <v>163</v>
      </c>
      <c r="F104" s="221" t="s">
        <v>164</v>
      </c>
      <c r="G104" s="219"/>
      <c r="H104" s="219"/>
      <c r="I104" s="222"/>
      <c r="J104" s="223">
        <f>BK104</f>
        <v>0</v>
      </c>
      <c r="K104" s="219"/>
      <c r="L104" s="224"/>
      <c r="M104" s="225"/>
      <c r="N104" s="226"/>
      <c r="O104" s="226"/>
      <c r="P104" s="227">
        <f>P105+P113+P118+P123+P132+P135</f>
        <v>0</v>
      </c>
      <c r="Q104" s="226"/>
      <c r="R104" s="227">
        <f>R105+R113+R118+R123+R132+R135</f>
        <v>3.4421295</v>
      </c>
      <c r="S104" s="226"/>
      <c r="T104" s="228">
        <f>T105+T113+T118+T123+T132+T135</f>
        <v>9.731232799999999</v>
      </c>
      <c r="AR104" s="229" t="s">
        <v>78</v>
      </c>
      <c r="AT104" s="230" t="s">
        <v>68</v>
      </c>
      <c r="AU104" s="230" t="s">
        <v>69</v>
      </c>
      <c r="AY104" s="229" t="s">
        <v>128</v>
      </c>
      <c r="BK104" s="231">
        <f>BK105+BK113+BK118+BK123+BK132+BK135</f>
        <v>0</v>
      </c>
    </row>
    <row r="105" spans="2:63" s="11" customFormat="1" ht="19.9" customHeight="1">
      <c r="B105" s="218"/>
      <c r="C105" s="219"/>
      <c r="D105" s="220" t="s">
        <v>68</v>
      </c>
      <c r="E105" s="232" t="s">
        <v>165</v>
      </c>
      <c r="F105" s="232" t="s">
        <v>166</v>
      </c>
      <c r="G105" s="219"/>
      <c r="H105" s="219"/>
      <c r="I105" s="222"/>
      <c r="J105" s="233">
        <f>BK105</f>
        <v>0</v>
      </c>
      <c r="K105" s="219"/>
      <c r="L105" s="224"/>
      <c r="M105" s="225"/>
      <c r="N105" s="226"/>
      <c r="O105" s="226"/>
      <c r="P105" s="227">
        <f>SUM(P106:P112)</f>
        <v>0</v>
      </c>
      <c r="Q105" s="226"/>
      <c r="R105" s="227">
        <f>SUM(R106:R112)</f>
        <v>0.058789499999999995</v>
      </c>
      <c r="S105" s="226"/>
      <c r="T105" s="228">
        <f>SUM(T106:T112)</f>
        <v>0</v>
      </c>
      <c r="AR105" s="229" t="s">
        <v>78</v>
      </c>
      <c r="AT105" s="230" t="s">
        <v>68</v>
      </c>
      <c r="AU105" s="230" t="s">
        <v>76</v>
      </c>
      <c r="AY105" s="229" t="s">
        <v>128</v>
      </c>
      <c r="BK105" s="231">
        <f>SUM(BK106:BK112)</f>
        <v>0</v>
      </c>
    </row>
    <row r="106" spans="2:65" s="1" customFormat="1" ht="25.5" customHeight="1">
      <c r="B106" s="45"/>
      <c r="C106" s="234" t="s">
        <v>76</v>
      </c>
      <c r="D106" s="234" t="s">
        <v>132</v>
      </c>
      <c r="E106" s="235" t="s">
        <v>167</v>
      </c>
      <c r="F106" s="236" t="s">
        <v>168</v>
      </c>
      <c r="G106" s="237" t="s">
        <v>169</v>
      </c>
      <c r="H106" s="238">
        <v>15.65</v>
      </c>
      <c r="I106" s="239"/>
      <c r="J106" s="240">
        <f>ROUND(I106*H106,2)</f>
        <v>0</v>
      </c>
      <c r="K106" s="236" t="s">
        <v>136</v>
      </c>
      <c r="L106" s="71"/>
      <c r="M106" s="241" t="s">
        <v>21</v>
      </c>
      <c r="N106" s="242" t="s">
        <v>40</v>
      </c>
      <c r="O106" s="46"/>
      <c r="P106" s="243">
        <f>O106*H106</f>
        <v>0</v>
      </c>
      <c r="Q106" s="243">
        <v>0.00079</v>
      </c>
      <c r="R106" s="243">
        <f>Q106*H106</f>
        <v>0.012363500000000001</v>
      </c>
      <c r="S106" s="243">
        <v>0</v>
      </c>
      <c r="T106" s="244">
        <f>S106*H106</f>
        <v>0</v>
      </c>
      <c r="AR106" s="23" t="s">
        <v>170</v>
      </c>
      <c r="AT106" s="23" t="s">
        <v>132</v>
      </c>
      <c r="AU106" s="23" t="s">
        <v>78</v>
      </c>
      <c r="AY106" s="23" t="s">
        <v>128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3" t="s">
        <v>76</v>
      </c>
      <c r="BK106" s="245">
        <f>ROUND(I106*H106,2)</f>
        <v>0</v>
      </c>
      <c r="BL106" s="23" t="s">
        <v>170</v>
      </c>
      <c r="BM106" s="23" t="s">
        <v>171</v>
      </c>
    </row>
    <row r="107" spans="2:51" s="12" customFormat="1" ht="13.5">
      <c r="B107" s="246"/>
      <c r="C107" s="247"/>
      <c r="D107" s="248" t="s">
        <v>147</v>
      </c>
      <c r="E107" s="249" t="s">
        <v>21</v>
      </c>
      <c r="F107" s="250" t="s">
        <v>172</v>
      </c>
      <c r="G107" s="247"/>
      <c r="H107" s="251">
        <v>13.15</v>
      </c>
      <c r="I107" s="252"/>
      <c r="J107" s="247"/>
      <c r="K107" s="247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147</v>
      </c>
      <c r="AU107" s="257" t="s">
        <v>78</v>
      </c>
      <c r="AV107" s="12" t="s">
        <v>78</v>
      </c>
      <c r="AW107" s="12" t="s">
        <v>33</v>
      </c>
      <c r="AX107" s="12" t="s">
        <v>69</v>
      </c>
      <c r="AY107" s="257" t="s">
        <v>128</v>
      </c>
    </row>
    <row r="108" spans="2:51" s="12" customFormat="1" ht="13.5">
      <c r="B108" s="246"/>
      <c r="C108" s="247"/>
      <c r="D108" s="248" t="s">
        <v>147</v>
      </c>
      <c r="E108" s="249" t="s">
        <v>21</v>
      </c>
      <c r="F108" s="250" t="s">
        <v>173</v>
      </c>
      <c r="G108" s="247"/>
      <c r="H108" s="251">
        <v>2.5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147</v>
      </c>
      <c r="AU108" s="257" t="s">
        <v>78</v>
      </c>
      <c r="AV108" s="12" t="s">
        <v>78</v>
      </c>
      <c r="AW108" s="12" t="s">
        <v>33</v>
      </c>
      <c r="AX108" s="12" t="s">
        <v>69</v>
      </c>
      <c r="AY108" s="257" t="s">
        <v>128</v>
      </c>
    </row>
    <row r="109" spans="2:51" s="13" customFormat="1" ht="13.5">
      <c r="B109" s="258"/>
      <c r="C109" s="259"/>
      <c r="D109" s="248" t="s">
        <v>147</v>
      </c>
      <c r="E109" s="260" t="s">
        <v>21</v>
      </c>
      <c r="F109" s="261" t="s">
        <v>174</v>
      </c>
      <c r="G109" s="259"/>
      <c r="H109" s="262">
        <v>15.65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147</v>
      </c>
      <c r="AU109" s="268" t="s">
        <v>78</v>
      </c>
      <c r="AV109" s="13" t="s">
        <v>137</v>
      </c>
      <c r="AW109" s="13" t="s">
        <v>33</v>
      </c>
      <c r="AX109" s="13" t="s">
        <v>76</v>
      </c>
      <c r="AY109" s="268" t="s">
        <v>128</v>
      </c>
    </row>
    <row r="110" spans="2:65" s="1" customFormat="1" ht="25.5" customHeight="1">
      <c r="B110" s="45"/>
      <c r="C110" s="234" t="s">
        <v>78</v>
      </c>
      <c r="D110" s="234" t="s">
        <v>132</v>
      </c>
      <c r="E110" s="235" t="s">
        <v>175</v>
      </c>
      <c r="F110" s="236" t="s">
        <v>176</v>
      </c>
      <c r="G110" s="237" t="s">
        <v>169</v>
      </c>
      <c r="H110" s="238">
        <v>16.7</v>
      </c>
      <c r="I110" s="239"/>
      <c r="J110" s="240">
        <f>ROUND(I110*H110,2)</f>
        <v>0</v>
      </c>
      <c r="K110" s="236" t="s">
        <v>136</v>
      </c>
      <c r="L110" s="71"/>
      <c r="M110" s="241" t="s">
        <v>21</v>
      </c>
      <c r="N110" s="242" t="s">
        <v>40</v>
      </c>
      <c r="O110" s="46"/>
      <c r="P110" s="243">
        <f>O110*H110</f>
        <v>0</v>
      </c>
      <c r="Q110" s="243">
        <v>0.00278</v>
      </c>
      <c r="R110" s="243">
        <f>Q110*H110</f>
        <v>0.046425999999999995</v>
      </c>
      <c r="S110" s="243">
        <v>0</v>
      </c>
      <c r="T110" s="244">
        <f>S110*H110</f>
        <v>0</v>
      </c>
      <c r="AR110" s="23" t="s">
        <v>170</v>
      </c>
      <c r="AT110" s="23" t="s">
        <v>132</v>
      </c>
      <c r="AU110" s="23" t="s">
        <v>78</v>
      </c>
      <c r="AY110" s="23" t="s">
        <v>128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3" t="s">
        <v>76</v>
      </c>
      <c r="BK110" s="245">
        <f>ROUND(I110*H110,2)</f>
        <v>0</v>
      </c>
      <c r="BL110" s="23" t="s">
        <v>170</v>
      </c>
      <c r="BM110" s="23" t="s">
        <v>177</v>
      </c>
    </row>
    <row r="111" spans="2:51" s="12" customFormat="1" ht="13.5">
      <c r="B111" s="246"/>
      <c r="C111" s="247"/>
      <c r="D111" s="248" t="s">
        <v>147</v>
      </c>
      <c r="E111" s="249" t="s">
        <v>21</v>
      </c>
      <c r="F111" s="250" t="s">
        <v>178</v>
      </c>
      <c r="G111" s="247"/>
      <c r="H111" s="251">
        <v>16.7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147</v>
      </c>
      <c r="AU111" s="257" t="s">
        <v>78</v>
      </c>
      <c r="AV111" s="12" t="s">
        <v>78</v>
      </c>
      <c r="AW111" s="12" t="s">
        <v>33</v>
      </c>
      <c r="AX111" s="12" t="s">
        <v>76</v>
      </c>
      <c r="AY111" s="257" t="s">
        <v>128</v>
      </c>
    </row>
    <row r="112" spans="2:65" s="1" customFormat="1" ht="38.25" customHeight="1">
      <c r="B112" s="45"/>
      <c r="C112" s="234" t="s">
        <v>179</v>
      </c>
      <c r="D112" s="234" t="s">
        <v>132</v>
      </c>
      <c r="E112" s="235" t="s">
        <v>180</v>
      </c>
      <c r="F112" s="236" t="s">
        <v>181</v>
      </c>
      <c r="G112" s="237" t="s">
        <v>135</v>
      </c>
      <c r="H112" s="238">
        <v>0.059</v>
      </c>
      <c r="I112" s="239"/>
      <c r="J112" s="240">
        <f>ROUND(I112*H112,2)</f>
        <v>0</v>
      </c>
      <c r="K112" s="236" t="s">
        <v>136</v>
      </c>
      <c r="L112" s="71"/>
      <c r="M112" s="241" t="s">
        <v>21</v>
      </c>
      <c r="N112" s="242" t="s">
        <v>40</v>
      </c>
      <c r="O112" s="46"/>
      <c r="P112" s="243">
        <f>O112*H112</f>
        <v>0</v>
      </c>
      <c r="Q112" s="243">
        <v>0</v>
      </c>
      <c r="R112" s="243">
        <f>Q112*H112</f>
        <v>0</v>
      </c>
      <c r="S112" s="243">
        <v>0</v>
      </c>
      <c r="T112" s="244">
        <f>S112*H112</f>
        <v>0</v>
      </c>
      <c r="AR112" s="23" t="s">
        <v>170</v>
      </c>
      <c r="AT112" s="23" t="s">
        <v>132</v>
      </c>
      <c r="AU112" s="23" t="s">
        <v>78</v>
      </c>
      <c r="AY112" s="23" t="s">
        <v>128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23" t="s">
        <v>76</v>
      </c>
      <c r="BK112" s="245">
        <f>ROUND(I112*H112,2)</f>
        <v>0</v>
      </c>
      <c r="BL112" s="23" t="s">
        <v>170</v>
      </c>
      <c r="BM112" s="23" t="s">
        <v>182</v>
      </c>
    </row>
    <row r="113" spans="2:63" s="11" customFormat="1" ht="29.85" customHeight="1">
      <c r="B113" s="218"/>
      <c r="C113" s="219"/>
      <c r="D113" s="220" t="s">
        <v>68</v>
      </c>
      <c r="E113" s="232" t="s">
        <v>183</v>
      </c>
      <c r="F113" s="232" t="s">
        <v>184</v>
      </c>
      <c r="G113" s="219"/>
      <c r="H113" s="219"/>
      <c r="I113" s="222"/>
      <c r="J113" s="233">
        <f>BK113</f>
        <v>0</v>
      </c>
      <c r="K113" s="219"/>
      <c r="L113" s="224"/>
      <c r="M113" s="225"/>
      <c r="N113" s="226"/>
      <c r="O113" s="226"/>
      <c r="P113" s="227">
        <f>SUM(P114:P117)</f>
        <v>0</v>
      </c>
      <c r="Q113" s="226"/>
      <c r="R113" s="227">
        <f>SUM(R114:R117)</f>
        <v>0</v>
      </c>
      <c r="S113" s="226"/>
      <c r="T113" s="228">
        <f>SUM(T114:T117)</f>
        <v>6.177149999999999</v>
      </c>
      <c r="AR113" s="229" t="s">
        <v>78</v>
      </c>
      <c r="AT113" s="230" t="s">
        <v>68</v>
      </c>
      <c r="AU113" s="230" t="s">
        <v>76</v>
      </c>
      <c r="AY113" s="229" t="s">
        <v>128</v>
      </c>
      <c r="BK113" s="231">
        <f>SUM(BK114:BK117)</f>
        <v>0</v>
      </c>
    </row>
    <row r="114" spans="2:65" s="1" customFormat="1" ht="38.25" customHeight="1">
      <c r="B114" s="45"/>
      <c r="C114" s="234" t="s">
        <v>137</v>
      </c>
      <c r="D114" s="234" t="s">
        <v>132</v>
      </c>
      <c r="E114" s="235" t="s">
        <v>185</v>
      </c>
      <c r="F114" s="236" t="s">
        <v>186</v>
      </c>
      <c r="G114" s="237" t="s">
        <v>187</v>
      </c>
      <c r="H114" s="238">
        <v>222.6</v>
      </c>
      <c r="I114" s="239"/>
      <c r="J114" s="240">
        <f>ROUND(I114*H114,2)</f>
        <v>0</v>
      </c>
      <c r="K114" s="236" t="s">
        <v>136</v>
      </c>
      <c r="L114" s="71"/>
      <c r="M114" s="241" t="s">
        <v>21</v>
      </c>
      <c r="N114" s="242" t="s">
        <v>40</v>
      </c>
      <c r="O114" s="46"/>
      <c r="P114" s="243">
        <f>O114*H114</f>
        <v>0</v>
      </c>
      <c r="Q114" s="243">
        <v>0</v>
      </c>
      <c r="R114" s="243">
        <f>Q114*H114</f>
        <v>0</v>
      </c>
      <c r="S114" s="243">
        <v>0.012</v>
      </c>
      <c r="T114" s="244">
        <f>S114*H114</f>
        <v>2.6712</v>
      </c>
      <c r="AR114" s="23" t="s">
        <v>170</v>
      </c>
      <c r="AT114" s="23" t="s">
        <v>132</v>
      </c>
      <c r="AU114" s="23" t="s">
        <v>78</v>
      </c>
      <c r="AY114" s="23" t="s">
        <v>128</v>
      </c>
      <c r="BE114" s="245">
        <f>IF(N114="základní",J114,0)</f>
        <v>0</v>
      </c>
      <c r="BF114" s="245">
        <f>IF(N114="snížená",J114,0)</f>
        <v>0</v>
      </c>
      <c r="BG114" s="245">
        <f>IF(N114="zákl. přenesená",J114,0)</f>
        <v>0</v>
      </c>
      <c r="BH114" s="245">
        <f>IF(N114="sníž. přenesená",J114,0)</f>
        <v>0</v>
      </c>
      <c r="BI114" s="245">
        <f>IF(N114="nulová",J114,0)</f>
        <v>0</v>
      </c>
      <c r="BJ114" s="23" t="s">
        <v>76</v>
      </c>
      <c r="BK114" s="245">
        <f>ROUND(I114*H114,2)</f>
        <v>0</v>
      </c>
      <c r="BL114" s="23" t="s">
        <v>170</v>
      </c>
      <c r="BM114" s="23" t="s">
        <v>188</v>
      </c>
    </row>
    <row r="115" spans="2:51" s="12" customFormat="1" ht="13.5">
      <c r="B115" s="246"/>
      <c r="C115" s="247"/>
      <c r="D115" s="248" t="s">
        <v>147</v>
      </c>
      <c r="E115" s="249" t="s">
        <v>21</v>
      </c>
      <c r="F115" s="250" t="s">
        <v>189</v>
      </c>
      <c r="G115" s="247"/>
      <c r="H115" s="251">
        <v>222.6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147</v>
      </c>
      <c r="AU115" s="257" t="s">
        <v>78</v>
      </c>
      <c r="AV115" s="12" t="s">
        <v>78</v>
      </c>
      <c r="AW115" s="12" t="s">
        <v>33</v>
      </c>
      <c r="AX115" s="12" t="s">
        <v>76</v>
      </c>
      <c r="AY115" s="257" t="s">
        <v>128</v>
      </c>
    </row>
    <row r="116" spans="2:65" s="1" customFormat="1" ht="38.25" customHeight="1">
      <c r="B116" s="45"/>
      <c r="C116" s="234" t="s">
        <v>190</v>
      </c>
      <c r="D116" s="234" t="s">
        <v>132</v>
      </c>
      <c r="E116" s="235" t="s">
        <v>191</v>
      </c>
      <c r="F116" s="236" t="s">
        <v>192</v>
      </c>
      <c r="G116" s="237" t="s">
        <v>193</v>
      </c>
      <c r="H116" s="238">
        <v>233.73</v>
      </c>
      <c r="I116" s="239"/>
      <c r="J116" s="240">
        <f>ROUND(I116*H116,2)</f>
        <v>0</v>
      </c>
      <c r="K116" s="236" t="s">
        <v>136</v>
      </c>
      <c r="L116" s="71"/>
      <c r="M116" s="241" t="s">
        <v>21</v>
      </c>
      <c r="N116" s="242" t="s">
        <v>40</v>
      </c>
      <c r="O116" s="46"/>
      <c r="P116" s="243">
        <f>O116*H116</f>
        <v>0</v>
      </c>
      <c r="Q116" s="243">
        <v>0</v>
      </c>
      <c r="R116" s="243">
        <f>Q116*H116</f>
        <v>0</v>
      </c>
      <c r="S116" s="243">
        <v>0.015</v>
      </c>
      <c r="T116" s="244">
        <f>S116*H116</f>
        <v>3.50595</v>
      </c>
      <c r="AR116" s="23" t="s">
        <v>170</v>
      </c>
      <c r="AT116" s="23" t="s">
        <v>132</v>
      </c>
      <c r="AU116" s="23" t="s">
        <v>78</v>
      </c>
      <c r="AY116" s="23" t="s">
        <v>128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23" t="s">
        <v>76</v>
      </c>
      <c r="BK116" s="245">
        <f>ROUND(I116*H116,2)</f>
        <v>0</v>
      </c>
      <c r="BL116" s="23" t="s">
        <v>170</v>
      </c>
      <c r="BM116" s="23" t="s">
        <v>194</v>
      </c>
    </row>
    <row r="117" spans="2:51" s="12" customFormat="1" ht="13.5">
      <c r="B117" s="246"/>
      <c r="C117" s="247"/>
      <c r="D117" s="248" t="s">
        <v>147</v>
      </c>
      <c r="E117" s="249" t="s">
        <v>21</v>
      </c>
      <c r="F117" s="250" t="s">
        <v>195</v>
      </c>
      <c r="G117" s="247"/>
      <c r="H117" s="251">
        <v>233.73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147</v>
      </c>
      <c r="AU117" s="257" t="s">
        <v>78</v>
      </c>
      <c r="AV117" s="12" t="s">
        <v>78</v>
      </c>
      <c r="AW117" s="12" t="s">
        <v>33</v>
      </c>
      <c r="AX117" s="12" t="s">
        <v>76</v>
      </c>
      <c r="AY117" s="257" t="s">
        <v>128</v>
      </c>
    </row>
    <row r="118" spans="2:63" s="11" customFormat="1" ht="29.85" customHeight="1">
      <c r="B118" s="218"/>
      <c r="C118" s="219"/>
      <c r="D118" s="220" t="s">
        <v>68</v>
      </c>
      <c r="E118" s="232" t="s">
        <v>196</v>
      </c>
      <c r="F118" s="232" t="s">
        <v>197</v>
      </c>
      <c r="G118" s="219"/>
      <c r="H118" s="219"/>
      <c r="I118" s="222"/>
      <c r="J118" s="233">
        <f>BK118</f>
        <v>0</v>
      </c>
      <c r="K118" s="219"/>
      <c r="L118" s="224"/>
      <c r="M118" s="225"/>
      <c r="N118" s="226"/>
      <c r="O118" s="226"/>
      <c r="P118" s="227">
        <f>SUM(P119:P122)</f>
        <v>0</v>
      </c>
      <c r="Q118" s="226"/>
      <c r="R118" s="227">
        <f>SUM(R119:R122)</f>
        <v>2.1697200000000003</v>
      </c>
      <c r="S118" s="226"/>
      <c r="T118" s="228">
        <f>SUM(T119:T122)</f>
        <v>0</v>
      </c>
      <c r="AR118" s="229" t="s">
        <v>78</v>
      </c>
      <c r="AT118" s="230" t="s">
        <v>68</v>
      </c>
      <c r="AU118" s="230" t="s">
        <v>76</v>
      </c>
      <c r="AY118" s="229" t="s">
        <v>128</v>
      </c>
      <c r="BK118" s="231">
        <f>SUM(BK119:BK122)</f>
        <v>0</v>
      </c>
    </row>
    <row r="119" spans="2:65" s="1" customFormat="1" ht="38.25" customHeight="1">
      <c r="B119" s="45"/>
      <c r="C119" s="234" t="s">
        <v>198</v>
      </c>
      <c r="D119" s="234" t="s">
        <v>132</v>
      </c>
      <c r="E119" s="235" t="s">
        <v>199</v>
      </c>
      <c r="F119" s="236" t="s">
        <v>200</v>
      </c>
      <c r="G119" s="237" t="s">
        <v>193</v>
      </c>
      <c r="H119" s="238">
        <v>216.972</v>
      </c>
      <c r="I119" s="239"/>
      <c r="J119" s="240">
        <f>ROUND(I119*H119,2)</f>
        <v>0</v>
      </c>
      <c r="K119" s="236" t="s">
        <v>136</v>
      </c>
      <c r="L119" s="71"/>
      <c r="M119" s="241" t="s">
        <v>21</v>
      </c>
      <c r="N119" s="242" t="s">
        <v>40</v>
      </c>
      <c r="O119" s="46"/>
      <c r="P119" s="243">
        <f>O119*H119</f>
        <v>0</v>
      </c>
      <c r="Q119" s="243">
        <v>0</v>
      </c>
      <c r="R119" s="243">
        <f>Q119*H119</f>
        <v>0</v>
      </c>
      <c r="S119" s="243">
        <v>0</v>
      </c>
      <c r="T119" s="244">
        <f>S119*H119</f>
        <v>0</v>
      </c>
      <c r="AR119" s="23" t="s">
        <v>170</v>
      </c>
      <c r="AT119" s="23" t="s">
        <v>132</v>
      </c>
      <c r="AU119" s="23" t="s">
        <v>78</v>
      </c>
      <c r="AY119" s="23" t="s">
        <v>128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23" t="s">
        <v>76</v>
      </c>
      <c r="BK119" s="245">
        <f>ROUND(I119*H119,2)</f>
        <v>0</v>
      </c>
      <c r="BL119" s="23" t="s">
        <v>170</v>
      </c>
      <c r="BM119" s="23" t="s">
        <v>201</v>
      </c>
    </row>
    <row r="120" spans="2:51" s="12" customFormat="1" ht="13.5">
      <c r="B120" s="246"/>
      <c r="C120" s="247"/>
      <c r="D120" s="248" t="s">
        <v>147</v>
      </c>
      <c r="E120" s="249" t="s">
        <v>21</v>
      </c>
      <c r="F120" s="250" t="s">
        <v>202</v>
      </c>
      <c r="G120" s="247"/>
      <c r="H120" s="251">
        <v>216.972</v>
      </c>
      <c r="I120" s="252"/>
      <c r="J120" s="247"/>
      <c r="K120" s="247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147</v>
      </c>
      <c r="AU120" s="257" t="s">
        <v>78</v>
      </c>
      <c r="AV120" s="12" t="s">
        <v>78</v>
      </c>
      <c r="AW120" s="12" t="s">
        <v>33</v>
      </c>
      <c r="AX120" s="12" t="s">
        <v>76</v>
      </c>
      <c r="AY120" s="257" t="s">
        <v>128</v>
      </c>
    </row>
    <row r="121" spans="2:65" s="1" customFormat="1" ht="16.5" customHeight="1">
      <c r="B121" s="45"/>
      <c r="C121" s="269" t="s">
        <v>203</v>
      </c>
      <c r="D121" s="269" t="s">
        <v>204</v>
      </c>
      <c r="E121" s="270" t="s">
        <v>205</v>
      </c>
      <c r="F121" s="271" t="s">
        <v>206</v>
      </c>
      <c r="G121" s="272" t="s">
        <v>193</v>
      </c>
      <c r="H121" s="273">
        <v>216.972</v>
      </c>
      <c r="I121" s="274"/>
      <c r="J121" s="275">
        <f>ROUND(I121*H121,2)</f>
        <v>0</v>
      </c>
      <c r="K121" s="271" t="s">
        <v>21</v>
      </c>
      <c r="L121" s="276"/>
      <c r="M121" s="277" t="s">
        <v>21</v>
      </c>
      <c r="N121" s="278" t="s">
        <v>40</v>
      </c>
      <c r="O121" s="46"/>
      <c r="P121" s="243">
        <f>O121*H121</f>
        <v>0</v>
      </c>
      <c r="Q121" s="243">
        <v>0.01</v>
      </c>
      <c r="R121" s="243">
        <f>Q121*H121</f>
        <v>2.1697200000000003</v>
      </c>
      <c r="S121" s="243">
        <v>0</v>
      </c>
      <c r="T121" s="244">
        <f>S121*H121</f>
        <v>0</v>
      </c>
      <c r="AR121" s="23" t="s">
        <v>207</v>
      </c>
      <c r="AT121" s="23" t="s">
        <v>204</v>
      </c>
      <c r="AU121" s="23" t="s">
        <v>78</v>
      </c>
      <c r="AY121" s="23" t="s">
        <v>128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3" t="s">
        <v>76</v>
      </c>
      <c r="BK121" s="245">
        <f>ROUND(I121*H121,2)</f>
        <v>0</v>
      </c>
      <c r="BL121" s="23" t="s">
        <v>170</v>
      </c>
      <c r="BM121" s="23" t="s">
        <v>208</v>
      </c>
    </row>
    <row r="122" spans="2:65" s="1" customFormat="1" ht="38.25" customHeight="1">
      <c r="B122" s="45"/>
      <c r="C122" s="234" t="s">
        <v>209</v>
      </c>
      <c r="D122" s="234" t="s">
        <v>132</v>
      </c>
      <c r="E122" s="235" t="s">
        <v>210</v>
      </c>
      <c r="F122" s="236" t="s">
        <v>211</v>
      </c>
      <c r="G122" s="237" t="s">
        <v>135</v>
      </c>
      <c r="H122" s="238">
        <v>2.17</v>
      </c>
      <c r="I122" s="239"/>
      <c r="J122" s="240">
        <f>ROUND(I122*H122,2)</f>
        <v>0</v>
      </c>
      <c r="K122" s="236" t="s">
        <v>136</v>
      </c>
      <c r="L122" s="71"/>
      <c r="M122" s="241" t="s">
        <v>21</v>
      </c>
      <c r="N122" s="242" t="s">
        <v>40</v>
      </c>
      <c r="O122" s="46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AR122" s="23" t="s">
        <v>170</v>
      </c>
      <c r="AT122" s="23" t="s">
        <v>132</v>
      </c>
      <c r="AU122" s="23" t="s">
        <v>78</v>
      </c>
      <c r="AY122" s="23" t="s">
        <v>128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23" t="s">
        <v>76</v>
      </c>
      <c r="BK122" s="245">
        <f>ROUND(I122*H122,2)</f>
        <v>0</v>
      </c>
      <c r="BL122" s="23" t="s">
        <v>170</v>
      </c>
      <c r="BM122" s="23" t="s">
        <v>212</v>
      </c>
    </row>
    <row r="123" spans="2:63" s="11" customFormat="1" ht="29.85" customHeight="1">
      <c r="B123" s="218"/>
      <c r="C123" s="219"/>
      <c r="D123" s="220" t="s">
        <v>68</v>
      </c>
      <c r="E123" s="232" t="s">
        <v>213</v>
      </c>
      <c r="F123" s="232" t="s">
        <v>214</v>
      </c>
      <c r="G123" s="219"/>
      <c r="H123" s="219"/>
      <c r="I123" s="222"/>
      <c r="J123" s="233">
        <f>BK123</f>
        <v>0</v>
      </c>
      <c r="K123" s="219"/>
      <c r="L123" s="224"/>
      <c r="M123" s="225"/>
      <c r="N123" s="226"/>
      <c r="O123" s="226"/>
      <c r="P123" s="227">
        <f>SUM(P124:P131)</f>
        <v>0</v>
      </c>
      <c r="Q123" s="226"/>
      <c r="R123" s="227">
        <f>SUM(R124:R131)</f>
        <v>0</v>
      </c>
      <c r="S123" s="226"/>
      <c r="T123" s="228">
        <f>SUM(T124:T131)</f>
        <v>0.16369999999999998</v>
      </c>
      <c r="AR123" s="229" t="s">
        <v>78</v>
      </c>
      <c r="AT123" s="230" t="s">
        <v>68</v>
      </c>
      <c r="AU123" s="230" t="s">
        <v>76</v>
      </c>
      <c r="AY123" s="229" t="s">
        <v>128</v>
      </c>
      <c r="BK123" s="231">
        <f>SUM(BK124:BK131)</f>
        <v>0</v>
      </c>
    </row>
    <row r="124" spans="2:65" s="1" customFormat="1" ht="16.5" customHeight="1">
      <c r="B124" s="45"/>
      <c r="C124" s="234" t="s">
        <v>215</v>
      </c>
      <c r="D124" s="234" t="s">
        <v>132</v>
      </c>
      <c r="E124" s="235" t="s">
        <v>216</v>
      </c>
      <c r="F124" s="236" t="s">
        <v>217</v>
      </c>
      <c r="G124" s="237" t="s">
        <v>187</v>
      </c>
      <c r="H124" s="238">
        <v>14</v>
      </c>
      <c r="I124" s="239"/>
      <c r="J124" s="240">
        <f>ROUND(I124*H124,2)</f>
        <v>0</v>
      </c>
      <c r="K124" s="236" t="s">
        <v>136</v>
      </c>
      <c r="L124" s="71"/>
      <c r="M124" s="241" t="s">
        <v>21</v>
      </c>
      <c r="N124" s="242" t="s">
        <v>40</v>
      </c>
      <c r="O124" s="46"/>
      <c r="P124" s="243">
        <f>O124*H124</f>
        <v>0</v>
      </c>
      <c r="Q124" s="243">
        <v>0</v>
      </c>
      <c r="R124" s="243">
        <f>Q124*H124</f>
        <v>0</v>
      </c>
      <c r="S124" s="243">
        <v>0.0026</v>
      </c>
      <c r="T124" s="244">
        <f>S124*H124</f>
        <v>0.0364</v>
      </c>
      <c r="AR124" s="23" t="s">
        <v>170</v>
      </c>
      <c r="AT124" s="23" t="s">
        <v>132</v>
      </c>
      <c r="AU124" s="23" t="s">
        <v>78</v>
      </c>
      <c r="AY124" s="23" t="s">
        <v>128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3" t="s">
        <v>76</v>
      </c>
      <c r="BK124" s="245">
        <f>ROUND(I124*H124,2)</f>
        <v>0</v>
      </c>
      <c r="BL124" s="23" t="s">
        <v>170</v>
      </c>
      <c r="BM124" s="23" t="s">
        <v>218</v>
      </c>
    </row>
    <row r="125" spans="2:51" s="12" customFormat="1" ht="13.5">
      <c r="B125" s="246"/>
      <c r="C125" s="247"/>
      <c r="D125" s="248" t="s">
        <v>147</v>
      </c>
      <c r="E125" s="249" t="s">
        <v>21</v>
      </c>
      <c r="F125" s="250" t="s">
        <v>219</v>
      </c>
      <c r="G125" s="247"/>
      <c r="H125" s="251">
        <v>14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147</v>
      </c>
      <c r="AU125" s="257" t="s">
        <v>78</v>
      </c>
      <c r="AV125" s="12" t="s">
        <v>78</v>
      </c>
      <c r="AW125" s="12" t="s">
        <v>33</v>
      </c>
      <c r="AX125" s="12" t="s">
        <v>76</v>
      </c>
      <c r="AY125" s="257" t="s">
        <v>128</v>
      </c>
    </row>
    <row r="126" spans="2:65" s="1" customFormat="1" ht="16.5" customHeight="1">
      <c r="B126" s="45"/>
      <c r="C126" s="234" t="s">
        <v>220</v>
      </c>
      <c r="D126" s="234" t="s">
        <v>132</v>
      </c>
      <c r="E126" s="235" t="s">
        <v>221</v>
      </c>
      <c r="F126" s="236" t="s">
        <v>222</v>
      </c>
      <c r="G126" s="237" t="s">
        <v>187</v>
      </c>
      <c r="H126" s="238">
        <v>23.2</v>
      </c>
      <c r="I126" s="239"/>
      <c r="J126" s="240">
        <f>ROUND(I126*H126,2)</f>
        <v>0</v>
      </c>
      <c r="K126" s="236" t="s">
        <v>136</v>
      </c>
      <c r="L126" s="71"/>
      <c r="M126" s="241" t="s">
        <v>21</v>
      </c>
      <c r="N126" s="242" t="s">
        <v>40</v>
      </c>
      <c r="O126" s="46"/>
      <c r="P126" s="243">
        <f>O126*H126</f>
        <v>0</v>
      </c>
      <c r="Q126" s="243">
        <v>0</v>
      </c>
      <c r="R126" s="243">
        <f>Q126*H126</f>
        <v>0</v>
      </c>
      <c r="S126" s="243">
        <v>0.0026</v>
      </c>
      <c r="T126" s="244">
        <f>S126*H126</f>
        <v>0.06032</v>
      </c>
      <c r="AR126" s="23" t="s">
        <v>170</v>
      </c>
      <c r="AT126" s="23" t="s">
        <v>132</v>
      </c>
      <c r="AU126" s="23" t="s">
        <v>78</v>
      </c>
      <c r="AY126" s="23" t="s">
        <v>128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23" t="s">
        <v>76</v>
      </c>
      <c r="BK126" s="245">
        <f>ROUND(I126*H126,2)</f>
        <v>0</v>
      </c>
      <c r="BL126" s="23" t="s">
        <v>170</v>
      </c>
      <c r="BM126" s="23" t="s">
        <v>223</v>
      </c>
    </row>
    <row r="127" spans="2:51" s="12" customFormat="1" ht="13.5">
      <c r="B127" s="246"/>
      <c r="C127" s="247"/>
      <c r="D127" s="248" t="s">
        <v>147</v>
      </c>
      <c r="E127" s="249" t="s">
        <v>21</v>
      </c>
      <c r="F127" s="250" t="s">
        <v>224</v>
      </c>
      <c r="G127" s="247"/>
      <c r="H127" s="251">
        <v>23.2</v>
      </c>
      <c r="I127" s="252"/>
      <c r="J127" s="247"/>
      <c r="K127" s="247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147</v>
      </c>
      <c r="AU127" s="257" t="s">
        <v>78</v>
      </c>
      <c r="AV127" s="12" t="s">
        <v>78</v>
      </c>
      <c r="AW127" s="12" t="s">
        <v>33</v>
      </c>
      <c r="AX127" s="12" t="s">
        <v>76</v>
      </c>
      <c r="AY127" s="257" t="s">
        <v>128</v>
      </c>
    </row>
    <row r="128" spans="2:65" s="1" customFormat="1" ht="16.5" customHeight="1">
      <c r="B128" s="45"/>
      <c r="C128" s="234" t="s">
        <v>225</v>
      </c>
      <c r="D128" s="234" t="s">
        <v>132</v>
      </c>
      <c r="E128" s="235" t="s">
        <v>226</v>
      </c>
      <c r="F128" s="236" t="s">
        <v>227</v>
      </c>
      <c r="G128" s="237" t="s">
        <v>187</v>
      </c>
      <c r="H128" s="238">
        <v>6</v>
      </c>
      <c r="I128" s="239"/>
      <c r="J128" s="240">
        <f>ROUND(I128*H128,2)</f>
        <v>0</v>
      </c>
      <c r="K128" s="236" t="s">
        <v>136</v>
      </c>
      <c r="L128" s="71"/>
      <c r="M128" s="241" t="s">
        <v>21</v>
      </c>
      <c r="N128" s="242" t="s">
        <v>40</v>
      </c>
      <c r="O128" s="46"/>
      <c r="P128" s="243">
        <f>O128*H128</f>
        <v>0</v>
      </c>
      <c r="Q128" s="243">
        <v>0</v>
      </c>
      <c r="R128" s="243">
        <f>Q128*H128</f>
        <v>0</v>
      </c>
      <c r="S128" s="243">
        <v>0.00394</v>
      </c>
      <c r="T128" s="244">
        <f>S128*H128</f>
        <v>0.02364</v>
      </c>
      <c r="AR128" s="23" t="s">
        <v>170</v>
      </c>
      <c r="AT128" s="23" t="s">
        <v>132</v>
      </c>
      <c r="AU128" s="23" t="s">
        <v>78</v>
      </c>
      <c r="AY128" s="23" t="s">
        <v>128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3" t="s">
        <v>76</v>
      </c>
      <c r="BK128" s="245">
        <f>ROUND(I128*H128,2)</f>
        <v>0</v>
      </c>
      <c r="BL128" s="23" t="s">
        <v>170</v>
      </c>
      <c r="BM128" s="23" t="s">
        <v>228</v>
      </c>
    </row>
    <row r="129" spans="2:51" s="12" customFormat="1" ht="13.5">
      <c r="B129" s="246"/>
      <c r="C129" s="247"/>
      <c r="D129" s="248" t="s">
        <v>147</v>
      </c>
      <c r="E129" s="249" t="s">
        <v>21</v>
      </c>
      <c r="F129" s="250" t="s">
        <v>229</v>
      </c>
      <c r="G129" s="247"/>
      <c r="H129" s="251">
        <v>6</v>
      </c>
      <c r="I129" s="252"/>
      <c r="J129" s="247"/>
      <c r="K129" s="247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147</v>
      </c>
      <c r="AU129" s="257" t="s">
        <v>78</v>
      </c>
      <c r="AV129" s="12" t="s">
        <v>78</v>
      </c>
      <c r="AW129" s="12" t="s">
        <v>33</v>
      </c>
      <c r="AX129" s="12" t="s">
        <v>76</v>
      </c>
      <c r="AY129" s="257" t="s">
        <v>128</v>
      </c>
    </row>
    <row r="130" spans="2:65" s="1" customFormat="1" ht="16.5" customHeight="1">
      <c r="B130" s="45"/>
      <c r="C130" s="234" t="s">
        <v>230</v>
      </c>
      <c r="D130" s="234" t="s">
        <v>132</v>
      </c>
      <c r="E130" s="235" t="s">
        <v>231</v>
      </c>
      <c r="F130" s="236" t="s">
        <v>232</v>
      </c>
      <c r="G130" s="237" t="s">
        <v>187</v>
      </c>
      <c r="H130" s="238">
        <v>11</v>
      </c>
      <c r="I130" s="239"/>
      <c r="J130" s="240">
        <f>ROUND(I130*H130,2)</f>
        <v>0</v>
      </c>
      <c r="K130" s="236" t="s">
        <v>136</v>
      </c>
      <c r="L130" s="71"/>
      <c r="M130" s="241" t="s">
        <v>21</v>
      </c>
      <c r="N130" s="242" t="s">
        <v>40</v>
      </c>
      <c r="O130" s="46"/>
      <c r="P130" s="243">
        <f>O130*H130</f>
        <v>0</v>
      </c>
      <c r="Q130" s="243">
        <v>0</v>
      </c>
      <c r="R130" s="243">
        <f>Q130*H130</f>
        <v>0</v>
      </c>
      <c r="S130" s="243">
        <v>0.00394</v>
      </c>
      <c r="T130" s="244">
        <f>S130*H130</f>
        <v>0.04334</v>
      </c>
      <c r="AR130" s="23" t="s">
        <v>170</v>
      </c>
      <c r="AT130" s="23" t="s">
        <v>132</v>
      </c>
      <c r="AU130" s="23" t="s">
        <v>78</v>
      </c>
      <c r="AY130" s="23" t="s">
        <v>128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3" t="s">
        <v>76</v>
      </c>
      <c r="BK130" s="245">
        <f>ROUND(I130*H130,2)</f>
        <v>0</v>
      </c>
      <c r="BL130" s="23" t="s">
        <v>170</v>
      </c>
      <c r="BM130" s="23" t="s">
        <v>233</v>
      </c>
    </row>
    <row r="131" spans="2:51" s="12" customFormat="1" ht="13.5">
      <c r="B131" s="246"/>
      <c r="C131" s="247"/>
      <c r="D131" s="248" t="s">
        <v>147</v>
      </c>
      <c r="E131" s="249" t="s">
        <v>21</v>
      </c>
      <c r="F131" s="250" t="s">
        <v>234</v>
      </c>
      <c r="G131" s="247"/>
      <c r="H131" s="251">
        <v>11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147</v>
      </c>
      <c r="AU131" s="257" t="s">
        <v>78</v>
      </c>
      <c r="AV131" s="12" t="s">
        <v>78</v>
      </c>
      <c r="AW131" s="12" t="s">
        <v>33</v>
      </c>
      <c r="AX131" s="12" t="s">
        <v>76</v>
      </c>
      <c r="AY131" s="257" t="s">
        <v>128</v>
      </c>
    </row>
    <row r="132" spans="2:63" s="11" customFormat="1" ht="29.85" customHeight="1">
      <c r="B132" s="218"/>
      <c r="C132" s="219"/>
      <c r="D132" s="220" t="s">
        <v>68</v>
      </c>
      <c r="E132" s="232" t="s">
        <v>235</v>
      </c>
      <c r="F132" s="232" t="s">
        <v>236</v>
      </c>
      <c r="G132" s="219"/>
      <c r="H132" s="219"/>
      <c r="I132" s="222"/>
      <c r="J132" s="233">
        <f>BK132</f>
        <v>0</v>
      </c>
      <c r="K132" s="219"/>
      <c r="L132" s="224"/>
      <c r="M132" s="225"/>
      <c r="N132" s="226"/>
      <c r="O132" s="226"/>
      <c r="P132" s="227">
        <f>SUM(P133:P134)</f>
        <v>0</v>
      </c>
      <c r="Q132" s="226"/>
      <c r="R132" s="227">
        <f>SUM(R133:R134)</f>
        <v>0</v>
      </c>
      <c r="S132" s="226"/>
      <c r="T132" s="228">
        <f>SUM(T133:T134)</f>
        <v>3.3903828</v>
      </c>
      <c r="AR132" s="229" t="s">
        <v>78</v>
      </c>
      <c r="AT132" s="230" t="s">
        <v>68</v>
      </c>
      <c r="AU132" s="230" t="s">
        <v>76</v>
      </c>
      <c r="AY132" s="229" t="s">
        <v>128</v>
      </c>
      <c r="BK132" s="231">
        <f>SUM(BK133:BK134)</f>
        <v>0</v>
      </c>
    </row>
    <row r="133" spans="2:65" s="1" customFormat="1" ht="16.5" customHeight="1">
      <c r="B133" s="45"/>
      <c r="C133" s="234" t="s">
        <v>237</v>
      </c>
      <c r="D133" s="234" t="s">
        <v>132</v>
      </c>
      <c r="E133" s="235" t="s">
        <v>238</v>
      </c>
      <c r="F133" s="236" t="s">
        <v>239</v>
      </c>
      <c r="G133" s="237" t="s">
        <v>193</v>
      </c>
      <c r="H133" s="238">
        <v>221.16</v>
      </c>
      <c r="I133" s="239"/>
      <c r="J133" s="240">
        <f>ROUND(I133*H133,2)</f>
        <v>0</v>
      </c>
      <c r="K133" s="236" t="s">
        <v>136</v>
      </c>
      <c r="L133" s="71"/>
      <c r="M133" s="241" t="s">
        <v>21</v>
      </c>
      <c r="N133" s="242" t="s">
        <v>40</v>
      </c>
      <c r="O133" s="46"/>
      <c r="P133" s="243">
        <f>O133*H133</f>
        <v>0</v>
      </c>
      <c r="Q133" s="243">
        <v>0</v>
      </c>
      <c r="R133" s="243">
        <f>Q133*H133</f>
        <v>0</v>
      </c>
      <c r="S133" s="243">
        <v>0.01533</v>
      </c>
      <c r="T133" s="244">
        <f>S133*H133</f>
        <v>3.3903828</v>
      </c>
      <c r="AR133" s="23" t="s">
        <v>170</v>
      </c>
      <c r="AT133" s="23" t="s">
        <v>132</v>
      </c>
      <c r="AU133" s="23" t="s">
        <v>78</v>
      </c>
      <c r="AY133" s="23" t="s">
        <v>128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23" t="s">
        <v>76</v>
      </c>
      <c r="BK133" s="245">
        <f>ROUND(I133*H133,2)</f>
        <v>0</v>
      </c>
      <c r="BL133" s="23" t="s">
        <v>170</v>
      </c>
      <c r="BM133" s="23" t="s">
        <v>240</v>
      </c>
    </row>
    <row r="134" spans="2:51" s="12" customFormat="1" ht="13.5">
      <c r="B134" s="246"/>
      <c r="C134" s="247"/>
      <c r="D134" s="248" t="s">
        <v>147</v>
      </c>
      <c r="E134" s="249" t="s">
        <v>21</v>
      </c>
      <c r="F134" s="250" t="s">
        <v>241</v>
      </c>
      <c r="G134" s="247"/>
      <c r="H134" s="251">
        <v>221.16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147</v>
      </c>
      <c r="AU134" s="257" t="s">
        <v>78</v>
      </c>
      <c r="AV134" s="12" t="s">
        <v>78</v>
      </c>
      <c r="AW134" s="12" t="s">
        <v>33</v>
      </c>
      <c r="AX134" s="12" t="s">
        <v>76</v>
      </c>
      <c r="AY134" s="257" t="s">
        <v>128</v>
      </c>
    </row>
    <row r="135" spans="2:63" s="11" customFormat="1" ht="29.85" customHeight="1">
      <c r="B135" s="218"/>
      <c r="C135" s="219"/>
      <c r="D135" s="220" t="s">
        <v>68</v>
      </c>
      <c r="E135" s="232" t="s">
        <v>242</v>
      </c>
      <c r="F135" s="232" t="s">
        <v>243</v>
      </c>
      <c r="G135" s="219"/>
      <c r="H135" s="219"/>
      <c r="I135" s="222"/>
      <c r="J135" s="233">
        <f>BK135</f>
        <v>0</v>
      </c>
      <c r="K135" s="219"/>
      <c r="L135" s="224"/>
      <c r="M135" s="225"/>
      <c r="N135" s="226"/>
      <c r="O135" s="226"/>
      <c r="P135" s="227">
        <f>SUM(P136:P141)</f>
        <v>0</v>
      </c>
      <c r="Q135" s="226"/>
      <c r="R135" s="227">
        <f>SUM(R136:R141)</f>
        <v>1.21362</v>
      </c>
      <c r="S135" s="226"/>
      <c r="T135" s="228">
        <f>SUM(T136:T141)</f>
        <v>0</v>
      </c>
      <c r="AR135" s="229" t="s">
        <v>78</v>
      </c>
      <c r="AT135" s="230" t="s">
        <v>68</v>
      </c>
      <c r="AU135" s="230" t="s">
        <v>76</v>
      </c>
      <c r="AY135" s="229" t="s">
        <v>128</v>
      </c>
      <c r="BK135" s="231">
        <f>SUM(BK136:BK141)</f>
        <v>0</v>
      </c>
    </row>
    <row r="136" spans="2:65" s="1" customFormat="1" ht="25.5" customHeight="1">
      <c r="B136" s="45"/>
      <c r="C136" s="234" t="s">
        <v>10</v>
      </c>
      <c r="D136" s="234" t="s">
        <v>132</v>
      </c>
      <c r="E136" s="235" t="s">
        <v>244</v>
      </c>
      <c r="F136" s="236" t="s">
        <v>245</v>
      </c>
      <c r="G136" s="237" t="s">
        <v>187</v>
      </c>
      <c r="H136" s="238">
        <v>6</v>
      </c>
      <c r="I136" s="239"/>
      <c r="J136" s="240">
        <f>ROUND(I136*H136,2)</f>
        <v>0</v>
      </c>
      <c r="K136" s="236" t="s">
        <v>136</v>
      </c>
      <c r="L136" s="71"/>
      <c r="M136" s="241" t="s">
        <v>21</v>
      </c>
      <c r="N136" s="242" t="s">
        <v>40</v>
      </c>
      <c r="O136" s="46"/>
      <c r="P136" s="243">
        <f>O136*H136</f>
        <v>0</v>
      </c>
      <c r="Q136" s="243">
        <v>0.00127</v>
      </c>
      <c r="R136" s="243">
        <f>Q136*H136</f>
        <v>0.00762</v>
      </c>
      <c r="S136" s="243">
        <v>0</v>
      </c>
      <c r="T136" s="244">
        <f>S136*H136</f>
        <v>0</v>
      </c>
      <c r="AR136" s="23" t="s">
        <v>137</v>
      </c>
      <c r="AT136" s="23" t="s">
        <v>132</v>
      </c>
      <c r="AU136" s="23" t="s">
        <v>78</v>
      </c>
      <c r="AY136" s="23" t="s">
        <v>128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3" t="s">
        <v>76</v>
      </c>
      <c r="BK136" s="245">
        <f>ROUND(I136*H136,2)</f>
        <v>0</v>
      </c>
      <c r="BL136" s="23" t="s">
        <v>137</v>
      </c>
      <c r="BM136" s="23" t="s">
        <v>246</v>
      </c>
    </row>
    <row r="137" spans="2:51" s="12" customFormat="1" ht="13.5">
      <c r="B137" s="246"/>
      <c r="C137" s="247"/>
      <c r="D137" s="248" t="s">
        <v>147</v>
      </c>
      <c r="E137" s="249" t="s">
        <v>21</v>
      </c>
      <c r="F137" s="250" t="s">
        <v>247</v>
      </c>
      <c r="G137" s="247"/>
      <c r="H137" s="251">
        <v>6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147</v>
      </c>
      <c r="AU137" s="257" t="s">
        <v>78</v>
      </c>
      <c r="AV137" s="12" t="s">
        <v>78</v>
      </c>
      <c r="AW137" s="12" t="s">
        <v>33</v>
      </c>
      <c r="AX137" s="12" t="s">
        <v>76</v>
      </c>
      <c r="AY137" s="257" t="s">
        <v>128</v>
      </c>
    </row>
    <row r="138" spans="2:65" s="1" customFormat="1" ht="16.5" customHeight="1">
      <c r="B138" s="45"/>
      <c r="C138" s="269" t="s">
        <v>170</v>
      </c>
      <c r="D138" s="269" t="s">
        <v>204</v>
      </c>
      <c r="E138" s="270" t="s">
        <v>248</v>
      </c>
      <c r="F138" s="271" t="s">
        <v>249</v>
      </c>
      <c r="G138" s="272" t="s">
        <v>193</v>
      </c>
      <c r="H138" s="273">
        <v>6</v>
      </c>
      <c r="I138" s="274"/>
      <c r="J138" s="275">
        <f>ROUND(I138*H138,2)</f>
        <v>0</v>
      </c>
      <c r="K138" s="271" t="s">
        <v>21</v>
      </c>
      <c r="L138" s="276"/>
      <c r="M138" s="277" t="s">
        <v>21</v>
      </c>
      <c r="N138" s="278" t="s">
        <v>40</v>
      </c>
      <c r="O138" s="46"/>
      <c r="P138" s="243">
        <f>O138*H138</f>
        <v>0</v>
      </c>
      <c r="Q138" s="243">
        <v>0.201</v>
      </c>
      <c r="R138" s="243">
        <f>Q138*H138</f>
        <v>1.206</v>
      </c>
      <c r="S138" s="243">
        <v>0</v>
      </c>
      <c r="T138" s="244">
        <f>S138*H138</f>
        <v>0</v>
      </c>
      <c r="AR138" s="23" t="s">
        <v>203</v>
      </c>
      <c r="AT138" s="23" t="s">
        <v>204</v>
      </c>
      <c r="AU138" s="23" t="s">
        <v>78</v>
      </c>
      <c r="AY138" s="23" t="s">
        <v>128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23" t="s">
        <v>76</v>
      </c>
      <c r="BK138" s="245">
        <f>ROUND(I138*H138,2)</f>
        <v>0</v>
      </c>
      <c r="BL138" s="23" t="s">
        <v>137</v>
      </c>
      <c r="BM138" s="23" t="s">
        <v>250</v>
      </c>
    </row>
    <row r="139" spans="2:51" s="12" customFormat="1" ht="13.5">
      <c r="B139" s="246"/>
      <c r="C139" s="247"/>
      <c r="D139" s="248" t="s">
        <v>147</v>
      </c>
      <c r="E139" s="249" t="s">
        <v>21</v>
      </c>
      <c r="F139" s="250" t="s">
        <v>247</v>
      </c>
      <c r="G139" s="247"/>
      <c r="H139" s="251">
        <v>6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147</v>
      </c>
      <c r="AU139" s="257" t="s">
        <v>78</v>
      </c>
      <c r="AV139" s="12" t="s">
        <v>78</v>
      </c>
      <c r="AW139" s="12" t="s">
        <v>33</v>
      </c>
      <c r="AX139" s="12" t="s">
        <v>76</v>
      </c>
      <c r="AY139" s="257" t="s">
        <v>128</v>
      </c>
    </row>
    <row r="140" spans="2:65" s="1" customFormat="1" ht="38.25" customHeight="1">
      <c r="B140" s="45"/>
      <c r="C140" s="234" t="s">
        <v>251</v>
      </c>
      <c r="D140" s="234" t="s">
        <v>132</v>
      </c>
      <c r="E140" s="235" t="s">
        <v>252</v>
      </c>
      <c r="F140" s="236" t="s">
        <v>253</v>
      </c>
      <c r="G140" s="237" t="s">
        <v>135</v>
      </c>
      <c r="H140" s="238">
        <v>1.533</v>
      </c>
      <c r="I140" s="239"/>
      <c r="J140" s="240">
        <f>ROUND(I140*H140,2)</f>
        <v>0</v>
      </c>
      <c r="K140" s="236" t="s">
        <v>136</v>
      </c>
      <c r="L140" s="71"/>
      <c r="M140" s="241" t="s">
        <v>21</v>
      </c>
      <c r="N140" s="242" t="s">
        <v>40</v>
      </c>
      <c r="O140" s="46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AR140" s="23" t="s">
        <v>170</v>
      </c>
      <c r="AT140" s="23" t="s">
        <v>132</v>
      </c>
      <c r="AU140" s="23" t="s">
        <v>78</v>
      </c>
      <c r="AY140" s="23" t="s">
        <v>128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23" t="s">
        <v>76</v>
      </c>
      <c r="BK140" s="245">
        <f>ROUND(I140*H140,2)</f>
        <v>0</v>
      </c>
      <c r="BL140" s="23" t="s">
        <v>170</v>
      </c>
      <c r="BM140" s="23" t="s">
        <v>254</v>
      </c>
    </row>
    <row r="141" spans="2:51" s="12" customFormat="1" ht="13.5">
      <c r="B141" s="246"/>
      <c r="C141" s="247"/>
      <c r="D141" s="248" t="s">
        <v>147</v>
      </c>
      <c r="E141" s="249" t="s">
        <v>21</v>
      </c>
      <c r="F141" s="250" t="s">
        <v>255</v>
      </c>
      <c r="G141" s="247"/>
      <c r="H141" s="251">
        <v>1.533</v>
      </c>
      <c r="I141" s="252"/>
      <c r="J141" s="247"/>
      <c r="K141" s="247"/>
      <c r="L141" s="253"/>
      <c r="M141" s="279"/>
      <c r="N141" s="280"/>
      <c r="O141" s="280"/>
      <c r="P141" s="280"/>
      <c r="Q141" s="280"/>
      <c r="R141" s="280"/>
      <c r="S141" s="280"/>
      <c r="T141" s="281"/>
      <c r="AT141" s="257" t="s">
        <v>147</v>
      </c>
      <c r="AU141" s="257" t="s">
        <v>78</v>
      </c>
      <c r="AV141" s="12" t="s">
        <v>78</v>
      </c>
      <c r="AW141" s="12" t="s">
        <v>33</v>
      </c>
      <c r="AX141" s="12" t="s">
        <v>76</v>
      </c>
      <c r="AY141" s="257" t="s">
        <v>128</v>
      </c>
    </row>
    <row r="142" spans="2:12" s="1" customFormat="1" ht="6.95" customHeight="1">
      <c r="B142" s="66"/>
      <c r="C142" s="67"/>
      <c r="D142" s="67"/>
      <c r="E142" s="67"/>
      <c r="F142" s="67"/>
      <c r="G142" s="67"/>
      <c r="H142" s="67"/>
      <c r="I142" s="177"/>
      <c r="J142" s="67"/>
      <c r="K142" s="67"/>
      <c r="L142" s="71"/>
    </row>
  </sheetData>
  <sheetProtection password="CC35" sheet="1" objects="1" scenarios="1" formatColumns="0" formatRows="0" autoFilter="0"/>
  <autoFilter ref="C91:K141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0:H80"/>
    <mergeCell ref="E82:H82"/>
    <mergeCell ref="E84:H84"/>
    <mergeCell ref="G1:H1"/>
    <mergeCell ref="L2:V2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48"/>
      <c r="C1" s="148"/>
      <c r="D1" s="149" t="s">
        <v>1</v>
      </c>
      <c r="E1" s="148"/>
      <c r="F1" s="150" t="s">
        <v>87</v>
      </c>
      <c r="G1" s="150" t="s">
        <v>88</v>
      </c>
      <c r="H1" s="150"/>
      <c r="I1" s="151"/>
      <c r="J1" s="150" t="s">
        <v>89</v>
      </c>
      <c r="K1" s="149" t="s">
        <v>90</v>
      </c>
      <c r="L1" s="150" t="s">
        <v>91</v>
      </c>
      <c r="M1" s="150"/>
      <c r="N1" s="150"/>
      <c r="O1" s="150"/>
      <c r="P1" s="150"/>
      <c r="Q1" s="150"/>
      <c r="R1" s="150"/>
      <c r="S1" s="150"/>
      <c r="T1" s="15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52"/>
      <c r="J3" s="25"/>
      <c r="K3" s="26"/>
      <c r="AT3" s="23" t="s">
        <v>78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53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53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53"/>
      <c r="J6" s="28"/>
      <c r="K6" s="30"/>
    </row>
    <row r="7" spans="2:11" ht="16.5" customHeight="1">
      <c r="B7" s="27"/>
      <c r="C7" s="28"/>
      <c r="D7" s="28"/>
      <c r="E7" s="154" t="str">
        <f>'Rekapitulace stavby'!K6</f>
        <v>Revitalizace výrobního areálu bývalé cihelny v. kat. úz. Krčín- výběrové řízení STŘECHA + SVĚTLÍKY</v>
      </c>
      <c r="F7" s="39"/>
      <c r="G7" s="39"/>
      <c r="H7" s="39"/>
      <c r="I7" s="153"/>
      <c r="J7" s="28"/>
      <c r="K7" s="30"/>
    </row>
    <row r="8" spans="2:11" ht="13.5">
      <c r="B8" s="27"/>
      <c r="C8" s="28"/>
      <c r="D8" s="39" t="s">
        <v>93</v>
      </c>
      <c r="E8" s="28"/>
      <c r="F8" s="28"/>
      <c r="G8" s="28"/>
      <c r="H8" s="28"/>
      <c r="I8" s="153"/>
      <c r="J8" s="28"/>
      <c r="K8" s="30"/>
    </row>
    <row r="9" spans="2:11" s="1" customFormat="1" ht="16.5" customHeight="1">
      <c r="B9" s="45"/>
      <c r="C9" s="46"/>
      <c r="D9" s="46"/>
      <c r="E9" s="154" t="s">
        <v>94</v>
      </c>
      <c r="F9" s="46"/>
      <c r="G9" s="46"/>
      <c r="H9" s="46"/>
      <c r="I9" s="155"/>
      <c r="J9" s="46"/>
      <c r="K9" s="50"/>
    </row>
    <row r="10" spans="2:11" s="1" customFormat="1" ht="13.5">
      <c r="B10" s="45"/>
      <c r="C10" s="46"/>
      <c r="D10" s="39" t="s">
        <v>95</v>
      </c>
      <c r="E10" s="46"/>
      <c r="F10" s="46"/>
      <c r="G10" s="46"/>
      <c r="H10" s="46"/>
      <c r="I10" s="155"/>
      <c r="J10" s="46"/>
      <c r="K10" s="50"/>
    </row>
    <row r="11" spans="2:11" s="1" customFormat="1" ht="36.95" customHeight="1">
      <c r="B11" s="45"/>
      <c r="C11" s="46"/>
      <c r="D11" s="46"/>
      <c r="E11" s="156" t="s">
        <v>256</v>
      </c>
      <c r="F11" s="46"/>
      <c r="G11" s="46"/>
      <c r="H11" s="46"/>
      <c r="I11" s="155"/>
      <c r="J11" s="46"/>
      <c r="K11" s="50"/>
    </row>
    <row r="12" spans="2:11" s="1" customFormat="1" ht="13.5">
      <c r="B12" s="45"/>
      <c r="C12" s="46"/>
      <c r="D12" s="46"/>
      <c r="E12" s="46"/>
      <c r="F12" s="46"/>
      <c r="G12" s="46"/>
      <c r="H12" s="46"/>
      <c r="I12" s="155"/>
      <c r="J12" s="46"/>
      <c r="K12" s="50"/>
    </row>
    <row r="13" spans="2:11" s="1" customFormat="1" ht="14.4" customHeight="1">
      <c r="B13" s="45"/>
      <c r="C13" s="46"/>
      <c r="D13" s="39" t="s">
        <v>20</v>
      </c>
      <c r="E13" s="46"/>
      <c r="F13" s="34" t="s">
        <v>21</v>
      </c>
      <c r="G13" s="46"/>
      <c r="H13" s="46"/>
      <c r="I13" s="157" t="s">
        <v>22</v>
      </c>
      <c r="J13" s="34" t="s">
        <v>21</v>
      </c>
      <c r="K13" s="50"/>
    </row>
    <row r="14" spans="2:11" s="1" customFormat="1" ht="14.4" customHeight="1">
      <c r="B14" s="45"/>
      <c r="C14" s="46"/>
      <c r="D14" s="39" t="s">
        <v>23</v>
      </c>
      <c r="E14" s="46"/>
      <c r="F14" s="34" t="s">
        <v>24</v>
      </c>
      <c r="G14" s="46"/>
      <c r="H14" s="46"/>
      <c r="I14" s="157" t="s">
        <v>25</v>
      </c>
      <c r="J14" s="158" t="str">
        <f>'Rekapitulace stavby'!AN8</f>
        <v>12. 12. 2018</v>
      </c>
      <c r="K14" s="50"/>
    </row>
    <row r="15" spans="2:11" s="1" customFormat="1" ht="10.8" customHeight="1">
      <c r="B15" s="45"/>
      <c r="C15" s="46"/>
      <c r="D15" s="46"/>
      <c r="E15" s="46"/>
      <c r="F15" s="46"/>
      <c r="G15" s="46"/>
      <c r="H15" s="46"/>
      <c r="I15" s="155"/>
      <c r="J15" s="46"/>
      <c r="K15" s="50"/>
    </row>
    <row r="16" spans="2:11" s="1" customFormat="1" ht="14.4" customHeight="1">
      <c r="B16" s="45"/>
      <c r="C16" s="46"/>
      <c r="D16" s="39" t="s">
        <v>27</v>
      </c>
      <c r="E16" s="46"/>
      <c r="F16" s="46"/>
      <c r="G16" s="46"/>
      <c r="H16" s="46"/>
      <c r="I16" s="157" t="s">
        <v>28</v>
      </c>
      <c r="J16" s="34" t="str">
        <f>IF('Rekapitulace stavby'!AN10="","",'Rekapitulace stavby'!AN10)</f>
        <v/>
      </c>
      <c r="K16" s="50"/>
    </row>
    <row r="17" spans="2:11" s="1" customFormat="1" ht="18" customHeight="1">
      <c r="B17" s="45"/>
      <c r="C17" s="46"/>
      <c r="D17" s="46"/>
      <c r="E17" s="34" t="str">
        <f>IF('Rekapitulace stavby'!E11="","",'Rekapitulace stavby'!E11)</f>
        <v xml:space="preserve"> </v>
      </c>
      <c r="F17" s="46"/>
      <c r="G17" s="46"/>
      <c r="H17" s="46"/>
      <c r="I17" s="157" t="s">
        <v>29</v>
      </c>
      <c r="J17" s="34" t="str">
        <f>IF('Rekapitulace stavby'!AN11="","",'Rekapitulace stavby'!AN11)</f>
        <v/>
      </c>
      <c r="K17" s="50"/>
    </row>
    <row r="18" spans="2:11" s="1" customFormat="1" ht="6.95" customHeight="1">
      <c r="B18" s="45"/>
      <c r="C18" s="46"/>
      <c r="D18" s="46"/>
      <c r="E18" s="46"/>
      <c r="F18" s="46"/>
      <c r="G18" s="46"/>
      <c r="H18" s="46"/>
      <c r="I18" s="155"/>
      <c r="J18" s="46"/>
      <c r="K18" s="50"/>
    </row>
    <row r="19" spans="2:11" s="1" customFormat="1" ht="14.4" customHeight="1">
      <c r="B19" s="45"/>
      <c r="C19" s="46"/>
      <c r="D19" s="39" t="s">
        <v>30</v>
      </c>
      <c r="E19" s="46"/>
      <c r="F19" s="46"/>
      <c r="G19" s="46"/>
      <c r="H19" s="46"/>
      <c r="I19" s="157" t="s">
        <v>28</v>
      </c>
      <c r="J19" s="34" t="str">
        <f>IF('Rekapitulace stavby'!AN13="Vyplň údaj","",IF('Rekapitulace stavby'!AN13="","",'Rekapitulace stavby'!AN13))</f>
        <v/>
      </c>
      <c r="K19" s="50"/>
    </row>
    <row r="20" spans="2:11" s="1" customFormat="1" ht="18" customHeight="1">
      <c r="B20" s="45"/>
      <c r="C20" s="46"/>
      <c r="D20" s="46"/>
      <c r="E20" s="34" t="str">
        <f>IF('Rekapitulace stavby'!E14="Vyplň údaj","",IF('Rekapitulace stavby'!E14="","",'Rekapitulace stavby'!E14))</f>
        <v/>
      </c>
      <c r="F20" s="46"/>
      <c r="G20" s="46"/>
      <c r="H20" s="46"/>
      <c r="I20" s="157" t="s">
        <v>29</v>
      </c>
      <c r="J20" s="34" t="str">
        <f>IF('Rekapitulace stavby'!AN14="Vyplň údaj","",IF('Rekapitulace stavby'!AN14="","",'Rekapitulace stavby'!AN14))</f>
        <v/>
      </c>
      <c r="K20" s="50"/>
    </row>
    <row r="21" spans="2:11" s="1" customFormat="1" ht="6.95" customHeight="1">
      <c r="B21" s="45"/>
      <c r="C21" s="46"/>
      <c r="D21" s="46"/>
      <c r="E21" s="46"/>
      <c r="F21" s="46"/>
      <c r="G21" s="46"/>
      <c r="H21" s="46"/>
      <c r="I21" s="155"/>
      <c r="J21" s="46"/>
      <c r="K21" s="50"/>
    </row>
    <row r="22" spans="2:11" s="1" customFormat="1" ht="14.4" customHeight="1">
      <c r="B22" s="45"/>
      <c r="C22" s="46"/>
      <c r="D22" s="39" t="s">
        <v>32</v>
      </c>
      <c r="E22" s="46"/>
      <c r="F22" s="46"/>
      <c r="G22" s="46"/>
      <c r="H22" s="46"/>
      <c r="I22" s="157" t="s">
        <v>28</v>
      </c>
      <c r="J22" s="34" t="str">
        <f>IF('Rekapitulace stavby'!AN16="","",'Rekapitulace stavby'!AN16)</f>
        <v/>
      </c>
      <c r="K22" s="50"/>
    </row>
    <row r="23" spans="2:11" s="1" customFormat="1" ht="18" customHeight="1">
      <c r="B23" s="45"/>
      <c r="C23" s="46"/>
      <c r="D23" s="46"/>
      <c r="E23" s="34" t="str">
        <f>IF('Rekapitulace stavby'!E17="","",'Rekapitulace stavby'!E17)</f>
        <v xml:space="preserve"> </v>
      </c>
      <c r="F23" s="46"/>
      <c r="G23" s="46"/>
      <c r="H23" s="46"/>
      <c r="I23" s="157" t="s">
        <v>29</v>
      </c>
      <c r="J23" s="34" t="str">
        <f>IF('Rekapitulace stavby'!AN17="","",'Rekapitulace stavby'!AN17)</f>
        <v/>
      </c>
      <c r="K23" s="50"/>
    </row>
    <row r="24" spans="2:11" s="1" customFormat="1" ht="6.95" customHeight="1">
      <c r="B24" s="45"/>
      <c r="C24" s="46"/>
      <c r="D24" s="46"/>
      <c r="E24" s="46"/>
      <c r="F24" s="46"/>
      <c r="G24" s="46"/>
      <c r="H24" s="46"/>
      <c r="I24" s="155"/>
      <c r="J24" s="46"/>
      <c r="K24" s="50"/>
    </row>
    <row r="25" spans="2:11" s="1" customFormat="1" ht="14.4" customHeight="1">
      <c r="B25" s="45"/>
      <c r="C25" s="46"/>
      <c r="D25" s="39" t="s">
        <v>34</v>
      </c>
      <c r="E25" s="46"/>
      <c r="F25" s="46"/>
      <c r="G25" s="46"/>
      <c r="H25" s="46"/>
      <c r="I25" s="155"/>
      <c r="J25" s="46"/>
      <c r="K25" s="50"/>
    </row>
    <row r="26" spans="2:11" s="7" customFormat="1" ht="16.5" customHeight="1">
      <c r="B26" s="159"/>
      <c r="C26" s="160"/>
      <c r="D26" s="160"/>
      <c r="E26" s="43" t="s">
        <v>21</v>
      </c>
      <c r="F26" s="43"/>
      <c r="G26" s="43"/>
      <c r="H26" s="43"/>
      <c r="I26" s="161"/>
      <c r="J26" s="160"/>
      <c r="K26" s="162"/>
    </row>
    <row r="27" spans="2:11" s="1" customFormat="1" ht="6.95" customHeight="1">
      <c r="B27" s="45"/>
      <c r="C27" s="46"/>
      <c r="D27" s="46"/>
      <c r="E27" s="46"/>
      <c r="F27" s="46"/>
      <c r="G27" s="46"/>
      <c r="H27" s="46"/>
      <c r="I27" s="155"/>
      <c r="J27" s="46"/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63"/>
      <c r="J28" s="105"/>
      <c r="K28" s="164"/>
    </row>
    <row r="29" spans="2:11" s="1" customFormat="1" ht="25.4" customHeight="1">
      <c r="B29" s="45"/>
      <c r="C29" s="46"/>
      <c r="D29" s="165" t="s">
        <v>35</v>
      </c>
      <c r="E29" s="46"/>
      <c r="F29" s="46"/>
      <c r="G29" s="46"/>
      <c r="H29" s="46"/>
      <c r="I29" s="155"/>
      <c r="J29" s="166">
        <f>ROUND(J86,2)</f>
        <v>0</v>
      </c>
      <c r="K29" s="50"/>
    </row>
    <row r="30" spans="2:11" s="1" customFormat="1" ht="6.95" customHeight="1">
      <c r="B30" s="45"/>
      <c r="C30" s="46"/>
      <c r="D30" s="105"/>
      <c r="E30" s="105"/>
      <c r="F30" s="105"/>
      <c r="G30" s="105"/>
      <c r="H30" s="105"/>
      <c r="I30" s="163"/>
      <c r="J30" s="105"/>
      <c r="K30" s="164"/>
    </row>
    <row r="31" spans="2:11" s="1" customFormat="1" ht="14.4" customHeight="1">
      <c r="B31" s="45"/>
      <c r="C31" s="46"/>
      <c r="D31" s="46"/>
      <c r="E31" s="46"/>
      <c r="F31" s="51" t="s">
        <v>37</v>
      </c>
      <c r="G31" s="46"/>
      <c r="H31" s="46"/>
      <c r="I31" s="167" t="s">
        <v>36</v>
      </c>
      <c r="J31" s="51" t="s">
        <v>38</v>
      </c>
      <c r="K31" s="50"/>
    </row>
    <row r="32" spans="2:11" s="1" customFormat="1" ht="14.4" customHeight="1">
      <c r="B32" s="45"/>
      <c r="C32" s="46"/>
      <c r="D32" s="54" t="s">
        <v>39</v>
      </c>
      <c r="E32" s="54" t="s">
        <v>40</v>
      </c>
      <c r="F32" s="168">
        <f>ROUND(SUM(BE86:BE93),2)</f>
        <v>0</v>
      </c>
      <c r="G32" s="46"/>
      <c r="H32" s="46"/>
      <c r="I32" s="169">
        <v>0.21</v>
      </c>
      <c r="J32" s="168">
        <f>ROUND(ROUND((SUM(BE86:BE93)),2)*I32,2)</f>
        <v>0</v>
      </c>
      <c r="K32" s="50"/>
    </row>
    <row r="33" spans="2:11" s="1" customFormat="1" ht="14.4" customHeight="1">
      <c r="B33" s="45"/>
      <c r="C33" s="46"/>
      <c r="D33" s="46"/>
      <c r="E33" s="54" t="s">
        <v>41</v>
      </c>
      <c r="F33" s="168">
        <f>ROUND(SUM(BF86:BF93),2)</f>
        <v>0</v>
      </c>
      <c r="G33" s="46"/>
      <c r="H33" s="46"/>
      <c r="I33" s="169">
        <v>0.15</v>
      </c>
      <c r="J33" s="168">
        <f>ROUND(ROUND((SUM(BF86:BF93)),2)*I33,2)</f>
        <v>0</v>
      </c>
      <c r="K33" s="50"/>
    </row>
    <row r="34" spans="2:11" s="1" customFormat="1" ht="14.4" customHeight="1" hidden="1">
      <c r="B34" s="45"/>
      <c r="C34" s="46"/>
      <c r="D34" s="46"/>
      <c r="E34" s="54" t="s">
        <v>42</v>
      </c>
      <c r="F34" s="168">
        <f>ROUND(SUM(BG86:BG93),2)</f>
        <v>0</v>
      </c>
      <c r="G34" s="46"/>
      <c r="H34" s="46"/>
      <c r="I34" s="169">
        <v>0.21</v>
      </c>
      <c r="J34" s="168">
        <v>0</v>
      </c>
      <c r="K34" s="50"/>
    </row>
    <row r="35" spans="2:11" s="1" customFormat="1" ht="14.4" customHeight="1" hidden="1">
      <c r="B35" s="45"/>
      <c r="C35" s="46"/>
      <c r="D35" s="46"/>
      <c r="E35" s="54" t="s">
        <v>43</v>
      </c>
      <c r="F35" s="168">
        <f>ROUND(SUM(BH86:BH93),2)</f>
        <v>0</v>
      </c>
      <c r="G35" s="46"/>
      <c r="H35" s="46"/>
      <c r="I35" s="169">
        <v>0.15</v>
      </c>
      <c r="J35" s="168">
        <v>0</v>
      </c>
      <c r="K35" s="50"/>
    </row>
    <row r="36" spans="2:11" s="1" customFormat="1" ht="14.4" customHeight="1" hidden="1">
      <c r="B36" s="45"/>
      <c r="C36" s="46"/>
      <c r="D36" s="46"/>
      <c r="E36" s="54" t="s">
        <v>44</v>
      </c>
      <c r="F36" s="168">
        <f>ROUND(SUM(BI86:BI93),2)</f>
        <v>0</v>
      </c>
      <c r="G36" s="46"/>
      <c r="H36" s="46"/>
      <c r="I36" s="169">
        <v>0</v>
      </c>
      <c r="J36" s="168">
        <v>0</v>
      </c>
      <c r="K36" s="50"/>
    </row>
    <row r="37" spans="2:11" s="1" customFormat="1" ht="6.95" customHeight="1">
      <c r="B37" s="45"/>
      <c r="C37" s="46"/>
      <c r="D37" s="46"/>
      <c r="E37" s="46"/>
      <c r="F37" s="46"/>
      <c r="G37" s="46"/>
      <c r="H37" s="46"/>
      <c r="I37" s="155"/>
      <c r="J37" s="46"/>
      <c r="K37" s="50"/>
    </row>
    <row r="38" spans="2:11" s="1" customFormat="1" ht="25.4" customHeight="1">
      <c r="B38" s="45"/>
      <c r="C38" s="170"/>
      <c r="D38" s="171" t="s">
        <v>45</v>
      </c>
      <c r="E38" s="97"/>
      <c r="F38" s="97"/>
      <c r="G38" s="172" t="s">
        <v>46</v>
      </c>
      <c r="H38" s="173" t="s">
        <v>47</v>
      </c>
      <c r="I38" s="174"/>
      <c r="J38" s="175">
        <f>SUM(J29:J36)</f>
        <v>0</v>
      </c>
      <c r="K38" s="176"/>
    </row>
    <row r="39" spans="2:11" s="1" customFormat="1" ht="14.4" customHeight="1">
      <c r="B39" s="66"/>
      <c r="C39" s="67"/>
      <c r="D39" s="67"/>
      <c r="E39" s="67"/>
      <c r="F39" s="67"/>
      <c r="G39" s="67"/>
      <c r="H39" s="67"/>
      <c r="I39" s="177"/>
      <c r="J39" s="67"/>
      <c r="K39" s="68"/>
    </row>
    <row r="43" spans="2:11" s="1" customFormat="1" ht="6.95" customHeight="1">
      <c r="B43" s="178"/>
      <c r="C43" s="179"/>
      <c r="D43" s="179"/>
      <c r="E43" s="179"/>
      <c r="F43" s="179"/>
      <c r="G43" s="179"/>
      <c r="H43" s="179"/>
      <c r="I43" s="180"/>
      <c r="J43" s="179"/>
      <c r="K43" s="181"/>
    </row>
    <row r="44" spans="2:11" s="1" customFormat="1" ht="36.95" customHeight="1">
      <c r="B44" s="45"/>
      <c r="C44" s="29" t="s">
        <v>97</v>
      </c>
      <c r="D44" s="46"/>
      <c r="E44" s="46"/>
      <c r="F44" s="46"/>
      <c r="G44" s="46"/>
      <c r="H44" s="46"/>
      <c r="I44" s="155"/>
      <c r="J44" s="46"/>
      <c r="K44" s="50"/>
    </row>
    <row r="45" spans="2:11" s="1" customFormat="1" ht="6.95" customHeight="1">
      <c r="B45" s="45"/>
      <c r="C45" s="46"/>
      <c r="D45" s="46"/>
      <c r="E45" s="46"/>
      <c r="F45" s="46"/>
      <c r="G45" s="46"/>
      <c r="H45" s="46"/>
      <c r="I45" s="155"/>
      <c r="J45" s="46"/>
      <c r="K45" s="50"/>
    </row>
    <row r="46" spans="2:11" s="1" customFormat="1" ht="14.4" customHeight="1">
      <c r="B46" s="45"/>
      <c r="C46" s="39" t="s">
        <v>18</v>
      </c>
      <c r="D46" s="46"/>
      <c r="E46" s="46"/>
      <c r="F46" s="46"/>
      <c r="G46" s="46"/>
      <c r="H46" s="46"/>
      <c r="I46" s="155"/>
      <c r="J46" s="46"/>
      <c r="K46" s="50"/>
    </row>
    <row r="47" spans="2:11" s="1" customFormat="1" ht="16.5" customHeight="1">
      <c r="B47" s="45"/>
      <c r="C47" s="46"/>
      <c r="D47" s="46"/>
      <c r="E47" s="154" t="str">
        <f>E7</f>
        <v>Revitalizace výrobního areálu bývalé cihelny v. kat. úz. Krčín- výběrové řízení STŘECHA + SVĚTLÍKY</v>
      </c>
      <c r="F47" s="39"/>
      <c r="G47" s="39"/>
      <c r="H47" s="39"/>
      <c r="I47" s="155"/>
      <c r="J47" s="46"/>
      <c r="K47" s="50"/>
    </row>
    <row r="48" spans="2:11" ht="13.5">
      <c r="B48" s="27"/>
      <c r="C48" s="39" t="s">
        <v>93</v>
      </c>
      <c r="D48" s="28"/>
      <c r="E48" s="28"/>
      <c r="F48" s="28"/>
      <c r="G48" s="28"/>
      <c r="H48" s="28"/>
      <c r="I48" s="153"/>
      <c r="J48" s="28"/>
      <c r="K48" s="30"/>
    </row>
    <row r="49" spans="2:11" s="1" customFormat="1" ht="16.5" customHeight="1">
      <c r="B49" s="45"/>
      <c r="C49" s="46"/>
      <c r="D49" s="46"/>
      <c r="E49" s="154" t="s">
        <v>94</v>
      </c>
      <c r="F49" s="46"/>
      <c r="G49" s="46"/>
      <c r="H49" s="46"/>
      <c r="I49" s="155"/>
      <c r="J49" s="46"/>
      <c r="K49" s="50"/>
    </row>
    <row r="50" spans="2:11" s="1" customFormat="1" ht="14.4" customHeight="1">
      <c r="B50" s="45"/>
      <c r="C50" s="39" t="s">
        <v>95</v>
      </c>
      <c r="D50" s="46"/>
      <c r="E50" s="46"/>
      <c r="F50" s="46"/>
      <c r="G50" s="46"/>
      <c r="H50" s="46"/>
      <c r="I50" s="155"/>
      <c r="J50" s="46"/>
      <c r="K50" s="50"/>
    </row>
    <row r="51" spans="2:11" s="1" customFormat="1" ht="17.25" customHeight="1">
      <c r="B51" s="45"/>
      <c r="C51" s="46"/>
      <c r="D51" s="46"/>
      <c r="E51" s="156" t="str">
        <f>E11</f>
        <v xml:space="preserve">SO 10 VRN - SO 10 VRN - Revitalizace výrobního areálu cihelny -  způsobilé výdaje STŘECHA + SVĚTLÍKY</v>
      </c>
      <c r="F51" s="46"/>
      <c r="G51" s="46"/>
      <c r="H51" s="46"/>
      <c r="I51" s="155"/>
      <c r="J51" s="46"/>
      <c r="K51" s="50"/>
    </row>
    <row r="52" spans="2:11" s="1" customFormat="1" ht="6.95" customHeight="1">
      <c r="B52" s="45"/>
      <c r="C52" s="46"/>
      <c r="D52" s="46"/>
      <c r="E52" s="46"/>
      <c r="F52" s="46"/>
      <c r="G52" s="46"/>
      <c r="H52" s="46"/>
      <c r="I52" s="155"/>
      <c r="J52" s="46"/>
      <c r="K52" s="50"/>
    </row>
    <row r="53" spans="2:11" s="1" customFormat="1" ht="18" customHeight="1">
      <c r="B53" s="45"/>
      <c r="C53" s="39" t="s">
        <v>23</v>
      </c>
      <c r="D53" s="46"/>
      <c r="E53" s="46"/>
      <c r="F53" s="34" t="str">
        <f>F14</f>
        <v xml:space="preserve"> </v>
      </c>
      <c r="G53" s="46"/>
      <c r="H53" s="46"/>
      <c r="I53" s="157" t="s">
        <v>25</v>
      </c>
      <c r="J53" s="158" t="str">
        <f>IF(J14="","",J14)</f>
        <v>12. 12. 2018</v>
      </c>
      <c r="K53" s="50"/>
    </row>
    <row r="54" spans="2:11" s="1" customFormat="1" ht="6.95" customHeight="1">
      <c r="B54" s="45"/>
      <c r="C54" s="46"/>
      <c r="D54" s="46"/>
      <c r="E54" s="46"/>
      <c r="F54" s="46"/>
      <c r="G54" s="46"/>
      <c r="H54" s="46"/>
      <c r="I54" s="155"/>
      <c r="J54" s="46"/>
      <c r="K54" s="50"/>
    </row>
    <row r="55" spans="2:11" s="1" customFormat="1" ht="13.5">
      <c r="B55" s="45"/>
      <c r="C55" s="39" t="s">
        <v>27</v>
      </c>
      <c r="D55" s="46"/>
      <c r="E55" s="46"/>
      <c r="F55" s="34" t="str">
        <f>E17</f>
        <v xml:space="preserve"> </v>
      </c>
      <c r="G55" s="46"/>
      <c r="H55" s="46"/>
      <c r="I55" s="157" t="s">
        <v>32</v>
      </c>
      <c r="J55" s="43" t="str">
        <f>E23</f>
        <v xml:space="preserve"> </v>
      </c>
      <c r="K55" s="50"/>
    </row>
    <row r="56" spans="2:11" s="1" customFormat="1" ht="14.4" customHeight="1">
      <c r="B56" s="45"/>
      <c r="C56" s="39" t="s">
        <v>30</v>
      </c>
      <c r="D56" s="46"/>
      <c r="E56" s="46"/>
      <c r="F56" s="34" t="str">
        <f>IF(E20="","",E20)</f>
        <v/>
      </c>
      <c r="G56" s="46"/>
      <c r="H56" s="46"/>
      <c r="I56" s="155"/>
      <c r="J56" s="182"/>
      <c r="K56" s="50"/>
    </row>
    <row r="57" spans="2:11" s="1" customFormat="1" ht="10.3" customHeight="1">
      <c r="B57" s="45"/>
      <c r="C57" s="46"/>
      <c r="D57" s="46"/>
      <c r="E57" s="46"/>
      <c r="F57" s="46"/>
      <c r="G57" s="46"/>
      <c r="H57" s="46"/>
      <c r="I57" s="155"/>
      <c r="J57" s="46"/>
      <c r="K57" s="50"/>
    </row>
    <row r="58" spans="2:11" s="1" customFormat="1" ht="29.25" customHeight="1">
      <c r="B58" s="45"/>
      <c r="C58" s="183" t="s">
        <v>98</v>
      </c>
      <c r="D58" s="170"/>
      <c r="E58" s="170"/>
      <c r="F58" s="170"/>
      <c r="G58" s="170"/>
      <c r="H58" s="170"/>
      <c r="I58" s="184"/>
      <c r="J58" s="185" t="s">
        <v>99</v>
      </c>
      <c r="K58" s="186"/>
    </row>
    <row r="59" spans="2:11" s="1" customFormat="1" ht="10.3" customHeight="1">
      <c r="B59" s="45"/>
      <c r="C59" s="46"/>
      <c r="D59" s="46"/>
      <c r="E59" s="46"/>
      <c r="F59" s="46"/>
      <c r="G59" s="46"/>
      <c r="H59" s="46"/>
      <c r="I59" s="155"/>
      <c r="J59" s="46"/>
      <c r="K59" s="50"/>
    </row>
    <row r="60" spans="2:47" s="1" customFormat="1" ht="29.25" customHeight="1">
      <c r="B60" s="45"/>
      <c r="C60" s="187" t="s">
        <v>100</v>
      </c>
      <c r="D60" s="46"/>
      <c r="E60" s="46"/>
      <c r="F60" s="46"/>
      <c r="G60" s="46"/>
      <c r="H60" s="46"/>
      <c r="I60" s="155"/>
      <c r="J60" s="166">
        <f>J86</f>
        <v>0</v>
      </c>
      <c r="K60" s="50"/>
      <c r="AU60" s="23" t="s">
        <v>101</v>
      </c>
    </row>
    <row r="61" spans="2:11" s="8" customFormat="1" ht="24.95" customHeight="1">
      <c r="B61" s="188"/>
      <c r="C61" s="189"/>
      <c r="D61" s="190" t="s">
        <v>257</v>
      </c>
      <c r="E61" s="191"/>
      <c r="F61" s="191"/>
      <c r="G61" s="191"/>
      <c r="H61" s="191"/>
      <c r="I61" s="192"/>
      <c r="J61" s="193">
        <f>J87</f>
        <v>0</v>
      </c>
      <c r="K61" s="194"/>
    </row>
    <row r="62" spans="2:11" s="9" customFormat="1" ht="19.9" customHeight="1">
      <c r="B62" s="195"/>
      <c r="C62" s="196"/>
      <c r="D62" s="197" t="s">
        <v>258</v>
      </c>
      <c r="E62" s="198"/>
      <c r="F62" s="198"/>
      <c r="G62" s="198"/>
      <c r="H62" s="198"/>
      <c r="I62" s="199"/>
      <c r="J62" s="200">
        <f>J88</f>
        <v>0</v>
      </c>
      <c r="K62" s="201"/>
    </row>
    <row r="63" spans="2:11" s="9" customFormat="1" ht="19.9" customHeight="1">
      <c r="B63" s="195"/>
      <c r="C63" s="196"/>
      <c r="D63" s="197" t="s">
        <v>259</v>
      </c>
      <c r="E63" s="198"/>
      <c r="F63" s="198"/>
      <c r="G63" s="198"/>
      <c r="H63" s="198"/>
      <c r="I63" s="199"/>
      <c r="J63" s="200">
        <f>J90</f>
        <v>0</v>
      </c>
      <c r="K63" s="201"/>
    </row>
    <row r="64" spans="2:11" s="9" customFormat="1" ht="19.9" customHeight="1">
      <c r="B64" s="195"/>
      <c r="C64" s="196"/>
      <c r="D64" s="197" t="s">
        <v>260</v>
      </c>
      <c r="E64" s="198"/>
      <c r="F64" s="198"/>
      <c r="G64" s="198"/>
      <c r="H64" s="198"/>
      <c r="I64" s="199"/>
      <c r="J64" s="200">
        <f>J92</f>
        <v>0</v>
      </c>
      <c r="K64" s="201"/>
    </row>
    <row r="65" spans="2:11" s="1" customFormat="1" ht="21.8" customHeight="1">
      <c r="B65" s="45"/>
      <c r="C65" s="46"/>
      <c r="D65" s="46"/>
      <c r="E65" s="46"/>
      <c r="F65" s="46"/>
      <c r="G65" s="46"/>
      <c r="H65" s="46"/>
      <c r="I65" s="155"/>
      <c r="J65" s="46"/>
      <c r="K65" s="50"/>
    </row>
    <row r="66" spans="2:11" s="1" customFormat="1" ht="6.95" customHeight="1">
      <c r="B66" s="66"/>
      <c r="C66" s="67"/>
      <c r="D66" s="67"/>
      <c r="E66" s="67"/>
      <c r="F66" s="67"/>
      <c r="G66" s="67"/>
      <c r="H66" s="67"/>
      <c r="I66" s="177"/>
      <c r="J66" s="67"/>
      <c r="K66" s="68"/>
    </row>
    <row r="70" spans="2:12" s="1" customFormat="1" ht="6.95" customHeight="1">
      <c r="B70" s="69"/>
      <c r="C70" s="70"/>
      <c r="D70" s="70"/>
      <c r="E70" s="70"/>
      <c r="F70" s="70"/>
      <c r="G70" s="70"/>
      <c r="H70" s="70"/>
      <c r="I70" s="180"/>
      <c r="J70" s="70"/>
      <c r="K70" s="70"/>
      <c r="L70" s="71"/>
    </row>
    <row r="71" spans="2:12" s="1" customFormat="1" ht="36.95" customHeight="1">
      <c r="B71" s="45"/>
      <c r="C71" s="72" t="s">
        <v>112</v>
      </c>
      <c r="D71" s="73"/>
      <c r="E71" s="73"/>
      <c r="F71" s="73"/>
      <c r="G71" s="73"/>
      <c r="H71" s="73"/>
      <c r="I71" s="202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202"/>
      <c r="J72" s="73"/>
      <c r="K72" s="73"/>
      <c r="L72" s="71"/>
    </row>
    <row r="73" spans="2:12" s="1" customFormat="1" ht="14.4" customHeight="1">
      <c r="B73" s="45"/>
      <c r="C73" s="75" t="s">
        <v>18</v>
      </c>
      <c r="D73" s="73"/>
      <c r="E73" s="73"/>
      <c r="F73" s="73"/>
      <c r="G73" s="73"/>
      <c r="H73" s="73"/>
      <c r="I73" s="202"/>
      <c r="J73" s="73"/>
      <c r="K73" s="73"/>
      <c r="L73" s="71"/>
    </row>
    <row r="74" spans="2:12" s="1" customFormat="1" ht="16.5" customHeight="1">
      <c r="B74" s="45"/>
      <c r="C74" s="73"/>
      <c r="D74" s="73"/>
      <c r="E74" s="203" t="str">
        <f>E7</f>
        <v>Revitalizace výrobního areálu bývalé cihelny v. kat. úz. Krčín- výběrové řízení STŘECHA + SVĚTLÍKY</v>
      </c>
      <c r="F74" s="75"/>
      <c r="G74" s="75"/>
      <c r="H74" s="75"/>
      <c r="I74" s="202"/>
      <c r="J74" s="73"/>
      <c r="K74" s="73"/>
      <c r="L74" s="71"/>
    </row>
    <row r="75" spans="2:12" ht="13.5">
      <c r="B75" s="27"/>
      <c r="C75" s="75" t="s">
        <v>93</v>
      </c>
      <c r="D75" s="204"/>
      <c r="E75" s="204"/>
      <c r="F75" s="204"/>
      <c r="G75" s="204"/>
      <c r="H75" s="204"/>
      <c r="I75" s="147"/>
      <c r="J75" s="204"/>
      <c r="K75" s="204"/>
      <c r="L75" s="205"/>
    </row>
    <row r="76" spans="2:12" s="1" customFormat="1" ht="16.5" customHeight="1">
      <c r="B76" s="45"/>
      <c r="C76" s="73"/>
      <c r="D76" s="73"/>
      <c r="E76" s="203" t="s">
        <v>94</v>
      </c>
      <c r="F76" s="73"/>
      <c r="G76" s="73"/>
      <c r="H76" s="73"/>
      <c r="I76" s="202"/>
      <c r="J76" s="73"/>
      <c r="K76" s="73"/>
      <c r="L76" s="71"/>
    </row>
    <row r="77" spans="2:12" s="1" customFormat="1" ht="14.4" customHeight="1">
      <c r="B77" s="45"/>
      <c r="C77" s="75" t="s">
        <v>95</v>
      </c>
      <c r="D77" s="73"/>
      <c r="E77" s="73"/>
      <c r="F77" s="73"/>
      <c r="G77" s="73"/>
      <c r="H77" s="73"/>
      <c r="I77" s="202"/>
      <c r="J77" s="73"/>
      <c r="K77" s="73"/>
      <c r="L77" s="71"/>
    </row>
    <row r="78" spans="2:12" s="1" customFormat="1" ht="17.25" customHeight="1">
      <c r="B78" s="45"/>
      <c r="C78" s="73"/>
      <c r="D78" s="73"/>
      <c r="E78" s="81" t="str">
        <f>E11</f>
        <v xml:space="preserve">SO 10 VRN - SO 10 VRN - Revitalizace výrobního areálu cihelny -  způsobilé výdaje STŘECHA + SVĚTLÍKY</v>
      </c>
      <c r="F78" s="73"/>
      <c r="G78" s="73"/>
      <c r="H78" s="73"/>
      <c r="I78" s="202"/>
      <c r="J78" s="73"/>
      <c r="K78" s="73"/>
      <c r="L78" s="71"/>
    </row>
    <row r="79" spans="2:12" s="1" customFormat="1" ht="6.95" customHeight="1">
      <c r="B79" s="45"/>
      <c r="C79" s="73"/>
      <c r="D79" s="73"/>
      <c r="E79" s="73"/>
      <c r="F79" s="73"/>
      <c r="G79" s="73"/>
      <c r="H79" s="73"/>
      <c r="I79" s="202"/>
      <c r="J79" s="73"/>
      <c r="K79" s="73"/>
      <c r="L79" s="71"/>
    </row>
    <row r="80" spans="2:12" s="1" customFormat="1" ht="18" customHeight="1">
      <c r="B80" s="45"/>
      <c r="C80" s="75" t="s">
        <v>23</v>
      </c>
      <c r="D80" s="73"/>
      <c r="E80" s="73"/>
      <c r="F80" s="206" t="str">
        <f>F14</f>
        <v xml:space="preserve"> </v>
      </c>
      <c r="G80" s="73"/>
      <c r="H80" s="73"/>
      <c r="I80" s="207" t="s">
        <v>25</v>
      </c>
      <c r="J80" s="84" t="str">
        <f>IF(J14="","",J14)</f>
        <v>12. 12. 2018</v>
      </c>
      <c r="K80" s="73"/>
      <c r="L80" s="71"/>
    </row>
    <row r="81" spans="2:12" s="1" customFormat="1" ht="6.95" customHeight="1">
      <c r="B81" s="45"/>
      <c r="C81" s="73"/>
      <c r="D81" s="73"/>
      <c r="E81" s="73"/>
      <c r="F81" s="73"/>
      <c r="G81" s="73"/>
      <c r="H81" s="73"/>
      <c r="I81" s="202"/>
      <c r="J81" s="73"/>
      <c r="K81" s="73"/>
      <c r="L81" s="71"/>
    </row>
    <row r="82" spans="2:12" s="1" customFormat="1" ht="13.5">
      <c r="B82" s="45"/>
      <c r="C82" s="75" t="s">
        <v>27</v>
      </c>
      <c r="D82" s="73"/>
      <c r="E82" s="73"/>
      <c r="F82" s="206" t="str">
        <f>E17</f>
        <v xml:space="preserve"> </v>
      </c>
      <c r="G82" s="73"/>
      <c r="H82" s="73"/>
      <c r="I82" s="207" t="s">
        <v>32</v>
      </c>
      <c r="J82" s="206" t="str">
        <f>E23</f>
        <v xml:space="preserve"> </v>
      </c>
      <c r="K82" s="73"/>
      <c r="L82" s="71"/>
    </row>
    <row r="83" spans="2:12" s="1" customFormat="1" ht="14.4" customHeight="1">
      <c r="B83" s="45"/>
      <c r="C83" s="75" t="s">
        <v>30</v>
      </c>
      <c r="D83" s="73"/>
      <c r="E83" s="73"/>
      <c r="F83" s="206" t="str">
        <f>IF(E20="","",E20)</f>
        <v/>
      </c>
      <c r="G83" s="73"/>
      <c r="H83" s="73"/>
      <c r="I83" s="202"/>
      <c r="J83" s="73"/>
      <c r="K83" s="73"/>
      <c r="L83" s="71"/>
    </row>
    <row r="84" spans="2:12" s="1" customFormat="1" ht="10.3" customHeight="1">
      <c r="B84" s="45"/>
      <c r="C84" s="73"/>
      <c r="D84" s="73"/>
      <c r="E84" s="73"/>
      <c r="F84" s="73"/>
      <c r="G84" s="73"/>
      <c r="H84" s="73"/>
      <c r="I84" s="202"/>
      <c r="J84" s="73"/>
      <c r="K84" s="73"/>
      <c r="L84" s="71"/>
    </row>
    <row r="85" spans="2:20" s="10" customFormat="1" ht="29.25" customHeight="1">
      <c r="B85" s="208"/>
      <c r="C85" s="209" t="s">
        <v>113</v>
      </c>
      <c r="D85" s="210" t="s">
        <v>54</v>
      </c>
      <c r="E85" s="210" t="s">
        <v>50</v>
      </c>
      <c r="F85" s="210" t="s">
        <v>114</v>
      </c>
      <c r="G85" s="210" t="s">
        <v>115</v>
      </c>
      <c r="H85" s="210" t="s">
        <v>116</v>
      </c>
      <c r="I85" s="211" t="s">
        <v>117</v>
      </c>
      <c r="J85" s="210" t="s">
        <v>99</v>
      </c>
      <c r="K85" s="212" t="s">
        <v>118</v>
      </c>
      <c r="L85" s="213"/>
      <c r="M85" s="101" t="s">
        <v>119</v>
      </c>
      <c r="N85" s="102" t="s">
        <v>39</v>
      </c>
      <c r="O85" s="102" t="s">
        <v>120</v>
      </c>
      <c r="P85" s="102" t="s">
        <v>121</v>
      </c>
      <c r="Q85" s="102" t="s">
        <v>122</v>
      </c>
      <c r="R85" s="102" t="s">
        <v>123</v>
      </c>
      <c r="S85" s="102" t="s">
        <v>124</v>
      </c>
      <c r="T85" s="103" t="s">
        <v>125</v>
      </c>
    </row>
    <row r="86" spans="2:63" s="1" customFormat="1" ht="29.25" customHeight="1">
      <c r="B86" s="45"/>
      <c r="C86" s="107" t="s">
        <v>100</v>
      </c>
      <c r="D86" s="73"/>
      <c r="E86" s="73"/>
      <c r="F86" s="73"/>
      <c r="G86" s="73"/>
      <c r="H86" s="73"/>
      <c r="I86" s="202"/>
      <c r="J86" s="214">
        <f>BK86</f>
        <v>0</v>
      </c>
      <c r="K86" s="73"/>
      <c r="L86" s="71"/>
      <c r="M86" s="104"/>
      <c r="N86" s="105"/>
      <c r="O86" s="105"/>
      <c r="P86" s="215">
        <f>P87</f>
        <v>0</v>
      </c>
      <c r="Q86" s="105"/>
      <c r="R86" s="215">
        <f>R87</f>
        <v>0</v>
      </c>
      <c r="S86" s="105"/>
      <c r="T86" s="216">
        <f>T87</f>
        <v>0</v>
      </c>
      <c r="AT86" s="23" t="s">
        <v>68</v>
      </c>
      <c r="AU86" s="23" t="s">
        <v>101</v>
      </c>
      <c r="BK86" s="217">
        <f>BK87</f>
        <v>0</v>
      </c>
    </row>
    <row r="87" spans="2:63" s="11" customFormat="1" ht="37.4" customHeight="1">
      <c r="B87" s="218"/>
      <c r="C87" s="219"/>
      <c r="D87" s="220" t="s">
        <v>68</v>
      </c>
      <c r="E87" s="221" t="s">
        <v>261</v>
      </c>
      <c r="F87" s="221" t="s">
        <v>262</v>
      </c>
      <c r="G87" s="219"/>
      <c r="H87" s="219"/>
      <c r="I87" s="222"/>
      <c r="J87" s="223">
        <f>BK87</f>
        <v>0</v>
      </c>
      <c r="K87" s="219"/>
      <c r="L87" s="224"/>
      <c r="M87" s="225"/>
      <c r="N87" s="226"/>
      <c r="O87" s="226"/>
      <c r="P87" s="227">
        <f>P88+P90+P92</f>
        <v>0</v>
      </c>
      <c r="Q87" s="226"/>
      <c r="R87" s="227">
        <f>R88+R90+R92</f>
        <v>0</v>
      </c>
      <c r="S87" s="226"/>
      <c r="T87" s="228">
        <f>T88+T90+T92</f>
        <v>0</v>
      </c>
      <c r="AR87" s="229" t="s">
        <v>190</v>
      </c>
      <c r="AT87" s="230" t="s">
        <v>68</v>
      </c>
      <c r="AU87" s="230" t="s">
        <v>69</v>
      </c>
      <c r="AY87" s="229" t="s">
        <v>128</v>
      </c>
      <c r="BK87" s="231">
        <f>BK88+BK90+BK92</f>
        <v>0</v>
      </c>
    </row>
    <row r="88" spans="2:63" s="11" customFormat="1" ht="19.9" customHeight="1">
      <c r="B88" s="218"/>
      <c r="C88" s="219"/>
      <c r="D88" s="220" t="s">
        <v>68</v>
      </c>
      <c r="E88" s="232" t="s">
        <v>263</v>
      </c>
      <c r="F88" s="232" t="s">
        <v>264</v>
      </c>
      <c r="G88" s="219"/>
      <c r="H88" s="219"/>
      <c r="I88" s="222"/>
      <c r="J88" s="233">
        <f>BK88</f>
        <v>0</v>
      </c>
      <c r="K88" s="219"/>
      <c r="L88" s="224"/>
      <c r="M88" s="225"/>
      <c r="N88" s="226"/>
      <c r="O88" s="226"/>
      <c r="P88" s="227">
        <f>P89</f>
        <v>0</v>
      </c>
      <c r="Q88" s="226"/>
      <c r="R88" s="227">
        <f>R89</f>
        <v>0</v>
      </c>
      <c r="S88" s="226"/>
      <c r="T88" s="228">
        <f>T89</f>
        <v>0</v>
      </c>
      <c r="AR88" s="229" t="s">
        <v>190</v>
      </c>
      <c r="AT88" s="230" t="s">
        <v>68</v>
      </c>
      <c r="AU88" s="230" t="s">
        <v>76</v>
      </c>
      <c r="AY88" s="229" t="s">
        <v>128</v>
      </c>
      <c r="BK88" s="231">
        <f>BK89</f>
        <v>0</v>
      </c>
    </row>
    <row r="89" spans="2:65" s="1" customFormat="1" ht="16.5" customHeight="1">
      <c r="B89" s="45"/>
      <c r="C89" s="234" t="s">
        <v>76</v>
      </c>
      <c r="D89" s="234" t="s">
        <v>132</v>
      </c>
      <c r="E89" s="235" t="s">
        <v>265</v>
      </c>
      <c r="F89" s="236" t="s">
        <v>266</v>
      </c>
      <c r="G89" s="237" t="s">
        <v>267</v>
      </c>
      <c r="H89" s="238">
        <v>0.1</v>
      </c>
      <c r="I89" s="239"/>
      <c r="J89" s="240">
        <f>ROUND(I89*H89,2)</f>
        <v>0</v>
      </c>
      <c r="K89" s="236" t="s">
        <v>136</v>
      </c>
      <c r="L89" s="71"/>
      <c r="M89" s="241" t="s">
        <v>21</v>
      </c>
      <c r="N89" s="242" t="s">
        <v>40</v>
      </c>
      <c r="O89" s="46"/>
      <c r="P89" s="243">
        <f>O89*H89</f>
        <v>0</v>
      </c>
      <c r="Q89" s="243">
        <v>0</v>
      </c>
      <c r="R89" s="243">
        <f>Q89*H89</f>
        <v>0</v>
      </c>
      <c r="S89" s="243">
        <v>0</v>
      </c>
      <c r="T89" s="244">
        <f>S89*H89</f>
        <v>0</v>
      </c>
      <c r="AR89" s="23" t="s">
        <v>268</v>
      </c>
      <c r="AT89" s="23" t="s">
        <v>132</v>
      </c>
      <c r="AU89" s="23" t="s">
        <v>78</v>
      </c>
      <c r="AY89" s="23" t="s">
        <v>128</v>
      </c>
      <c r="BE89" s="245">
        <f>IF(N89="základní",J89,0)</f>
        <v>0</v>
      </c>
      <c r="BF89" s="245">
        <f>IF(N89="snížená",J89,0)</f>
        <v>0</v>
      </c>
      <c r="BG89" s="245">
        <f>IF(N89="zákl. přenesená",J89,0)</f>
        <v>0</v>
      </c>
      <c r="BH89" s="245">
        <f>IF(N89="sníž. přenesená",J89,0)</f>
        <v>0</v>
      </c>
      <c r="BI89" s="245">
        <f>IF(N89="nulová",J89,0)</f>
        <v>0</v>
      </c>
      <c r="BJ89" s="23" t="s">
        <v>76</v>
      </c>
      <c r="BK89" s="245">
        <f>ROUND(I89*H89,2)</f>
        <v>0</v>
      </c>
      <c r="BL89" s="23" t="s">
        <v>268</v>
      </c>
      <c r="BM89" s="23" t="s">
        <v>269</v>
      </c>
    </row>
    <row r="90" spans="2:63" s="11" customFormat="1" ht="29.85" customHeight="1">
      <c r="B90" s="218"/>
      <c r="C90" s="219"/>
      <c r="D90" s="220" t="s">
        <v>68</v>
      </c>
      <c r="E90" s="232" t="s">
        <v>270</v>
      </c>
      <c r="F90" s="232" t="s">
        <v>271</v>
      </c>
      <c r="G90" s="219"/>
      <c r="H90" s="219"/>
      <c r="I90" s="222"/>
      <c r="J90" s="233">
        <f>BK90</f>
        <v>0</v>
      </c>
      <c r="K90" s="219"/>
      <c r="L90" s="224"/>
      <c r="M90" s="225"/>
      <c r="N90" s="226"/>
      <c r="O90" s="226"/>
      <c r="P90" s="227">
        <f>P91</f>
        <v>0</v>
      </c>
      <c r="Q90" s="226"/>
      <c r="R90" s="227">
        <f>R91</f>
        <v>0</v>
      </c>
      <c r="S90" s="226"/>
      <c r="T90" s="228">
        <f>T91</f>
        <v>0</v>
      </c>
      <c r="AR90" s="229" t="s">
        <v>190</v>
      </c>
      <c r="AT90" s="230" t="s">
        <v>68</v>
      </c>
      <c r="AU90" s="230" t="s">
        <v>76</v>
      </c>
      <c r="AY90" s="229" t="s">
        <v>128</v>
      </c>
      <c r="BK90" s="231">
        <f>BK91</f>
        <v>0</v>
      </c>
    </row>
    <row r="91" spans="2:65" s="1" customFormat="1" ht="16.5" customHeight="1">
      <c r="B91" s="45"/>
      <c r="C91" s="234" t="s">
        <v>78</v>
      </c>
      <c r="D91" s="234" t="s">
        <v>132</v>
      </c>
      <c r="E91" s="235" t="s">
        <v>272</v>
      </c>
      <c r="F91" s="236" t="s">
        <v>273</v>
      </c>
      <c r="G91" s="237" t="s">
        <v>267</v>
      </c>
      <c r="H91" s="238">
        <v>0.1</v>
      </c>
      <c r="I91" s="239"/>
      <c r="J91" s="240">
        <f>ROUND(I91*H91,2)</f>
        <v>0</v>
      </c>
      <c r="K91" s="236" t="s">
        <v>136</v>
      </c>
      <c r="L91" s="71"/>
      <c r="M91" s="241" t="s">
        <v>21</v>
      </c>
      <c r="N91" s="242" t="s">
        <v>40</v>
      </c>
      <c r="O91" s="46"/>
      <c r="P91" s="243">
        <f>O91*H91</f>
        <v>0</v>
      </c>
      <c r="Q91" s="243">
        <v>0</v>
      </c>
      <c r="R91" s="243">
        <f>Q91*H91</f>
        <v>0</v>
      </c>
      <c r="S91" s="243">
        <v>0</v>
      </c>
      <c r="T91" s="244">
        <f>S91*H91</f>
        <v>0</v>
      </c>
      <c r="AR91" s="23" t="s">
        <v>268</v>
      </c>
      <c r="AT91" s="23" t="s">
        <v>132</v>
      </c>
      <c r="AU91" s="23" t="s">
        <v>78</v>
      </c>
      <c r="AY91" s="23" t="s">
        <v>128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23" t="s">
        <v>76</v>
      </c>
      <c r="BK91" s="245">
        <f>ROUND(I91*H91,2)</f>
        <v>0</v>
      </c>
      <c r="BL91" s="23" t="s">
        <v>268</v>
      </c>
      <c r="BM91" s="23" t="s">
        <v>274</v>
      </c>
    </row>
    <row r="92" spans="2:63" s="11" customFormat="1" ht="29.85" customHeight="1">
      <c r="B92" s="218"/>
      <c r="C92" s="219"/>
      <c r="D92" s="220" t="s">
        <v>68</v>
      </c>
      <c r="E92" s="232" t="s">
        <v>275</v>
      </c>
      <c r="F92" s="232" t="s">
        <v>276</v>
      </c>
      <c r="G92" s="219"/>
      <c r="H92" s="219"/>
      <c r="I92" s="222"/>
      <c r="J92" s="233">
        <f>BK92</f>
        <v>0</v>
      </c>
      <c r="K92" s="219"/>
      <c r="L92" s="224"/>
      <c r="M92" s="225"/>
      <c r="N92" s="226"/>
      <c r="O92" s="226"/>
      <c r="P92" s="227">
        <f>P93</f>
        <v>0</v>
      </c>
      <c r="Q92" s="226"/>
      <c r="R92" s="227">
        <f>R93</f>
        <v>0</v>
      </c>
      <c r="S92" s="226"/>
      <c r="T92" s="228">
        <f>T93</f>
        <v>0</v>
      </c>
      <c r="AR92" s="229" t="s">
        <v>190</v>
      </c>
      <c r="AT92" s="230" t="s">
        <v>68</v>
      </c>
      <c r="AU92" s="230" t="s">
        <v>76</v>
      </c>
      <c r="AY92" s="229" t="s">
        <v>128</v>
      </c>
      <c r="BK92" s="231">
        <f>BK93</f>
        <v>0</v>
      </c>
    </row>
    <row r="93" spans="2:65" s="1" customFormat="1" ht="16.5" customHeight="1">
      <c r="B93" s="45"/>
      <c r="C93" s="234" t="s">
        <v>179</v>
      </c>
      <c r="D93" s="234" t="s">
        <v>132</v>
      </c>
      <c r="E93" s="235" t="s">
        <v>277</v>
      </c>
      <c r="F93" s="236" t="s">
        <v>278</v>
      </c>
      <c r="G93" s="237" t="s">
        <v>267</v>
      </c>
      <c r="H93" s="238">
        <v>0.1</v>
      </c>
      <c r="I93" s="239"/>
      <c r="J93" s="240">
        <f>ROUND(I93*H93,2)</f>
        <v>0</v>
      </c>
      <c r="K93" s="236" t="s">
        <v>136</v>
      </c>
      <c r="L93" s="71"/>
      <c r="M93" s="241" t="s">
        <v>21</v>
      </c>
      <c r="N93" s="282" t="s">
        <v>40</v>
      </c>
      <c r="O93" s="283"/>
      <c r="P93" s="284">
        <f>O93*H93</f>
        <v>0</v>
      </c>
      <c r="Q93" s="284">
        <v>0</v>
      </c>
      <c r="R93" s="284">
        <f>Q93*H93</f>
        <v>0</v>
      </c>
      <c r="S93" s="284">
        <v>0</v>
      </c>
      <c r="T93" s="285">
        <f>S93*H93</f>
        <v>0</v>
      </c>
      <c r="AR93" s="23" t="s">
        <v>268</v>
      </c>
      <c r="AT93" s="23" t="s">
        <v>132</v>
      </c>
      <c r="AU93" s="23" t="s">
        <v>78</v>
      </c>
      <c r="AY93" s="23" t="s">
        <v>128</v>
      </c>
      <c r="BE93" s="245">
        <f>IF(N93="základní",J93,0)</f>
        <v>0</v>
      </c>
      <c r="BF93" s="245">
        <f>IF(N93="snížená",J93,0)</f>
        <v>0</v>
      </c>
      <c r="BG93" s="245">
        <f>IF(N93="zákl. přenesená",J93,0)</f>
        <v>0</v>
      </c>
      <c r="BH93" s="245">
        <f>IF(N93="sníž. přenesená",J93,0)</f>
        <v>0</v>
      </c>
      <c r="BI93" s="245">
        <f>IF(N93="nulová",J93,0)</f>
        <v>0</v>
      </c>
      <c r="BJ93" s="23" t="s">
        <v>76</v>
      </c>
      <c r="BK93" s="245">
        <f>ROUND(I93*H93,2)</f>
        <v>0</v>
      </c>
      <c r="BL93" s="23" t="s">
        <v>268</v>
      </c>
      <c r="BM93" s="23" t="s">
        <v>279</v>
      </c>
    </row>
    <row r="94" spans="2:12" s="1" customFormat="1" ht="6.95" customHeight="1">
      <c r="B94" s="66"/>
      <c r="C94" s="67"/>
      <c r="D94" s="67"/>
      <c r="E94" s="67"/>
      <c r="F94" s="67"/>
      <c r="G94" s="67"/>
      <c r="H94" s="67"/>
      <c r="I94" s="177"/>
      <c r="J94" s="67"/>
      <c r="K94" s="67"/>
      <c r="L94" s="71"/>
    </row>
  </sheetData>
  <sheetProtection password="CC35" sheet="1" objects="1" scenarios="1" formatColumns="0" formatRows="0" autoFilter="0"/>
  <autoFilter ref="C85:K9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6" customWidth="1"/>
    <col min="2" max="2" width="1.66796875" style="286" customWidth="1"/>
    <col min="3" max="4" width="5" style="286" customWidth="1"/>
    <col min="5" max="5" width="11.66015625" style="286" customWidth="1"/>
    <col min="6" max="6" width="9.16015625" style="286" customWidth="1"/>
    <col min="7" max="7" width="5" style="286" customWidth="1"/>
    <col min="8" max="8" width="77.83203125" style="286" customWidth="1"/>
    <col min="9" max="10" width="20" style="286" customWidth="1"/>
    <col min="11" max="11" width="1.66796875" style="286" customWidth="1"/>
  </cols>
  <sheetData>
    <row r="1" ht="37.5" customHeight="1"/>
    <row r="2" spans="2:1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4" customFormat="1" ht="45" customHeight="1">
      <c r="B3" s="290"/>
      <c r="C3" s="291" t="s">
        <v>280</v>
      </c>
      <c r="D3" s="291"/>
      <c r="E3" s="291"/>
      <c r="F3" s="291"/>
      <c r="G3" s="291"/>
      <c r="H3" s="291"/>
      <c r="I3" s="291"/>
      <c r="J3" s="291"/>
      <c r="K3" s="292"/>
    </row>
    <row r="4" spans="2:11" ht="25.5" customHeight="1">
      <c r="B4" s="293"/>
      <c r="C4" s="294" t="s">
        <v>281</v>
      </c>
      <c r="D4" s="294"/>
      <c r="E4" s="294"/>
      <c r="F4" s="294"/>
      <c r="G4" s="294"/>
      <c r="H4" s="294"/>
      <c r="I4" s="294"/>
      <c r="J4" s="294"/>
      <c r="K4" s="295"/>
    </row>
    <row r="5" spans="2:1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ht="15" customHeight="1">
      <c r="B6" s="293"/>
      <c r="C6" s="297" t="s">
        <v>282</v>
      </c>
      <c r="D6" s="297"/>
      <c r="E6" s="297"/>
      <c r="F6" s="297"/>
      <c r="G6" s="297"/>
      <c r="H6" s="297"/>
      <c r="I6" s="297"/>
      <c r="J6" s="297"/>
      <c r="K6" s="295"/>
    </row>
    <row r="7" spans="2:11" ht="15" customHeight="1">
      <c r="B7" s="298"/>
      <c r="C7" s="297" t="s">
        <v>283</v>
      </c>
      <c r="D7" s="297"/>
      <c r="E7" s="297"/>
      <c r="F7" s="297"/>
      <c r="G7" s="297"/>
      <c r="H7" s="297"/>
      <c r="I7" s="297"/>
      <c r="J7" s="297"/>
      <c r="K7" s="295"/>
    </row>
    <row r="8" spans="2:1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ht="15" customHeight="1">
      <c r="B9" s="298"/>
      <c r="C9" s="297" t="s">
        <v>284</v>
      </c>
      <c r="D9" s="297"/>
      <c r="E9" s="297"/>
      <c r="F9" s="297"/>
      <c r="G9" s="297"/>
      <c r="H9" s="297"/>
      <c r="I9" s="297"/>
      <c r="J9" s="297"/>
      <c r="K9" s="295"/>
    </row>
    <row r="10" spans="2:11" ht="15" customHeight="1">
      <c r="B10" s="298"/>
      <c r="C10" s="297"/>
      <c r="D10" s="297" t="s">
        <v>285</v>
      </c>
      <c r="E10" s="297"/>
      <c r="F10" s="297"/>
      <c r="G10" s="297"/>
      <c r="H10" s="297"/>
      <c r="I10" s="297"/>
      <c r="J10" s="297"/>
      <c r="K10" s="295"/>
    </row>
    <row r="11" spans="2:11" ht="15" customHeight="1">
      <c r="B11" s="298"/>
      <c r="C11" s="299"/>
      <c r="D11" s="297" t="s">
        <v>286</v>
      </c>
      <c r="E11" s="297"/>
      <c r="F11" s="297"/>
      <c r="G11" s="297"/>
      <c r="H11" s="297"/>
      <c r="I11" s="297"/>
      <c r="J11" s="297"/>
      <c r="K11" s="295"/>
    </row>
    <row r="12" spans="2:11" ht="12.75" customHeight="1">
      <c r="B12" s="298"/>
      <c r="C12" s="299"/>
      <c r="D12" s="299"/>
      <c r="E12" s="299"/>
      <c r="F12" s="299"/>
      <c r="G12" s="299"/>
      <c r="H12" s="299"/>
      <c r="I12" s="299"/>
      <c r="J12" s="299"/>
      <c r="K12" s="295"/>
    </row>
    <row r="13" spans="2:11" ht="15" customHeight="1">
      <c r="B13" s="298"/>
      <c r="C13" s="299"/>
      <c r="D13" s="297" t="s">
        <v>287</v>
      </c>
      <c r="E13" s="297"/>
      <c r="F13" s="297"/>
      <c r="G13" s="297"/>
      <c r="H13" s="297"/>
      <c r="I13" s="297"/>
      <c r="J13" s="297"/>
      <c r="K13" s="295"/>
    </row>
    <row r="14" spans="2:11" ht="15" customHeight="1">
      <c r="B14" s="298"/>
      <c r="C14" s="299"/>
      <c r="D14" s="297" t="s">
        <v>288</v>
      </c>
      <c r="E14" s="297"/>
      <c r="F14" s="297"/>
      <c r="G14" s="297"/>
      <c r="H14" s="297"/>
      <c r="I14" s="297"/>
      <c r="J14" s="297"/>
      <c r="K14" s="295"/>
    </row>
    <row r="15" spans="2:11" ht="15" customHeight="1">
      <c r="B15" s="298"/>
      <c r="C15" s="299"/>
      <c r="D15" s="297" t="s">
        <v>289</v>
      </c>
      <c r="E15" s="297"/>
      <c r="F15" s="297"/>
      <c r="G15" s="297"/>
      <c r="H15" s="297"/>
      <c r="I15" s="297"/>
      <c r="J15" s="297"/>
      <c r="K15" s="295"/>
    </row>
    <row r="16" spans="2:11" ht="15" customHeight="1">
      <c r="B16" s="298"/>
      <c r="C16" s="299"/>
      <c r="D16" s="299"/>
      <c r="E16" s="300" t="s">
        <v>75</v>
      </c>
      <c r="F16" s="297" t="s">
        <v>290</v>
      </c>
      <c r="G16" s="297"/>
      <c r="H16" s="297"/>
      <c r="I16" s="297"/>
      <c r="J16" s="297"/>
      <c r="K16" s="295"/>
    </row>
    <row r="17" spans="2:11" ht="15" customHeight="1">
      <c r="B17" s="298"/>
      <c r="C17" s="299"/>
      <c r="D17" s="299"/>
      <c r="E17" s="300" t="s">
        <v>291</v>
      </c>
      <c r="F17" s="297" t="s">
        <v>292</v>
      </c>
      <c r="G17" s="297"/>
      <c r="H17" s="297"/>
      <c r="I17" s="297"/>
      <c r="J17" s="297"/>
      <c r="K17" s="295"/>
    </row>
    <row r="18" spans="2:11" ht="15" customHeight="1">
      <c r="B18" s="298"/>
      <c r="C18" s="299"/>
      <c r="D18" s="299"/>
      <c r="E18" s="300" t="s">
        <v>293</v>
      </c>
      <c r="F18" s="297" t="s">
        <v>294</v>
      </c>
      <c r="G18" s="297"/>
      <c r="H18" s="297"/>
      <c r="I18" s="297"/>
      <c r="J18" s="297"/>
      <c r="K18" s="295"/>
    </row>
    <row r="19" spans="2:11" ht="15" customHeight="1">
      <c r="B19" s="298"/>
      <c r="C19" s="299"/>
      <c r="D19" s="299"/>
      <c r="E19" s="300" t="s">
        <v>295</v>
      </c>
      <c r="F19" s="297" t="s">
        <v>296</v>
      </c>
      <c r="G19" s="297"/>
      <c r="H19" s="297"/>
      <c r="I19" s="297"/>
      <c r="J19" s="297"/>
      <c r="K19" s="295"/>
    </row>
    <row r="20" spans="2:11" ht="15" customHeight="1">
      <c r="B20" s="298"/>
      <c r="C20" s="299"/>
      <c r="D20" s="299"/>
      <c r="E20" s="300" t="s">
        <v>297</v>
      </c>
      <c r="F20" s="297" t="s">
        <v>298</v>
      </c>
      <c r="G20" s="297"/>
      <c r="H20" s="297"/>
      <c r="I20" s="297"/>
      <c r="J20" s="297"/>
      <c r="K20" s="295"/>
    </row>
    <row r="21" spans="2:11" ht="15" customHeight="1">
      <c r="B21" s="298"/>
      <c r="C21" s="299"/>
      <c r="D21" s="299"/>
      <c r="E21" s="300" t="s">
        <v>82</v>
      </c>
      <c r="F21" s="297" t="s">
        <v>299</v>
      </c>
      <c r="G21" s="297"/>
      <c r="H21" s="297"/>
      <c r="I21" s="297"/>
      <c r="J21" s="297"/>
      <c r="K21" s="295"/>
    </row>
    <row r="22" spans="2:11" ht="12.75" customHeight="1">
      <c r="B22" s="298"/>
      <c r="C22" s="299"/>
      <c r="D22" s="299"/>
      <c r="E22" s="299"/>
      <c r="F22" s="299"/>
      <c r="G22" s="299"/>
      <c r="H22" s="299"/>
      <c r="I22" s="299"/>
      <c r="J22" s="299"/>
      <c r="K22" s="295"/>
    </row>
    <row r="23" spans="2:11" ht="15" customHeight="1">
      <c r="B23" s="298"/>
      <c r="C23" s="297" t="s">
        <v>300</v>
      </c>
      <c r="D23" s="297"/>
      <c r="E23" s="297"/>
      <c r="F23" s="297"/>
      <c r="G23" s="297"/>
      <c r="H23" s="297"/>
      <c r="I23" s="297"/>
      <c r="J23" s="297"/>
      <c r="K23" s="295"/>
    </row>
    <row r="24" spans="2:11" ht="15" customHeight="1">
      <c r="B24" s="298"/>
      <c r="C24" s="297" t="s">
        <v>301</v>
      </c>
      <c r="D24" s="297"/>
      <c r="E24" s="297"/>
      <c r="F24" s="297"/>
      <c r="G24" s="297"/>
      <c r="H24" s="297"/>
      <c r="I24" s="297"/>
      <c r="J24" s="297"/>
      <c r="K24" s="295"/>
    </row>
    <row r="25" spans="2:11" ht="15" customHeight="1">
      <c r="B25" s="298"/>
      <c r="C25" s="297"/>
      <c r="D25" s="297" t="s">
        <v>302</v>
      </c>
      <c r="E25" s="297"/>
      <c r="F25" s="297"/>
      <c r="G25" s="297"/>
      <c r="H25" s="297"/>
      <c r="I25" s="297"/>
      <c r="J25" s="297"/>
      <c r="K25" s="295"/>
    </row>
    <row r="26" spans="2:11" ht="15" customHeight="1">
      <c r="B26" s="298"/>
      <c r="C26" s="299"/>
      <c r="D26" s="297" t="s">
        <v>303</v>
      </c>
      <c r="E26" s="297"/>
      <c r="F26" s="297"/>
      <c r="G26" s="297"/>
      <c r="H26" s="297"/>
      <c r="I26" s="297"/>
      <c r="J26" s="297"/>
      <c r="K26" s="295"/>
    </row>
    <row r="27" spans="2:11" ht="12.75" customHeight="1">
      <c r="B27" s="298"/>
      <c r="C27" s="299"/>
      <c r="D27" s="299"/>
      <c r="E27" s="299"/>
      <c r="F27" s="299"/>
      <c r="G27" s="299"/>
      <c r="H27" s="299"/>
      <c r="I27" s="299"/>
      <c r="J27" s="299"/>
      <c r="K27" s="295"/>
    </row>
    <row r="28" spans="2:11" ht="15" customHeight="1">
      <c r="B28" s="298"/>
      <c r="C28" s="299"/>
      <c r="D28" s="297" t="s">
        <v>304</v>
      </c>
      <c r="E28" s="297"/>
      <c r="F28" s="297"/>
      <c r="G28" s="297"/>
      <c r="H28" s="297"/>
      <c r="I28" s="297"/>
      <c r="J28" s="297"/>
      <c r="K28" s="295"/>
    </row>
    <row r="29" spans="2:11" ht="15" customHeight="1">
      <c r="B29" s="298"/>
      <c r="C29" s="299"/>
      <c r="D29" s="297" t="s">
        <v>305</v>
      </c>
      <c r="E29" s="297"/>
      <c r="F29" s="297"/>
      <c r="G29" s="297"/>
      <c r="H29" s="297"/>
      <c r="I29" s="297"/>
      <c r="J29" s="297"/>
      <c r="K29" s="295"/>
    </row>
    <row r="30" spans="2:11" ht="12.75" customHeight="1">
      <c r="B30" s="298"/>
      <c r="C30" s="299"/>
      <c r="D30" s="299"/>
      <c r="E30" s="299"/>
      <c r="F30" s="299"/>
      <c r="G30" s="299"/>
      <c r="H30" s="299"/>
      <c r="I30" s="299"/>
      <c r="J30" s="299"/>
      <c r="K30" s="295"/>
    </row>
    <row r="31" spans="2:11" ht="15" customHeight="1">
      <c r="B31" s="298"/>
      <c r="C31" s="299"/>
      <c r="D31" s="297" t="s">
        <v>306</v>
      </c>
      <c r="E31" s="297"/>
      <c r="F31" s="297"/>
      <c r="G31" s="297"/>
      <c r="H31" s="297"/>
      <c r="I31" s="297"/>
      <c r="J31" s="297"/>
      <c r="K31" s="295"/>
    </row>
    <row r="32" spans="2:11" ht="15" customHeight="1">
      <c r="B32" s="298"/>
      <c r="C32" s="299"/>
      <c r="D32" s="297" t="s">
        <v>307</v>
      </c>
      <c r="E32" s="297"/>
      <c r="F32" s="297"/>
      <c r="G32" s="297"/>
      <c r="H32" s="297"/>
      <c r="I32" s="297"/>
      <c r="J32" s="297"/>
      <c r="K32" s="295"/>
    </row>
    <row r="33" spans="2:11" ht="15" customHeight="1">
      <c r="B33" s="298"/>
      <c r="C33" s="299"/>
      <c r="D33" s="297" t="s">
        <v>308</v>
      </c>
      <c r="E33" s="297"/>
      <c r="F33" s="297"/>
      <c r="G33" s="297"/>
      <c r="H33" s="297"/>
      <c r="I33" s="297"/>
      <c r="J33" s="297"/>
      <c r="K33" s="295"/>
    </row>
    <row r="34" spans="2:11" ht="15" customHeight="1">
      <c r="B34" s="298"/>
      <c r="C34" s="299"/>
      <c r="D34" s="297"/>
      <c r="E34" s="301" t="s">
        <v>113</v>
      </c>
      <c r="F34" s="297"/>
      <c r="G34" s="297" t="s">
        <v>309</v>
      </c>
      <c r="H34" s="297"/>
      <c r="I34" s="297"/>
      <c r="J34" s="297"/>
      <c r="K34" s="295"/>
    </row>
    <row r="35" spans="2:11" ht="30.75" customHeight="1">
      <c r="B35" s="298"/>
      <c r="C35" s="299"/>
      <c r="D35" s="297"/>
      <c r="E35" s="301" t="s">
        <v>310</v>
      </c>
      <c r="F35" s="297"/>
      <c r="G35" s="297" t="s">
        <v>311</v>
      </c>
      <c r="H35" s="297"/>
      <c r="I35" s="297"/>
      <c r="J35" s="297"/>
      <c r="K35" s="295"/>
    </row>
    <row r="36" spans="2:11" ht="15" customHeight="1">
      <c r="B36" s="298"/>
      <c r="C36" s="299"/>
      <c r="D36" s="297"/>
      <c r="E36" s="301" t="s">
        <v>50</v>
      </c>
      <c r="F36" s="297"/>
      <c r="G36" s="297" t="s">
        <v>312</v>
      </c>
      <c r="H36" s="297"/>
      <c r="I36" s="297"/>
      <c r="J36" s="297"/>
      <c r="K36" s="295"/>
    </row>
    <row r="37" spans="2:11" ht="15" customHeight="1">
      <c r="B37" s="298"/>
      <c r="C37" s="299"/>
      <c r="D37" s="297"/>
      <c r="E37" s="301" t="s">
        <v>114</v>
      </c>
      <c r="F37" s="297"/>
      <c r="G37" s="297" t="s">
        <v>313</v>
      </c>
      <c r="H37" s="297"/>
      <c r="I37" s="297"/>
      <c r="J37" s="297"/>
      <c r="K37" s="295"/>
    </row>
    <row r="38" spans="2:11" ht="15" customHeight="1">
      <c r="B38" s="298"/>
      <c r="C38" s="299"/>
      <c r="D38" s="297"/>
      <c r="E38" s="301" t="s">
        <v>115</v>
      </c>
      <c r="F38" s="297"/>
      <c r="G38" s="297" t="s">
        <v>314</v>
      </c>
      <c r="H38" s="297"/>
      <c r="I38" s="297"/>
      <c r="J38" s="297"/>
      <c r="K38" s="295"/>
    </row>
    <row r="39" spans="2:11" ht="15" customHeight="1">
      <c r="B39" s="298"/>
      <c r="C39" s="299"/>
      <c r="D39" s="297"/>
      <c r="E39" s="301" t="s">
        <v>116</v>
      </c>
      <c r="F39" s="297"/>
      <c r="G39" s="297" t="s">
        <v>315</v>
      </c>
      <c r="H39" s="297"/>
      <c r="I39" s="297"/>
      <c r="J39" s="297"/>
      <c r="K39" s="295"/>
    </row>
    <row r="40" spans="2:11" ht="15" customHeight="1">
      <c r="B40" s="298"/>
      <c r="C40" s="299"/>
      <c r="D40" s="297"/>
      <c r="E40" s="301" t="s">
        <v>316</v>
      </c>
      <c r="F40" s="297"/>
      <c r="G40" s="297" t="s">
        <v>317</v>
      </c>
      <c r="H40" s="297"/>
      <c r="I40" s="297"/>
      <c r="J40" s="297"/>
      <c r="K40" s="295"/>
    </row>
    <row r="41" spans="2:11" ht="15" customHeight="1">
      <c r="B41" s="298"/>
      <c r="C41" s="299"/>
      <c r="D41" s="297"/>
      <c r="E41" s="301"/>
      <c r="F41" s="297"/>
      <c r="G41" s="297" t="s">
        <v>318</v>
      </c>
      <c r="H41" s="297"/>
      <c r="I41" s="297"/>
      <c r="J41" s="297"/>
      <c r="K41" s="295"/>
    </row>
    <row r="42" spans="2:11" ht="15" customHeight="1">
      <c r="B42" s="298"/>
      <c r="C42" s="299"/>
      <c r="D42" s="297"/>
      <c r="E42" s="301" t="s">
        <v>319</v>
      </c>
      <c r="F42" s="297"/>
      <c r="G42" s="297" t="s">
        <v>320</v>
      </c>
      <c r="H42" s="297"/>
      <c r="I42" s="297"/>
      <c r="J42" s="297"/>
      <c r="K42" s="295"/>
    </row>
    <row r="43" spans="2:11" ht="15" customHeight="1">
      <c r="B43" s="298"/>
      <c r="C43" s="299"/>
      <c r="D43" s="297"/>
      <c r="E43" s="301" t="s">
        <v>118</v>
      </c>
      <c r="F43" s="297"/>
      <c r="G43" s="297" t="s">
        <v>321</v>
      </c>
      <c r="H43" s="297"/>
      <c r="I43" s="297"/>
      <c r="J43" s="297"/>
      <c r="K43" s="295"/>
    </row>
    <row r="44" spans="2:11" ht="12.75" customHeight="1">
      <c r="B44" s="298"/>
      <c r="C44" s="299"/>
      <c r="D44" s="297"/>
      <c r="E44" s="297"/>
      <c r="F44" s="297"/>
      <c r="G44" s="297"/>
      <c r="H44" s="297"/>
      <c r="I44" s="297"/>
      <c r="J44" s="297"/>
      <c r="K44" s="295"/>
    </row>
    <row r="45" spans="2:11" ht="15" customHeight="1">
      <c r="B45" s="298"/>
      <c r="C45" s="299"/>
      <c r="D45" s="297" t="s">
        <v>322</v>
      </c>
      <c r="E45" s="297"/>
      <c r="F45" s="297"/>
      <c r="G45" s="297"/>
      <c r="H45" s="297"/>
      <c r="I45" s="297"/>
      <c r="J45" s="297"/>
      <c r="K45" s="295"/>
    </row>
    <row r="46" spans="2:11" ht="15" customHeight="1">
      <c r="B46" s="298"/>
      <c r="C46" s="299"/>
      <c r="D46" s="299"/>
      <c r="E46" s="297" t="s">
        <v>323</v>
      </c>
      <c r="F46" s="297"/>
      <c r="G46" s="297"/>
      <c r="H46" s="297"/>
      <c r="I46" s="297"/>
      <c r="J46" s="297"/>
      <c r="K46" s="295"/>
    </row>
    <row r="47" spans="2:11" ht="15" customHeight="1">
      <c r="B47" s="298"/>
      <c r="C47" s="299"/>
      <c r="D47" s="299"/>
      <c r="E47" s="297" t="s">
        <v>324</v>
      </c>
      <c r="F47" s="297"/>
      <c r="G47" s="297"/>
      <c r="H47" s="297"/>
      <c r="I47" s="297"/>
      <c r="J47" s="297"/>
      <c r="K47" s="295"/>
    </row>
    <row r="48" spans="2:11" ht="15" customHeight="1">
      <c r="B48" s="298"/>
      <c r="C48" s="299"/>
      <c r="D48" s="299"/>
      <c r="E48" s="297" t="s">
        <v>325</v>
      </c>
      <c r="F48" s="297"/>
      <c r="G48" s="297"/>
      <c r="H48" s="297"/>
      <c r="I48" s="297"/>
      <c r="J48" s="297"/>
      <c r="K48" s="295"/>
    </row>
    <row r="49" spans="2:11" ht="15" customHeight="1">
      <c r="B49" s="298"/>
      <c r="C49" s="299"/>
      <c r="D49" s="297" t="s">
        <v>326</v>
      </c>
      <c r="E49" s="297"/>
      <c r="F49" s="297"/>
      <c r="G49" s="297"/>
      <c r="H49" s="297"/>
      <c r="I49" s="297"/>
      <c r="J49" s="297"/>
      <c r="K49" s="295"/>
    </row>
    <row r="50" spans="2:11" ht="25.5" customHeight="1">
      <c r="B50" s="293"/>
      <c r="C50" s="294" t="s">
        <v>327</v>
      </c>
      <c r="D50" s="294"/>
      <c r="E50" s="294"/>
      <c r="F50" s="294"/>
      <c r="G50" s="294"/>
      <c r="H50" s="294"/>
      <c r="I50" s="294"/>
      <c r="J50" s="294"/>
      <c r="K50" s="295"/>
    </row>
    <row r="51" spans="2:11" ht="5.25" customHeight="1">
      <c r="B51" s="293"/>
      <c r="C51" s="296"/>
      <c r="D51" s="296"/>
      <c r="E51" s="296"/>
      <c r="F51" s="296"/>
      <c r="G51" s="296"/>
      <c r="H51" s="296"/>
      <c r="I51" s="296"/>
      <c r="J51" s="296"/>
      <c r="K51" s="295"/>
    </row>
    <row r="52" spans="2:11" ht="15" customHeight="1">
      <c r="B52" s="293"/>
      <c r="C52" s="297" t="s">
        <v>328</v>
      </c>
      <c r="D52" s="297"/>
      <c r="E52" s="297"/>
      <c r="F52" s="297"/>
      <c r="G52" s="297"/>
      <c r="H52" s="297"/>
      <c r="I52" s="297"/>
      <c r="J52" s="297"/>
      <c r="K52" s="295"/>
    </row>
    <row r="53" spans="2:11" ht="15" customHeight="1">
      <c r="B53" s="293"/>
      <c r="C53" s="297" t="s">
        <v>329</v>
      </c>
      <c r="D53" s="297"/>
      <c r="E53" s="297"/>
      <c r="F53" s="297"/>
      <c r="G53" s="297"/>
      <c r="H53" s="297"/>
      <c r="I53" s="297"/>
      <c r="J53" s="297"/>
      <c r="K53" s="295"/>
    </row>
    <row r="54" spans="2:11" ht="12.75" customHeight="1">
      <c r="B54" s="293"/>
      <c r="C54" s="297"/>
      <c r="D54" s="297"/>
      <c r="E54" s="297"/>
      <c r="F54" s="297"/>
      <c r="G54" s="297"/>
      <c r="H54" s="297"/>
      <c r="I54" s="297"/>
      <c r="J54" s="297"/>
      <c r="K54" s="295"/>
    </row>
    <row r="55" spans="2:11" ht="15" customHeight="1">
      <c r="B55" s="293"/>
      <c r="C55" s="297" t="s">
        <v>330</v>
      </c>
      <c r="D55" s="297"/>
      <c r="E55" s="297"/>
      <c r="F55" s="297"/>
      <c r="G55" s="297"/>
      <c r="H55" s="297"/>
      <c r="I55" s="297"/>
      <c r="J55" s="297"/>
      <c r="K55" s="295"/>
    </row>
    <row r="56" spans="2:11" ht="15" customHeight="1">
      <c r="B56" s="293"/>
      <c r="C56" s="299"/>
      <c r="D56" s="297" t="s">
        <v>331</v>
      </c>
      <c r="E56" s="297"/>
      <c r="F56" s="297"/>
      <c r="G56" s="297"/>
      <c r="H56" s="297"/>
      <c r="I56" s="297"/>
      <c r="J56" s="297"/>
      <c r="K56" s="295"/>
    </row>
    <row r="57" spans="2:11" ht="15" customHeight="1">
      <c r="B57" s="293"/>
      <c r="C57" s="299"/>
      <c r="D57" s="297" t="s">
        <v>332</v>
      </c>
      <c r="E57" s="297"/>
      <c r="F57" s="297"/>
      <c r="G57" s="297"/>
      <c r="H57" s="297"/>
      <c r="I57" s="297"/>
      <c r="J57" s="297"/>
      <c r="K57" s="295"/>
    </row>
    <row r="58" spans="2:11" ht="15" customHeight="1">
      <c r="B58" s="293"/>
      <c r="C58" s="299"/>
      <c r="D58" s="297" t="s">
        <v>333</v>
      </c>
      <c r="E58" s="297"/>
      <c r="F58" s="297"/>
      <c r="G58" s="297"/>
      <c r="H58" s="297"/>
      <c r="I58" s="297"/>
      <c r="J58" s="297"/>
      <c r="K58" s="295"/>
    </row>
    <row r="59" spans="2:11" ht="15" customHeight="1">
      <c r="B59" s="293"/>
      <c r="C59" s="299"/>
      <c r="D59" s="297" t="s">
        <v>334</v>
      </c>
      <c r="E59" s="297"/>
      <c r="F59" s="297"/>
      <c r="G59" s="297"/>
      <c r="H59" s="297"/>
      <c r="I59" s="297"/>
      <c r="J59" s="297"/>
      <c r="K59" s="295"/>
    </row>
    <row r="60" spans="2:11" ht="15" customHeight="1">
      <c r="B60" s="293"/>
      <c r="C60" s="299"/>
      <c r="D60" s="302" t="s">
        <v>335</v>
      </c>
      <c r="E60" s="302"/>
      <c r="F60" s="302"/>
      <c r="G60" s="302"/>
      <c r="H60" s="302"/>
      <c r="I60" s="302"/>
      <c r="J60" s="302"/>
      <c r="K60" s="295"/>
    </row>
    <row r="61" spans="2:11" ht="15" customHeight="1">
      <c r="B61" s="293"/>
      <c r="C61" s="299"/>
      <c r="D61" s="297" t="s">
        <v>336</v>
      </c>
      <c r="E61" s="297"/>
      <c r="F61" s="297"/>
      <c r="G61" s="297"/>
      <c r="H61" s="297"/>
      <c r="I61" s="297"/>
      <c r="J61" s="297"/>
      <c r="K61" s="295"/>
    </row>
    <row r="62" spans="2:11" ht="12.75" customHeight="1">
      <c r="B62" s="293"/>
      <c r="C62" s="299"/>
      <c r="D62" s="299"/>
      <c r="E62" s="303"/>
      <c r="F62" s="299"/>
      <c r="G62" s="299"/>
      <c r="H62" s="299"/>
      <c r="I62" s="299"/>
      <c r="J62" s="299"/>
      <c r="K62" s="295"/>
    </row>
    <row r="63" spans="2:11" ht="15" customHeight="1">
      <c r="B63" s="293"/>
      <c r="C63" s="299"/>
      <c r="D63" s="297" t="s">
        <v>337</v>
      </c>
      <c r="E63" s="297"/>
      <c r="F63" s="297"/>
      <c r="G63" s="297"/>
      <c r="H63" s="297"/>
      <c r="I63" s="297"/>
      <c r="J63" s="297"/>
      <c r="K63" s="295"/>
    </row>
    <row r="64" spans="2:11" ht="15" customHeight="1">
      <c r="B64" s="293"/>
      <c r="C64" s="299"/>
      <c r="D64" s="302" t="s">
        <v>338</v>
      </c>
      <c r="E64" s="302"/>
      <c r="F64" s="302"/>
      <c r="G64" s="302"/>
      <c r="H64" s="302"/>
      <c r="I64" s="302"/>
      <c r="J64" s="302"/>
      <c r="K64" s="295"/>
    </row>
    <row r="65" spans="2:11" ht="15" customHeight="1">
      <c r="B65" s="293"/>
      <c r="C65" s="299"/>
      <c r="D65" s="297" t="s">
        <v>339</v>
      </c>
      <c r="E65" s="297"/>
      <c r="F65" s="297"/>
      <c r="G65" s="297"/>
      <c r="H65" s="297"/>
      <c r="I65" s="297"/>
      <c r="J65" s="297"/>
      <c r="K65" s="295"/>
    </row>
    <row r="66" spans="2:11" ht="15" customHeight="1">
      <c r="B66" s="293"/>
      <c r="C66" s="299"/>
      <c r="D66" s="297" t="s">
        <v>340</v>
      </c>
      <c r="E66" s="297"/>
      <c r="F66" s="297"/>
      <c r="G66" s="297"/>
      <c r="H66" s="297"/>
      <c r="I66" s="297"/>
      <c r="J66" s="297"/>
      <c r="K66" s="295"/>
    </row>
    <row r="67" spans="2:11" ht="15" customHeight="1">
      <c r="B67" s="293"/>
      <c r="C67" s="299"/>
      <c r="D67" s="297" t="s">
        <v>341</v>
      </c>
      <c r="E67" s="297"/>
      <c r="F67" s="297"/>
      <c r="G67" s="297"/>
      <c r="H67" s="297"/>
      <c r="I67" s="297"/>
      <c r="J67" s="297"/>
      <c r="K67" s="295"/>
    </row>
    <row r="68" spans="2:11" ht="15" customHeight="1">
      <c r="B68" s="293"/>
      <c r="C68" s="299"/>
      <c r="D68" s="297" t="s">
        <v>342</v>
      </c>
      <c r="E68" s="297"/>
      <c r="F68" s="297"/>
      <c r="G68" s="297"/>
      <c r="H68" s="297"/>
      <c r="I68" s="297"/>
      <c r="J68" s="297"/>
      <c r="K68" s="295"/>
    </row>
    <row r="69" spans="2:11" ht="12.75" customHeight="1">
      <c r="B69" s="304"/>
      <c r="C69" s="305"/>
      <c r="D69" s="305"/>
      <c r="E69" s="305"/>
      <c r="F69" s="305"/>
      <c r="G69" s="305"/>
      <c r="H69" s="305"/>
      <c r="I69" s="305"/>
      <c r="J69" s="305"/>
      <c r="K69" s="306"/>
    </row>
    <row r="70" spans="2:11" ht="18.75" customHeight="1">
      <c r="B70" s="307"/>
      <c r="C70" s="307"/>
      <c r="D70" s="307"/>
      <c r="E70" s="307"/>
      <c r="F70" s="307"/>
      <c r="G70" s="307"/>
      <c r="H70" s="307"/>
      <c r="I70" s="307"/>
      <c r="J70" s="307"/>
      <c r="K70" s="308"/>
    </row>
    <row r="71" spans="2:11" ht="18.75" customHeight="1">
      <c r="B71" s="308"/>
      <c r="C71" s="308"/>
      <c r="D71" s="308"/>
      <c r="E71" s="308"/>
      <c r="F71" s="308"/>
      <c r="G71" s="308"/>
      <c r="H71" s="308"/>
      <c r="I71" s="308"/>
      <c r="J71" s="308"/>
      <c r="K71" s="308"/>
    </row>
    <row r="72" spans="2:11" ht="7.5" customHeight="1">
      <c r="B72" s="309"/>
      <c r="C72" s="310"/>
      <c r="D72" s="310"/>
      <c r="E72" s="310"/>
      <c r="F72" s="310"/>
      <c r="G72" s="310"/>
      <c r="H72" s="310"/>
      <c r="I72" s="310"/>
      <c r="J72" s="310"/>
      <c r="K72" s="311"/>
    </row>
    <row r="73" spans="2:11" ht="45" customHeight="1">
      <c r="B73" s="312"/>
      <c r="C73" s="313" t="s">
        <v>91</v>
      </c>
      <c r="D73" s="313"/>
      <c r="E73" s="313"/>
      <c r="F73" s="313"/>
      <c r="G73" s="313"/>
      <c r="H73" s="313"/>
      <c r="I73" s="313"/>
      <c r="J73" s="313"/>
      <c r="K73" s="314"/>
    </row>
    <row r="74" spans="2:11" ht="17.25" customHeight="1">
      <c r="B74" s="312"/>
      <c r="C74" s="315" t="s">
        <v>343</v>
      </c>
      <c r="D74" s="315"/>
      <c r="E74" s="315"/>
      <c r="F74" s="315" t="s">
        <v>344</v>
      </c>
      <c r="G74" s="316"/>
      <c r="H74" s="315" t="s">
        <v>114</v>
      </c>
      <c r="I74" s="315" t="s">
        <v>54</v>
      </c>
      <c r="J74" s="315" t="s">
        <v>345</v>
      </c>
      <c r="K74" s="314"/>
    </row>
    <row r="75" spans="2:11" ht="17.25" customHeight="1">
      <c r="B75" s="312"/>
      <c r="C75" s="317" t="s">
        <v>346</v>
      </c>
      <c r="D75" s="317"/>
      <c r="E75" s="317"/>
      <c r="F75" s="318" t="s">
        <v>347</v>
      </c>
      <c r="G75" s="319"/>
      <c r="H75" s="317"/>
      <c r="I75" s="317"/>
      <c r="J75" s="317" t="s">
        <v>348</v>
      </c>
      <c r="K75" s="314"/>
    </row>
    <row r="76" spans="2:11" ht="5.25" customHeight="1">
      <c r="B76" s="312"/>
      <c r="C76" s="320"/>
      <c r="D76" s="320"/>
      <c r="E76" s="320"/>
      <c r="F76" s="320"/>
      <c r="G76" s="321"/>
      <c r="H76" s="320"/>
      <c r="I76" s="320"/>
      <c r="J76" s="320"/>
      <c r="K76" s="314"/>
    </row>
    <row r="77" spans="2:11" ht="15" customHeight="1">
      <c r="B77" s="312"/>
      <c r="C77" s="301" t="s">
        <v>50</v>
      </c>
      <c r="D77" s="320"/>
      <c r="E77" s="320"/>
      <c r="F77" s="322" t="s">
        <v>349</v>
      </c>
      <c r="G77" s="321"/>
      <c r="H77" s="301" t="s">
        <v>350</v>
      </c>
      <c r="I77" s="301" t="s">
        <v>351</v>
      </c>
      <c r="J77" s="301">
        <v>20</v>
      </c>
      <c r="K77" s="314"/>
    </row>
    <row r="78" spans="2:11" ht="15" customHeight="1">
      <c r="B78" s="312"/>
      <c r="C78" s="301" t="s">
        <v>352</v>
      </c>
      <c r="D78" s="301"/>
      <c r="E78" s="301"/>
      <c r="F78" s="322" t="s">
        <v>349</v>
      </c>
      <c r="G78" s="321"/>
      <c r="H78" s="301" t="s">
        <v>353</v>
      </c>
      <c r="I78" s="301" t="s">
        <v>351</v>
      </c>
      <c r="J78" s="301">
        <v>120</v>
      </c>
      <c r="K78" s="314"/>
    </row>
    <row r="79" spans="2:11" ht="15" customHeight="1">
      <c r="B79" s="323"/>
      <c r="C79" s="301" t="s">
        <v>354</v>
      </c>
      <c r="D79" s="301"/>
      <c r="E79" s="301"/>
      <c r="F79" s="322" t="s">
        <v>355</v>
      </c>
      <c r="G79" s="321"/>
      <c r="H79" s="301" t="s">
        <v>356</v>
      </c>
      <c r="I79" s="301" t="s">
        <v>351</v>
      </c>
      <c r="J79" s="301">
        <v>50</v>
      </c>
      <c r="K79" s="314"/>
    </row>
    <row r="80" spans="2:11" ht="15" customHeight="1">
      <c r="B80" s="323"/>
      <c r="C80" s="301" t="s">
        <v>357</v>
      </c>
      <c r="D80" s="301"/>
      <c r="E80" s="301"/>
      <c r="F80" s="322" t="s">
        <v>349</v>
      </c>
      <c r="G80" s="321"/>
      <c r="H80" s="301" t="s">
        <v>358</v>
      </c>
      <c r="I80" s="301" t="s">
        <v>359</v>
      </c>
      <c r="J80" s="301"/>
      <c r="K80" s="314"/>
    </row>
    <row r="81" spans="2:11" ht="15" customHeight="1">
      <c r="B81" s="323"/>
      <c r="C81" s="324" t="s">
        <v>360</v>
      </c>
      <c r="D81" s="324"/>
      <c r="E81" s="324"/>
      <c r="F81" s="325" t="s">
        <v>355</v>
      </c>
      <c r="G81" s="324"/>
      <c r="H81" s="324" t="s">
        <v>361</v>
      </c>
      <c r="I81" s="324" t="s">
        <v>351</v>
      </c>
      <c r="J81" s="324">
        <v>15</v>
      </c>
      <c r="K81" s="314"/>
    </row>
    <row r="82" spans="2:11" ht="15" customHeight="1">
      <c r="B82" s="323"/>
      <c r="C82" s="324" t="s">
        <v>362</v>
      </c>
      <c r="D82" s="324"/>
      <c r="E82" s="324"/>
      <c r="F82" s="325" t="s">
        <v>355</v>
      </c>
      <c r="G82" s="324"/>
      <c r="H82" s="324" t="s">
        <v>363</v>
      </c>
      <c r="I82" s="324" t="s">
        <v>351</v>
      </c>
      <c r="J82" s="324">
        <v>15</v>
      </c>
      <c r="K82" s="314"/>
    </row>
    <row r="83" spans="2:11" ht="15" customHeight="1">
      <c r="B83" s="323"/>
      <c r="C83" s="324" t="s">
        <v>364</v>
      </c>
      <c r="D83" s="324"/>
      <c r="E83" s="324"/>
      <c r="F83" s="325" t="s">
        <v>355</v>
      </c>
      <c r="G83" s="324"/>
      <c r="H83" s="324" t="s">
        <v>365</v>
      </c>
      <c r="I83" s="324" t="s">
        <v>351</v>
      </c>
      <c r="J83" s="324">
        <v>20</v>
      </c>
      <c r="K83" s="314"/>
    </row>
    <row r="84" spans="2:11" ht="15" customHeight="1">
      <c r="B84" s="323"/>
      <c r="C84" s="324" t="s">
        <v>366</v>
      </c>
      <c r="D84" s="324"/>
      <c r="E84" s="324"/>
      <c r="F84" s="325" t="s">
        <v>355</v>
      </c>
      <c r="G84" s="324"/>
      <c r="H84" s="324" t="s">
        <v>367</v>
      </c>
      <c r="I84" s="324" t="s">
        <v>351</v>
      </c>
      <c r="J84" s="324">
        <v>20</v>
      </c>
      <c r="K84" s="314"/>
    </row>
    <row r="85" spans="2:11" ht="15" customHeight="1">
      <c r="B85" s="323"/>
      <c r="C85" s="301" t="s">
        <v>368</v>
      </c>
      <c r="D85" s="301"/>
      <c r="E85" s="301"/>
      <c r="F85" s="322" t="s">
        <v>355</v>
      </c>
      <c r="G85" s="321"/>
      <c r="H85" s="301" t="s">
        <v>369</v>
      </c>
      <c r="I85" s="301" t="s">
        <v>351</v>
      </c>
      <c r="J85" s="301">
        <v>50</v>
      </c>
      <c r="K85" s="314"/>
    </row>
    <row r="86" spans="2:11" ht="15" customHeight="1">
      <c r="B86" s="323"/>
      <c r="C86" s="301" t="s">
        <v>370</v>
      </c>
      <c r="D86" s="301"/>
      <c r="E86" s="301"/>
      <c r="F86" s="322" t="s">
        <v>355</v>
      </c>
      <c r="G86" s="321"/>
      <c r="H86" s="301" t="s">
        <v>371</v>
      </c>
      <c r="I86" s="301" t="s">
        <v>351</v>
      </c>
      <c r="J86" s="301">
        <v>20</v>
      </c>
      <c r="K86" s="314"/>
    </row>
    <row r="87" spans="2:11" ht="15" customHeight="1">
      <c r="B87" s="323"/>
      <c r="C87" s="301" t="s">
        <v>372</v>
      </c>
      <c r="D87" s="301"/>
      <c r="E87" s="301"/>
      <c r="F87" s="322" t="s">
        <v>355</v>
      </c>
      <c r="G87" s="321"/>
      <c r="H87" s="301" t="s">
        <v>373</v>
      </c>
      <c r="I87" s="301" t="s">
        <v>351</v>
      </c>
      <c r="J87" s="301">
        <v>20</v>
      </c>
      <c r="K87" s="314"/>
    </row>
    <row r="88" spans="2:11" ht="15" customHeight="1">
      <c r="B88" s="323"/>
      <c r="C88" s="301" t="s">
        <v>374</v>
      </c>
      <c r="D88" s="301"/>
      <c r="E88" s="301"/>
      <c r="F88" s="322" t="s">
        <v>355</v>
      </c>
      <c r="G88" s="321"/>
      <c r="H88" s="301" t="s">
        <v>375</v>
      </c>
      <c r="I88" s="301" t="s">
        <v>351</v>
      </c>
      <c r="J88" s="301">
        <v>50</v>
      </c>
      <c r="K88" s="314"/>
    </row>
    <row r="89" spans="2:11" ht="15" customHeight="1">
      <c r="B89" s="323"/>
      <c r="C89" s="301" t="s">
        <v>376</v>
      </c>
      <c r="D89" s="301"/>
      <c r="E89" s="301"/>
      <c r="F89" s="322" t="s">
        <v>355</v>
      </c>
      <c r="G89" s="321"/>
      <c r="H89" s="301" t="s">
        <v>376</v>
      </c>
      <c r="I89" s="301" t="s">
        <v>351</v>
      </c>
      <c r="J89" s="301">
        <v>50</v>
      </c>
      <c r="K89" s="314"/>
    </row>
    <row r="90" spans="2:11" ht="15" customHeight="1">
      <c r="B90" s="323"/>
      <c r="C90" s="301" t="s">
        <v>119</v>
      </c>
      <c r="D90" s="301"/>
      <c r="E90" s="301"/>
      <c r="F90" s="322" t="s">
        <v>355</v>
      </c>
      <c r="G90" s="321"/>
      <c r="H90" s="301" t="s">
        <v>377</v>
      </c>
      <c r="I90" s="301" t="s">
        <v>351</v>
      </c>
      <c r="J90" s="301">
        <v>255</v>
      </c>
      <c r="K90" s="314"/>
    </row>
    <row r="91" spans="2:11" ht="15" customHeight="1">
      <c r="B91" s="323"/>
      <c r="C91" s="301" t="s">
        <v>378</v>
      </c>
      <c r="D91" s="301"/>
      <c r="E91" s="301"/>
      <c r="F91" s="322" t="s">
        <v>349</v>
      </c>
      <c r="G91" s="321"/>
      <c r="H91" s="301" t="s">
        <v>379</v>
      </c>
      <c r="I91" s="301" t="s">
        <v>380</v>
      </c>
      <c r="J91" s="301"/>
      <c r="K91" s="314"/>
    </row>
    <row r="92" spans="2:11" ht="15" customHeight="1">
      <c r="B92" s="323"/>
      <c r="C92" s="301" t="s">
        <v>381</v>
      </c>
      <c r="D92" s="301"/>
      <c r="E92" s="301"/>
      <c r="F92" s="322" t="s">
        <v>349</v>
      </c>
      <c r="G92" s="321"/>
      <c r="H92" s="301" t="s">
        <v>382</v>
      </c>
      <c r="I92" s="301" t="s">
        <v>383</v>
      </c>
      <c r="J92" s="301"/>
      <c r="K92" s="314"/>
    </row>
    <row r="93" spans="2:11" ht="15" customHeight="1">
      <c r="B93" s="323"/>
      <c r="C93" s="301" t="s">
        <v>384</v>
      </c>
      <c r="D93" s="301"/>
      <c r="E93" s="301"/>
      <c r="F93" s="322" t="s">
        <v>349</v>
      </c>
      <c r="G93" s="321"/>
      <c r="H93" s="301" t="s">
        <v>384</v>
      </c>
      <c r="I93" s="301" t="s">
        <v>383</v>
      </c>
      <c r="J93" s="301"/>
      <c r="K93" s="314"/>
    </row>
    <row r="94" spans="2:11" ht="15" customHeight="1">
      <c r="B94" s="323"/>
      <c r="C94" s="301" t="s">
        <v>35</v>
      </c>
      <c r="D94" s="301"/>
      <c r="E94" s="301"/>
      <c r="F94" s="322" t="s">
        <v>349</v>
      </c>
      <c r="G94" s="321"/>
      <c r="H94" s="301" t="s">
        <v>385</v>
      </c>
      <c r="I94" s="301" t="s">
        <v>383</v>
      </c>
      <c r="J94" s="301"/>
      <c r="K94" s="314"/>
    </row>
    <row r="95" spans="2:11" ht="15" customHeight="1">
      <c r="B95" s="323"/>
      <c r="C95" s="301" t="s">
        <v>45</v>
      </c>
      <c r="D95" s="301"/>
      <c r="E95" s="301"/>
      <c r="F95" s="322" t="s">
        <v>349</v>
      </c>
      <c r="G95" s="321"/>
      <c r="H95" s="301" t="s">
        <v>386</v>
      </c>
      <c r="I95" s="301" t="s">
        <v>383</v>
      </c>
      <c r="J95" s="301"/>
      <c r="K95" s="314"/>
    </row>
    <row r="96" spans="2:11" ht="15" customHeight="1">
      <c r="B96" s="326"/>
      <c r="C96" s="327"/>
      <c r="D96" s="327"/>
      <c r="E96" s="327"/>
      <c r="F96" s="327"/>
      <c r="G96" s="327"/>
      <c r="H96" s="327"/>
      <c r="I96" s="327"/>
      <c r="J96" s="327"/>
      <c r="K96" s="328"/>
    </row>
    <row r="97" spans="2:11" ht="18.75" customHeight="1">
      <c r="B97" s="329"/>
      <c r="C97" s="330"/>
      <c r="D97" s="330"/>
      <c r="E97" s="330"/>
      <c r="F97" s="330"/>
      <c r="G97" s="330"/>
      <c r="H97" s="330"/>
      <c r="I97" s="330"/>
      <c r="J97" s="330"/>
      <c r="K97" s="329"/>
    </row>
    <row r="98" spans="2:11" ht="18.75" customHeight="1">
      <c r="B98" s="308"/>
      <c r="C98" s="308"/>
      <c r="D98" s="308"/>
      <c r="E98" s="308"/>
      <c r="F98" s="308"/>
      <c r="G98" s="308"/>
      <c r="H98" s="308"/>
      <c r="I98" s="308"/>
      <c r="J98" s="308"/>
      <c r="K98" s="308"/>
    </row>
    <row r="99" spans="2:11" ht="7.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11"/>
    </row>
    <row r="100" spans="2:11" ht="45" customHeight="1">
      <c r="B100" s="312"/>
      <c r="C100" s="313" t="s">
        <v>387</v>
      </c>
      <c r="D100" s="313"/>
      <c r="E100" s="313"/>
      <c r="F100" s="313"/>
      <c r="G100" s="313"/>
      <c r="H100" s="313"/>
      <c r="I100" s="313"/>
      <c r="J100" s="313"/>
      <c r="K100" s="314"/>
    </row>
    <row r="101" spans="2:11" ht="17.25" customHeight="1">
      <c r="B101" s="312"/>
      <c r="C101" s="315" t="s">
        <v>343</v>
      </c>
      <c r="D101" s="315"/>
      <c r="E101" s="315"/>
      <c r="F101" s="315" t="s">
        <v>344</v>
      </c>
      <c r="G101" s="316"/>
      <c r="H101" s="315" t="s">
        <v>114</v>
      </c>
      <c r="I101" s="315" t="s">
        <v>54</v>
      </c>
      <c r="J101" s="315" t="s">
        <v>345</v>
      </c>
      <c r="K101" s="314"/>
    </row>
    <row r="102" spans="2:11" ht="17.25" customHeight="1">
      <c r="B102" s="312"/>
      <c r="C102" s="317" t="s">
        <v>346</v>
      </c>
      <c r="D102" s="317"/>
      <c r="E102" s="317"/>
      <c r="F102" s="318" t="s">
        <v>347</v>
      </c>
      <c r="G102" s="319"/>
      <c r="H102" s="317"/>
      <c r="I102" s="317"/>
      <c r="J102" s="317" t="s">
        <v>348</v>
      </c>
      <c r="K102" s="314"/>
    </row>
    <row r="103" spans="2:11" ht="5.25" customHeight="1">
      <c r="B103" s="312"/>
      <c r="C103" s="315"/>
      <c r="D103" s="315"/>
      <c r="E103" s="315"/>
      <c r="F103" s="315"/>
      <c r="G103" s="331"/>
      <c r="H103" s="315"/>
      <c r="I103" s="315"/>
      <c r="J103" s="315"/>
      <c r="K103" s="314"/>
    </row>
    <row r="104" spans="2:11" ht="15" customHeight="1">
      <c r="B104" s="312"/>
      <c r="C104" s="301" t="s">
        <v>50</v>
      </c>
      <c r="D104" s="320"/>
      <c r="E104" s="320"/>
      <c r="F104" s="322" t="s">
        <v>349</v>
      </c>
      <c r="G104" s="331"/>
      <c r="H104" s="301" t="s">
        <v>388</v>
      </c>
      <c r="I104" s="301" t="s">
        <v>351</v>
      </c>
      <c r="J104" s="301">
        <v>20</v>
      </c>
      <c r="K104" s="314"/>
    </row>
    <row r="105" spans="2:11" ht="15" customHeight="1">
      <c r="B105" s="312"/>
      <c r="C105" s="301" t="s">
        <v>352</v>
      </c>
      <c r="D105" s="301"/>
      <c r="E105" s="301"/>
      <c r="F105" s="322" t="s">
        <v>349</v>
      </c>
      <c r="G105" s="301"/>
      <c r="H105" s="301" t="s">
        <v>388</v>
      </c>
      <c r="I105" s="301" t="s">
        <v>351</v>
      </c>
      <c r="J105" s="301">
        <v>120</v>
      </c>
      <c r="K105" s="314"/>
    </row>
    <row r="106" spans="2:11" ht="15" customHeight="1">
      <c r="B106" s="323"/>
      <c r="C106" s="301" t="s">
        <v>354</v>
      </c>
      <c r="D106" s="301"/>
      <c r="E106" s="301"/>
      <c r="F106" s="322" t="s">
        <v>355</v>
      </c>
      <c r="G106" s="301"/>
      <c r="H106" s="301" t="s">
        <v>388</v>
      </c>
      <c r="I106" s="301" t="s">
        <v>351</v>
      </c>
      <c r="J106" s="301">
        <v>50</v>
      </c>
      <c r="K106" s="314"/>
    </row>
    <row r="107" spans="2:11" ht="15" customHeight="1">
      <c r="B107" s="323"/>
      <c r="C107" s="301" t="s">
        <v>357</v>
      </c>
      <c r="D107" s="301"/>
      <c r="E107" s="301"/>
      <c r="F107" s="322" t="s">
        <v>349</v>
      </c>
      <c r="G107" s="301"/>
      <c r="H107" s="301" t="s">
        <v>388</v>
      </c>
      <c r="I107" s="301" t="s">
        <v>359</v>
      </c>
      <c r="J107" s="301"/>
      <c r="K107" s="314"/>
    </row>
    <row r="108" spans="2:11" ht="15" customHeight="1">
      <c r="B108" s="323"/>
      <c r="C108" s="301" t="s">
        <v>368</v>
      </c>
      <c r="D108" s="301"/>
      <c r="E108" s="301"/>
      <c r="F108" s="322" t="s">
        <v>355</v>
      </c>
      <c r="G108" s="301"/>
      <c r="H108" s="301" t="s">
        <v>388</v>
      </c>
      <c r="I108" s="301" t="s">
        <v>351</v>
      </c>
      <c r="J108" s="301">
        <v>50</v>
      </c>
      <c r="K108" s="314"/>
    </row>
    <row r="109" spans="2:11" ht="15" customHeight="1">
      <c r="B109" s="323"/>
      <c r="C109" s="301" t="s">
        <v>376</v>
      </c>
      <c r="D109" s="301"/>
      <c r="E109" s="301"/>
      <c r="F109" s="322" t="s">
        <v>355</v>
      </c>
      <c r="G109" s="301"/>
      <c r="H109" s="301" t="s">
        <v>388</v>
      </c>
      <c r="I109" s="301" t="s">
        <v>351</v>
      </c>
      <c r="J109" s="301">
        <v>50</v>
      </c>
      <c r="K109" s="314"/>
    </row>
    <row r="110" spans="2:11" ht="15" customHeight="1">
      <c r="B110" s="323"/>
      <c r="C110" s="301" t="s">
        <v>374</v>
      </c>
      <c r="D110" s="301"/>
      <c r="E110" s="301"/>
      <c r="F110" s="322" t="s">
        <v>355</v>
      </c>
      <c r="G110" s="301"/>
      <c r="H110" s="301" t="s">
        <v>388</v>
      </c>
      <c r="I110" s="301" t="s">
        <v>351</v>
      </c>
      <c r="J110" s="301">
        <v>50</v>
      </c>
      <c r="K110" s="314"/>
    </row>
    <row r="111" spans="2:11" ht="15" customHeight="1">
      <c r="B111" s="323"/>
      <c r="C111" s="301" t="s">
        <v>50</v>
      </c>
      <c r="D111" s="301"/>
      <c r="E111" s="301"/>
      <c r="F111" s="322" t="s">
        <v>349</v>
      </c>
      <c r="G111" s="301"/>
      <c r="H111" s="301" t="s">
        <v>389</v>
      </c>
      <c r="I111" s="301" t="s">
        <v>351</v>
      </c>
      <c r="J111" s="301">
        <v>20</v>
      </c>
      <c r="K111" s="314"/>
    </row>
    <row r="112" spans="2:11" ht="15" customHeight="1">
      <c r="B112" s="323"/>
      <c r="C112" s="301" t="s">
        <v>390</v>
      </c>
      <c r="D112" s="301"/>
      <c r="E112" s="301"/>
      <c r="F112" s="322" t="s">
        <v>349</v>
      </c>
      <c r="G112" s="301"/>
      <c r="H112" s="301" t="s">
        <v>391</v>
      </c>
      <c r="I112" s="301" t="s">
        <v>351</v>
      </c>
      <c r="J112" s="301">
        <v>120</v>
      </c>
      <c r="K112" s="314"/>
    </row>
    <row r="113" spans="2:11" ht="15" customHeight="1">
      <c r="B113" s="323"/>
      <c r="C113" s="301" t="s">
        <v>35</v>
      </c>
      <c r="D113" s="301"/>
      <c r="E113" s="301"/>
      <c r="F113" s="322" t="s">
        <v>349</v>
      </c>
      <c r="G113" s="301"/>
      <c r="H113" s="301" t="s">
        <v>392</v>
      </c>
      <c r="I113" s="301" t="s">
        <v>383</v>
      </c>
      <c r="J113" s="301"/>
      <c r="K113" s="314"/>
    </row>
    <row r="114" spans="2:11" ht="15" customHeight="1">
      <c r="B114" s="323"/>
      <c r="C114" s="301" t="s">
        <v>45</v>
      </c>
      <c r="D114" s="301"/>
      <c r="E114" s="301"/>
      <c r="F114" s="322" t="s">
        <v>349</v>
      </c>
      <c r="G114" s="301"/>
      <c r="H114" s="301" t="s">
        <v>393</v>
      </c>
      <c r="I114" s="301" t="s">
        <v>383</v>
      </c>
      <c r="J114" s="301"/>
      <c r="K114" s="314"/>
    </row>
    <row r="115" spans="2:11" ht="15" customHeight="1">
      <c r="B115" s="323"/>
      <c r="C115" s="301" t="s">
        <v>54</v>
      </c>
      <c r="D115" s="301"/>
      <c r="E115" s="301"/>
      <c r="F115" s="322" t="s">
        <v>349</v>
      </c>
      <c r="G115" s="301"/>
      <c r="H115" s="301" t="s">
        <v>394</v>
      </c>
      <c r="I115" s="301" t="s">
        <v>395</v>
      </c>
      <c r="J115" s="301"/>
      <c r="K115" s="314"/>
    </row>
    <row r="116" spans="2:11" ht="15" customHeight="1">
      <c r="B116" s="326"/>
      <c r="C116" s="332"/>
      <c r="D116" s="332"/>
      <c r="E116" s="332"/>
      <c r="F116" s="332"/>
      <c r="G116" s="332"/>
      <c r="H116" s="332"/>
      <c r="I116" s="332"/>
      <c r="J116" s="332"/>
      <c r="K116" s="328"/>
    </row>
    <row r="117" spans="2:11" ht="18.75" customHeight="1">
      <c r="B117" s="333"/>
      <c r="C117" s="297"/>
      <c r="D117" s="297"/>
      <c r="E117" s="297"/>
      <c r="F117" s="334"/>
      <c r="G117" s="297"/>
      <c r="H117" s="297"/>
      <c r="I117" s="297"/>
      <c r="J117" s="297"/>
      <c r="K117" s="333"/>
    </row>
    <row r="118" spans="2:11" ht="18.75" customHeight="1"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</row>
    <row r="119" spans="2:11" ht="7.5" customHeight="1">
      <c r="B119" s="335"/>
      <c r="C119" s="336"/>
      <c r="D119" s="336"/>
      <c r="E119" s="336"/>
      <c r="F119" s="336"/>
      <c r="G119" s="336"/>
      <c r="H119" s="336"/>
      <c r="I119" s="336"/>
      <c r="J119" s="336"/>
      <c r="K119" s="337"/>
    </row>
    <row r="120" spans="2:11" ht="45" customHeight="1">
      <c r="B120" s="338"/>
      <c r="C120" s="291" t="s">
        <v>396</v>
      </c>
      <c r="D120" s="291"/>
      <c r="E120" s="291"/>
      <c r="F120" s="291"/>
      <c r="G120" s="291"/>
      <c r="H120" s="291"/>
      <c r="I120" s="291"/>
      <c r="J120" s="291"/>
      <c r="K120" s="339"/>
    </row>
    <row r="121" spans="2:11" ht="17.25" customHeight="1">
      <c r="B121" s="340"/>
      <c r="C121" s="315" t="s">
        <v>343</v>
      </c>
      <c r="D121" s="315"/>
      <c r="E121" s="315"/>
      <c r="F121" s="315" t="s">
        <v>344</v>
      </c>
      <c r="G121" s="316"/>
      <c r="H121" s="315" t="s">
        <v>114</v>
      </c>
      <c r="I121" s="315" t="s">
        <v>54</v>
      </c>
      <c r="J121" s="315" t="s">
        <v>345</v>
      </c>
      <c r="K121" s="341"/>
    </row>
    <row r="122" spans="2:11" ht="17.25" customHeight="1">
      <c r="B122" s="340"/>
      <c r="C122" s="317" t="s">
        <v>346</v>
      </c>
      <c r="D122" s="317"/>
      <c r="E122" s="317"/>
      <c r="F122" s="318" t="s">
        <v>347</v>
      </c>
      <c r="G122" s="319"/>
      <c r="H122" s="317"/>
      <c r="I122" s="317"/>
      <c r="J122" s="317" t="s">
        <v>348</v>
      </c>
      <c r="K122" s="341"/>
    </row>
    <row r="123" spans="2:11" ht="5.25" customHeight="1">
      <c r="B123" s="342"/>
      <c r="C123" s="320"/>
      <c r="D123" s="320"/>
      <c r="E123" s="320"/>
      <c r="F123" s="320"/>
      <c r="G123" s="301"/>
      <c r="H123" s="320"/>
      <c r="I123" s="320"/>
      <c r="J123" s="320"/>
      <c r="K123" s="343"/>
    </row>
    <row r="124" spans="2:11" ht="15" customHeight="1">
      <c r="B124" s="342"/>
      <c r="C124" s="301" t="s">
        <v>352</v>
      </c>
      <c r="D124" s="320"/>
      <c r="E124" s="320"/>
      <c r="F124" s="322" t="s">
        <v>349</v>
      </c>
      <c r="G124" s="301"/>
      <c r="H124" s="301" t="s">
        <v>388</v>
      </c>
      <c r="I124" s="301" t="s">
        <v>351</v>
      </c>
      <c r="J124" s="301">
        <v>120</v>
      </c>
      <c r="K124" s="344"/>
    </row>
    <row r="125" spans="2:11" ht="15" customHeight="1">
      <c r="B125" s="342"/>
      <c r="C125" s="301" t="s">
        <v>397</v>
      </c>
      <c r="D125" s="301"/>
      <c r="E125" s="301"/>
      <c r="F125" s="322" t="s">
        <v>349</v>
      </c>
      <c r="G125" s="301"/>
      <c r="H125" s="301" t="s">
        <v>398</v>
      </c>
      <c r="I125" s="301" t="s">
        <v>351</v>
      </c>
      <c r="J125" s="301" t="s">
        <v>399</v>
      </c>
      <c r="K125" s="344"/>
    </row>
    <row r="126" spans="2:11" ht="15" customHeight="1">
      <c r="B126" s="342"/>
      <c r="C126" s="301" t="s">
        <v>82</v>
      </c>
      <c r="D126" s="301"/>
      <c r="E126" s="301"/>
      <c r="F126" s="322" t="s">
        <v>349</v>
      </c>
      <c r="G126" s="301"/>
      <c r="H126" s="301" t="s">
        <v>400</v>
      </c>
      <c r="I126" s="301" t="s">
        <v>351</v>
      </c>
      <c r="J126" s="301" t="s">
        <v>399</v>
      </c>
      <c r="K126" s="344"/>
    </row>
    <row r="127" spans="2:11" ht="15" customHeight="1">
      <c r="B127" s="342"/>
      <c r="C127" s="301" t="s">
        <v>360</v>
      </c>
      <c r="D127" s="301"/>
      <c r="E127" s="301"/>
      <c r="F127" s="322" t="s">
        <v>355</v>
      </c>
      <c r="G127" s="301"/>
      <c r="H127" s="301" t="s">
        <v>361</v>
      </c>
      <c r="I127" s="301" t="s">
        <v>351</v>
      </c>
      <c r="J127" s="301">
        <v>15</v>
      </c>
      <c r="K127" s="344"/>
    </row>
    <row r="128" spans="2:11" ht="15" customHeight="1">
      <c r="B128" s="342"/>
      <c r="C128" s="324" t="s">
        <v>362</v>
      </c>
      <c r="D128" s="324"/>
      <c r="E128" s="324"/>
      <c r="F128" s="325" t="s">
        <v>355</v>
      </c>
      <c r="G128" s="324"/>
      <c r="H128" s="324" t="s">
        <v>363</v>
      </c>
      <c r="I128" s="324" t="s">
        <v>351</v>
      </c>
      <c r="J128" s="324">
        <v>15</v>
      </c>
      <c r="K128" s="344"/>
    </row>
    <row r="129" spans="2:11" ht="15" customHeight="1">
      <c r="B129" s="342"/>
      <c r="C129" s="324" t="s">
        <v>364</v>
      </c>
      <c r="D129" s="324"/>
      <c r="E129" s="324"/>
      <c r="F129" s="325" t="s">
        <v>355</v>
      </c>
      <c r="G129" s="324"/>
      <c r="H129" s="324" t="s">
        <v>365</v>
      </c>
      <c r="I129" s="324" t="s">
        <v>351</v>
      </c>
      <c r="J129" s="324">
        <v>20</v>
      </c>
      <c r="K129" s="344"/>
    </row>
    <row r="130" spans="2:11" ht="15" customHeight="1">
      <c r="B130" s="342"/>
      <c r="C130" s="324" t="s">
        <v>366</v>
      </c>
      <c r="D130" s="324"/>
      <c r="E130" s="324"/>
      <c r="F130" s="325" t="s">
        <v>355</v>
      </c>
      <c r="G130" s="324"/>
      <c r="H130" s="324" t="s">
        <v>367</v>
      </c>
      <c r="I130" s="324" t="s">
        <v>351</v>
      </c>
      <c r="J130" s="324">
        <v>20</v>
      </c>
      <c r="K130" s="344"/>
    </row>
    <row r="131" spans="2:11" ht="15" customHeight="1">
      <c r="B131" s="342"/>
      <c r="C131" s="301" t="s">
        <v>354</v>
      </c>
      <c r="D131" s="301"/>
      <c r="E131" s="301"/>
      <c r="F131" s="322" t="s">
        <v>355</v>
      </c>
      <c r="G131" s="301"/>
      <c r="H131" s="301" t="s">
        <v>388</v>
      </c>
      <c r="I131" s="301" t="s">
        <v>351</v>
      </c>
      <c r="J131" s="301">
        <v>50</v>
      </c>
      <c r="K131" s="344"/>
    </row>
    <row r="132" spans="2:11" ht="15" customHeight="1">
      <c r="B132" s="342"/>
      <c r="C132" s="301" t="s">
        <v>368</v>
      </c>
      <c r="D132" s="301"/>
      <c r="E132" s="301"/>
      <c r="F132" s="322" t="s">
        <v>355</v>
      </c>
      <c r="G132" s="301"/>
      <c r="H132" s="301" t="s">
        <v>388</v>
      </c>
      <c r="I132" s="301" t="s">
        <v>351</v>
      </c>
      <c r="J132" s="301">
        <v>50</v>
      </c>
      <c r="K132" s="344"/>
    </row>
    <row r="133" spans="2:11" ht="15" customHeight="1">
      <c r="B133" s="342"/>
      <c r="C133" s="301" t="s">
        <v>374</v>
      </c>
      <c r="D133" s="301"/>
      <c r="E133" s="301"/>
      <c r="F133" s="322" t="s">
        <v>355</v>
      </c>
      <c r="G133" s="301"/>
      <c r="H133" s="301" t="s">
        <v>388</v>
      </c>
      <c r="I133" s="301" t="s">
        <v>351</v>
      </c>
      <c r="J133" s="301">
        <v>50</v>
      </c>
      <c r="K133" s="344"/>
    </row>
    <row r="134" spans="2:11" ht="15" customHeight="1">
      <c r="B134" s="342"/>
      <c r="C134" s="301" t="s">
        <v>376</v>
      </c>
      <c r="D134" s="301"/>
      <c r="E134" s="301"/>
      <c r="F134" s="322" t="s">
        <v>355</v>
      </c>
      <c r="G134" s="301"/>
      <c r="H134" s="301" t="s">
        <v>388</v>
      </c>
      <c r="I134" s="301" t="s">
        <v>351</v>
      </c>
      <c r="J134" s="301">
        <v>50</v>
      </c>
      <c r="K134" s="344"/>
    </row>
    <row r="135" spans="2:11" ht="15" customHeight="1">
      <c r="B135" s="342"/>
      <c r="C135" s="301" t="s">
        <v>119</v>
      </c>
      <c r="D135" s="301"/>
      <c r="E135" s="301"/>
      <c r="F135" s="322" t="s">
        <v>355</v>
      </c>
      <c r="G135" s="301"/>
      <c r="H135" s="301" t="s">
        <v>401</v>
      </c>
      <c r="I135" s="301" t="s">
        <v>351</v>
      </c>
      <c r="J135" s="301">
        <v>255</v>
      </c>
      <c r="K135" s="344"/>
    </row>
    <row r="136" spans="2:11" ht="15" customHeight="1">
      <c r="B136" s="342"/>
      <c r="C136" s="301" t="s">
        <v>378</v>
      </c>
      <c r="D136" s="301"/>
      <c r="E136" s="301"/>
      <c r="F136" s="322" t="s">
        <v>349</v>
      </c>
      <c r="G136" s="301"/>
      <c r="H136" s="301" t="s">
        <v>402</v>
      </c>
      <c r="I136" s="301" t="s">
        <v>380</v>
      </c>
      <c r="J136" s="301"/>
      <c r="K136" s="344"/>
    </row>
    <row r="137" spans="2:11" ht="15" customHeight="1">
      <c r="B137" s="342"/>
      <c r="C137" s="301" t="s">
        <v>381</v>
      </c>
      <c r="D137" s="301"/>
      <c r="E137" s="301"/>
      <c r="F137" s="322" t="s">
        <v>349</v>
      </c>
      <c r="G137" s="301"/>
      <c r="H137" s="301" t="s">
        <v>403</v>
      </c>
      <c r="I137" s="301" t="s">
        <v>383</v>
      </c>
      <c r="J137" s="301"/>
      <c r="K137" s="344"/>
    </row>
    <row r="138" spans="2:11" ht="15" customHeight="1">
      <c r="B138" s="342"/>
      <c r="C138" s="301" t="s">
        <v>384</v>
      </c>
      <c r="D138" s="301"/>
      <c r="E138" s="301"/>
      <c r="F138" s="322" t="s">
        <v>349</v>
      </c>
      <c r="G138" s="301"/>
      <c r="H138" s="301" t="s">
        <v>384</v>
      </c>
      <c r="I138" s="301" t="s">
        <v>383</v>
      </c>
      <c r="J138" s="301"/>
      <c r="K138" s="344"/>
    </row>
    <row r="139" spans="2:11" ht="15" customHeight="1">
      <c r="B139" s="342"/>
      <c r="C139" s="301" t="s">
        <v>35</v>
      </c>
      <c r="D139" s="301"/>
      <c r="E139" s="301"/>
      <c r="F139" s="322" t="s">
        <v>349</v>
      </c>
      <c r="G139" s="301"/>
      <c r="H139" s="301" t="s">
        <v>404</v>
      </c>
      <c r="I139" s="301" t="s">
        <v>383</v>
      </c>
      <c r="J139" s="301"/>
      <c r="K139" s="344"/>
    </row>
    <row r="140" spans="2:11" ht="15" customHeight="1">
      <c r="B140" s="342"/>
      <c r="C140" s="301" t="s">
        <v>405</v>
      </c>
      <c r="D140" s="301"/>
      <c r="E140" s="301"/>
      <c r="F140" s="322" t="s">
        <v>349</v>
      </c>
      <c r="G140" s="301"/>
      <c r="H140" s="301" t="s">
        <v>406</v>
      </c>
      <c r="I140" s="301" t="s">
        <v>383</v>
      </c>
      <c r="J140" s="301"/>
      <c r="K140" s="344"/>
    </row>
    <row r="141" spans="2:11" ht="15" customHeight="1">
      <c r="B141" s="345"/>
      <c r="C141" s="346"/>
      <c r="D141" s="346"/>
      <c r="E141" s="346"/>
      <c r="F141" s="346"/>
      <c r="G141" s="346"/>
      <c r="H141" s="346"/>
      <c r="I141" s="346"/>
      <c r="J141" s="346"/>
      <c r="K141" s="347"/>
    </row>
    <row r="142" spans="2:11" ht="18.75" customHeight="1">
      <c r="B142" s="297"/>
      <c r="C142" s="297"/>
      <c r="D142" s="297"/>
      <c r="E142" s="297"/>
      <c r="F142" s="334"/>
      <c r="G142" s="297"/>
      <c r="H142" s="297"/>
      <c r="I142" s="297"/>
      <c r="J142" s="297"/>
      <c r="K142" s="297"/>
    </row>
    <row r="143" spans="2:11" ht="18.75" customHeight="1"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</row>
    <row r="144" spans="2:11" ht="7.5" customHeight="1">
      <c r="B144" s="309"/>
      <c r="C144" s="310"/>
      <c r="D144" s="310"/>
      <c r="E144" s="310"/>
      <c r="F144" s="310"/>
      <c r="G144" s="310"/>
      <c r="H144" s="310"/>
      <c r="I144" s="310"/>
      <c r="J144" s="310"/>
      <c r="K144" s="311"/>
    </row>
    <row r="145" spans="2:11" ht="45" customHeight="1">
      <c r="B145" s="312"/>
      <c r="C145" s="313" t="s">
        <v>407</v>
      </c>
      <c r="D145" s="313"/>
      <c r="E145" s="313"/>
      <c r="F145" s="313"/>
      <c r="G145" s="313"/>
      <c r="H145" s="313"/>
      <c r="I145" s="313"/>
      <c r="J145" s="313"/>
      <c r="K145" s="314"/>
    </row>
    <row r="146" spans="2:11" ht="17.25" customHeight="1">
      <c r="B146" s="312"/>
      <c r="C146" s="315" t="s">
        <v>343</v>
      </c>
      <c r="D146" s="315"/>
      <c r="E146" s="315"/>
      <c r="F146" s="315" t="s">
        <v>344</v>
      </c>
      <c r="G146" s="316"/>
      <c r="H146" s="315" t="s">
        <v>114</v>
      </c>
      <c r="I146" s="315" t="s">
        <v>54</v>
      </c>
      <c r="J146" s="315" t="s">
        <v>345</v>
      </c>
      <c r="K146" s="314"/>
    </row>
    <row r="147" spans="2:11" ht="17.25" customHeight="1">
      <c r="B147" s="312"/>
      <c r="C147" s="317" t="s">
        <v>346</v>
      </c>
      <c r="D147" s="317"/>
      <c r="E147" s="317"/>
      <c r="F147" s="318" t="s">
        <v>347</v>
      </c>
      <c r="G147" s="319"/>
      <c r="H147" s="317"/>
      <c r="I147" s="317"/>
      <c r="J147" s="317" t="s">
        <v>348</v>
      </c>
      <c r="K147" s="314"/>
    </row>
    <row r="148" spans="2:11" ht="5.25" customHeight="1">
      <c r="B148" s="323"/>
      <c r="C148" s="320"/>
      <c r="D148" s="320"/>
      <c r="E148" s="320"/>
      <c r="F148" s="320"/>
      <c r="G148" s="321"/>
      <c r="H148" s="320"/>
      <c r="I148" s="320"/>
      <c r="J148" s="320"/>
      <c r="K148" s="344"/>
    </row>
    <row r="149" spans="2:11" ht="15" customHeight="1">
      <c r="B149" s="323"/>
      <c r="C149" s="348" t="s">
        <v>352</v>
      </c>
      <c r="D149" s="301"/>
      <c r="E149" s="301"/>
      <c r="F149" s="349" t="s">
        <v>349</v>
      </c>
      <c r="G149" s="301"/>
      <c r="H149" s="348" t="s">
        <v>388</v>
      </c>
      <c r="I149" s="348" t="s">
        <v>351</v>
      </c>
      <c r="J149" s="348">
        <v>120</v>
      </c>
      <c r="K149" s="344"/>
    </row>
    <row r="150" spans="2:11" ht="15" customHeight="1">
      <c r="B150" s="323"/>
      <c r="C150" s="348" t="s">
        <v>397</v>
      </c>
      <c r="D150" s="301"/>
      <c r="E150" s="301"/>
      <c r="F150" s="349" t="s">
        <v>349</v>
      </c>
      <c r="G150" s="301"/>
      <c r="H150" s="348" t="s">
        <v>408</v>
      </c>
      <c r="I150" s="348" t="s">
        <v>351</v>
      </c>
      <c r="J150" s="348" t="s">
        <v>399</v>
      </c>
      <c r="K150" s="344"/>
    </row>
    <row r="151" spans="2:11" ht="15" customHeight="1">
      <c r="B151" s="323"/>
      <c r="C151" s="348" t="s">
        <v>82</v>
      </c>
      <c r="D151" s="301"/>
      <c r="E151" s="301"/>
      <c r="F151" s="349" t="s">
        <v>349</v>
      </c>
      <c r="G151" s="301"/>
      <c r="H151" s="348" t="s">
        <v>409</v>
      </c>
      <c r="I151" s="348" t="s">
        <v>351</v>
      </c>
      <c r="J151" s="348" t="s">
        <v>399</v>
      </c>
      <c r="K151" s="344"/>
    </row>
    <row r="152" spans="2:11" ht="15" customHeight="1">
      <c r="B152" s="323"/>
      <c r="C152" s="348" t="s">
        <v>354</v>
      </c>
      <c r="D152" s="301"/>
      <c r="E152" s="301"/>
      <c r="F152" s="349" t="s">
        <v>355</v>
      </c>
      <c r="G152" s="301"/>
      <c r="H152" s="348" t="s">
        <v>388</v>
      </c>
      <c r="I152" s="348" t="s">
        <v>351</v>
      </c>
      <c r="J152" s="348">
        <v>50</v>
      </c>
      <c r="K152" s="344"/>
    </row>
    <row r="153" spans="2:11" ht="15" customHeight="1">
      <c r="B153" s="323"/>
      <c r="C153" s="348" t="s">
        <v>357</v>
      </c>
      <c r="D153" s="301"/>
      <c r="E153" s="301"/>
      <c r="F153" s="349" t="s">
        <v>349</v>
      </c>
      <c r="G153" s="301"/>
      <c r="H153" s="348" t="s">
        <v>388</v>
      </c>
      <c r="I153" s="348" t="s">
        <v>359</v>
      </c>
      <c r="J153" s="348"/>
      <c r="K153" s="344"/>
    </row>
    <row r="154" spans="2:11" ht="15" customHeight="1">
      <c r="B154" s="323"/>
      <c r="C154" s="348" t="s">
        <v>368</v>
      </c>
      <c r="D154" s="301"/>
      <c r="E154" s="301"/>
      <c r="F154" s="349" t="s">
        <v>355</v>
      </c>
      <c r="G154" s="301"/>
      <c r="H154" s="348" t="s">
        <v>388</v>
      </c>
      <c r="I154" s="348" t="s">
        <v>351</v>
      </c>
      <c r="J154" s="348">
        <v>50</v>
      </c>
      <c r="K154" s="344"/>
    </row>
    <row r="155" spans="2:11" ht="15" customHeight="1">
      <c r="B155" s="323"/>
      <c r="C155" s="348" t="s">
        <v>376</v>
      </c>
      <c r="D155" s="301"/>
      <c r="E155" s="301"/>
      <c r="F155" s="349" t="s">
        <v>355</v>
      </c>
      <c r="G155" s="301"/>
      <c r="H155" s="348" t="s">
        <v>388</v>
      </c>
      <c r="I155" s="348" t="s">
        <v>351</v>
      </c>
      <c r="J155" s="348">
        <v>50</v>
      </c>
      <c r="K155" s="344"/>
    </row>
    <row r="156" spans="2:11" ht="15" customHeight="1">
      <c r="B156" s="323"/>
      <c r="C156" s="348" t="s">
        <v>374</v>
      </c>
      <c r="D156" s="301"/>
      <c r="E156" s="301"/>
      <c r="F156" s="349" t="s">
        <v>355</v>
      </c>
      <c r="G156" s="301"/>
      <c r="H156" s="348" t="s">
        <v>388</v>
      </c>
      <c r="I156" s="348" t="s">
        <v>351</v>
      </c>
      <c r="J156" s="348">
        <v>50</v>
      </c>
      <c r="K156" s="344"/>
    </row>
    <row r="157" spans="2:11" ht="15" customHeight="1">
      <c r="B157" s="323"/>
      <c r="C157" s="348" t="s">
        <v>98</v>
      </c>
      <c r="D157" s="301"/>
      <c r="E157" s="301"/>
      <c r="F157" s="349" t="s">
        <v>349</v>
      </c>
      <c r="G157" s="301"/>
      <c r="H157" s="348" t="s">
        <v>410</v>
      </c>
      <c r="I157" s="348" t="s">
        <v>351</v>
      </c>
      <c r="J157" s="348" t="s">
        <v>411</v>
      </c>
      <c r="K157" s="344"/>
    </row>
    <row r="158" spans="2:11" ht="15" customHeight="1">
      <c r="B158" s="323"/>
      <c r="C158" s="348" t="s">
        <v>412</v>
      </c>
      <c r="D158" s="301"/>
      <c r="E158" s="301"/>
      <c r="F158" s="349" t="s">
        <v>349</v>
      </c>
      <c r="G158" s="301"/>
      <c r="H158" s="348" t="s">
        <v>413</v>
      </c>
      <c r="I158" s="348" t="s">
        <v>383</v>
      </c>
      <c r="J158" s="348"/>
      <c r="K158" s="344"/>
    </row>
    <row r="159" spans="2:11" ht="15" customHeight="1">
      <c r="B159" s="350"/>
      <c r="C159" s="332"/>
      <c r="D159" s="332"/>
      <c r="E159" s="332"/>
      <c r="F159" s="332"/>
      <c r="G159" s="332"/>
      <c r="H159" s="332"/>
      <c r="I159" s="332"/>
      <c r="J159" s="332"/>
      <c r="K159" s="351"/>
    </row>
    <row r="160" spans="2:11" ht="18.75" customHeight="1">
      <c r="B160" s="297"/>
      <c r="C160" s="301"/>
      <c r="D160" s="301"/>
      <c r="E160" s="301"/>
      <c r="F160" s="322"/>
      <c r="G160" s="301"/>
      <c r="H160" s="301"/>
      <c r="I160" s="301"/>
      <c r="J160" s="301"/>
      <c r="K160" s="297"/>
    </row>
    <row r="161" spans="2:11" ht="18.75" customHeight="1"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</row>
    <row r="162" spans="2:11" ht="7.5" customHeight="1">
      <c r="B162" s="287"/>
      <c r="C162" s="288"/>
      <c r="D162" s="288"/>
      <c r="E162" s="288"/>
      <c r="F162" s="288"/>
      <c r="G162" s="288"/>
      <c r="H162" s="288"/>
      <c r="I162" s="288"/>
      <c r="J162" s="288"/>
      <c r="K162" s="289"/>
    </row>
    <row r="163" spans="2:11" ht="45" customHeight="1">
      <c r="B163" s="290"/>
      <c r="C163" s="291" t="s">
        <v>414</v>
      </c>
      <c r="D163" s="291"/>
      <c r="E163" s="291"/>
      <c r="F163" s="291"/>
      <c r="G163" s="291"/>
      <c r="H163" s="291"/>
      <c r="I163" s="291"/>
      <c r="J163" s="291"/>
      <c r="K163" s="292"/>
    </row>
    <row r="164" spans="2:11" ht="17.25" customHeight="1">
      <c r="B164" s="290"/>
      <c r="C164" s="315" t="s">
        <v>343</v>
      </c>
      <c r="D164" s="315"/>
      <c r="E164" s="315"/>
      <c r="F164" s="315" t="s">
        <v>344</v>
      </c>
      <c r="G164" s="352"/>
      <c r="H164" s="353" t="s">
        <v>114</v>
      </c>
      <c r="I164" s="353" t="s">
        <v>54</v>
      </c>
      <c r="J164" s="315" t="s">
        <v>345</v>
      </c>
      <c r="K164" s="292"/>
    </row>
    <row r="165" spans="2:11" ht="17.25" customHeight="1">
      <c r="B165" s="293"/>
      <c r="C165" s="317" t="s">
        <v>346</v>
      </c>
      <c r="D165" s="317"/>
      <c r="E165" s="317"/>
      <c r="F165" s="318" t="s">
        <v>347</v>
      </c>
      <c r="G165" s="354"/>
      <c r="H165" s="355"/>
      <c r="I165" s="355"/>
      <c r="J165" s="317" t="s">
        <v>348</v>
      </c>
      <c r="K165" s="295"/>
    </row>
    <row r="166" spans="2:11" ht="5.25" customHeight="1">
      <c r="B166" s="323"/>
      <c r="C166" s="320"/>
      <c r="D166" s="320"/>
      <c r="E166" s="320"/>
      <c r="F166" s="320"/>
      <c r="G166" s="321"/>
      <c r="H166" s="320"/>
      <c r="I166" s="320"/>
      <c r="J166" s="320"/>
      <c r="K166" s="344"/>
    </row>
    <row r="167" spans="2:11" ht="15" customHeight="1">
      <c r="B167" s="323"/>
      <c r="C167" s="301" t="s">
        <v>352</v>
      </c>
      <c r="D167" s="301"/>
      <c r="E167" s="301"/>
      <c r="F167" s="322" t="s">
        <v>349</v>
      </c>
      <c r="G167" s="301"/>
      <c r="H167" s="301" t="s">
        <v>388</v>
      </c>
      <c r="I167" s="301" t="s">
        <v>351</v>
      </c>
      <c r="J167" s="301">
        <v>120</v>
      </c>
      <c r="K167" s="344"/>
    </row>
    <row r="168" spans="2:11" ht="15" customHeight="1">
      <c r="B168" s="323"/>
      <c r="C168" s="301" t="s">
        <v>397</v>
      </c>
      <c r="D168" s="301"/>
      <c r="E168" s="301"/>
      <c r="F168" s="322" t="s">
        <v>349</v>
      </c>
      <c r="G168" s="301"/>
      <c r="H168" s="301" t="s">
        <v>398</v>
      </c>
      <c r="I168" s="301" t="s">
        <v>351</v>
      </c>
      <c r="J168" s="301" t="s">
        <v>399</v>
      </c>
      <c r="K168" s="344"/>
    </row>
    <row r="169" spans="2:11" ht="15" customHeight="1">
      <c r="B169" s="323"/>
      <c r="C169" s="301" t="s">
        <v>82</v>
      </c>
      <c r="D169" s="301"/>
      <c r="E169" s="301"/>
      <c r="F169" s="322" t="s">
        <v>349</v>
      </c>
      <c r="G169" s="301"/>
      <c r="H169" s="301" t="s">
        <v>415</v>
      </c>
      <c r="I169" s="301" t="s">
        <v>351</v>
      </c>
      <c r="J169" s="301" t="s">
        <v>399</v>
      </c>
      <c r="K169" s="344"/>
    </row>
    <row r="170" spans="2:11" ht="15" customHeight="1">
      <c r="B170" s="323"/>
      <c r="C170" s="301" t="s">
        <v>354</v>
      </c>
      <c r="D170" s="301"/>
      <c r="E170" s="301"/>
      <c r="F170" s="322" t="s">
        <v>355</v>
      </c>
      <c r="G170" s="301"/>
      <c r="H170" s="301" t="s">
        <v>415</v>
      </c>
      <c r="I170" s="301" t="s">
        <v>351</v>
      </c>
      <c r="J170" s="301">
        <v>50</v>
      </c>
      <c r="K170" s="344"/>
    </row>
    <row r="171" spans="2:11" ht="15" customHeight="1">
      <c r="B171" s="323"/>
      <c r="C171" s="301" t="s">
        <v>357</v>
      </c>
      <c r="D171" s="301"/>
      <c r="E171" s="301"/>
      <c r="F171" s="322" t="s">
        <v>349</v>
      </c>
      <c r="G171" s="301"/>
      <c r="H171" s="301" t="s">
        <v>415</v>
      </c>
      <c r="I171" s="301" t="s">
        <v>359</v>
      </c>
      <c r="J171" s="301"/>
      <c r="K171" s="344"/>
    </row>
    <row r="172" spans="2:11" ht="15" customHeight="1">
      <c r="B172" s="323"/>
      <c r="C172" s="301" t="s">
        <v>368</v>
      </c>
      <c r="D172" s="301"/>
      <c r="E172" s="301"/>
      <c r="F172" s="322" t="s">
        <v>355</v>
      </c>
      <c r="G172" s="301"/>
      <c r="H172" s="301" t="s">
        <v>415</v>
      </c>
      <c r="I172" s="301" t="s">
        <v>351</v>
      </c>
      <c r="J172" s="301">
        <v>50</v>
      </c>
      <c r="K172" s="344"/>
    </row>
    <row r="173" spans="2:11" ht="15" customHeight="1">
      <c r="B173" s="323"/>
      <c r="C173" s="301" t="s">
        <v>376</v>
      </c>
      <c r="D173" s="301"/>
      <c r="E173" s="301"/>
      <c r="F173" s="322" t="s">
        <v>355</v>
      </c>
      <c r="G173" s="301"/>
      <c r="H173" s="301" t="s">
        <v>415</v>
      </c>
      <c r="I173" s="301" t="s">
        <v>351</v>
      </c>
      <c r="J173" s="301">
        <v>50</v>
      </c>
      <c r="K173" s="344"/>
    </row>
    <row r="174" spans="2:11" ht="15" customHeight="1">
      <c r="B174" s="323"/>
      <c r="C174" s="301" t="s">
        <v>374</v>
      </c>
      <c r="D174" s="301"/>
      <c r="E174" s="301"/>
      <c r="F174" s="322" t="s">
        <v>355</v>
      </c>
      <c r="G174" s="301"/>
      <c r="H174" s="301" t="s">
        <v>415</v>
      </c>
      <c r="I174" s="301" t="s">
        <v>351</v>
      </c>
      <c r="J174" s="301">
        <v>50</v>
      </c>
      <c r="K174" s="344"/>
    </row>
    <row r="175" spans="2:11" ht="15" customHeight="1">
      <c r="B175" s="323"/>
      <c r="C175" s="301" t="s">
        <v>113</v>
      </c>
      <c r="D175" s="301"/>
      <c r="E175" s="301"/>
      <c r="F175" s="322" t="s">
        <v>349</v>
      </c>
      <c r="G175" s="301"/>
      <c r="H175" s="301" t="s">
        <v>416</v>
      </c>
      <c r="I175" s="301" t="s">
        <v>417</v>
      </c>
      <c r="J175" s="301"/>
      <c r="K175" s="344"/>
    </row>
    <row r="176" spans="2:11" ht="15" customHeight="1">
      <c r="B176" s="323"/>
      <c r="C176" s="301" t="s">
        <v>54</v>
      </c>
      <c r="D176" s="301"/>
      <c r="E176" s="301"/>
      <c r="F176" s="322" t="s">
        <v>349</v>
      </c>
      <c r="G176" s="301"/>
      <c r="H176" s="301" t="s">
        <v>418</v>
      </c>
      <c r="I176" s="301" t="s">
        <v>419</v>
      </c>
      <c r="J176" s="301">
        <v>1</v>
      </c>
      <c r="K176" s="344"/>
    </row>
    <row r="177" spans="2:11" ht="15" customHeight="1">
      <c r="B177" s="323"/>
      <c r="C177" s="301" t="s">
        <v>50</v>
      </c>
      <c r="D177" s="301"/>
      <c r="E177" s="301"/>
      <c r="F177" s="322" t="s">
        <v>349</v>
      </c>
      <c r="G177" s="301"/>
      <c r="H177" s="301" t="s">
        <v>420</v>
      </c>
      <c r="I177" s="301" t="s">
        <v>351</v>
      </c>
      <c r="J177" s="301">
        <v>20</v>
      </c>
      <c r="K177" s="344"/>
    </row>
    <row r="178" spans="2:11" ht="15" customHeight="1">
      <c r="B178" s="323"/>
      <c r="C178" s="301" t="s">
        <v>114</v>
      </c>
      <c r="D178" s="301"/>
      <c r="E178" s="301"/>
      <c r="F178" s="322" t="s">
        <v>349</v>
      </c>
      <c r="G178" s="301"/>
      <c r="H178" s="301" t="s">
        <v>421</v>
      </c>
      <c r="I178" s="301" t="s">
        <v>351</v>
      </c>
      <c r="J178" s="301">
        <v>255</v>
      </c>
      <c r="K178" s="344"/>
    </row>
    <row r="179" spans="2:11" ht="15" customHeight="1">
      <c r="B179" s="323"/>
      <c r="C179" s="301" t="s">
        <v>115</v>
      </c>
      <c r="D179" s="301"/>
      <c r="E179" s="301"/>
      <c r="F179" s="322" t="s">
        <v>349</v>
      </c>
      <c r="G179" s="301"/>
      <c r="H179" s="301" t="s">
        <v>314</v>
      </c>
      <c r="I179" s="301" t="s">
        <v>351</v>
      </c>
      <c r="J179" s="301">
        <v>10</v>
      </c>
      <c r="K179" s="344"/>
    </row>
    <row r="180" spans="2:11" ht="15" customHeight="1">
      <c r="B180" s="323"/>
      <c r="C180" s="301" t="s">
        <v>116</v>
      </c>
      <c r="D180" s="301"/>
      <c r="E180" s="301"/>
      <c r="F180" s="322" t="s">
        <v>349</v>
      </c>
      <c r="G180" s="301"/>
      <c r="H180" s="301" t="s">
        <v>422</v>
      </c>
      <c r="I180" s="301" t="s">
        <v>383</v>
      </c>
      <c r="J180" s="301"/>
      <c r="K180" s="344"/>
    </row>
    <row r="181" spans="2:11" ht="15" customHeight="1">
      <c r="B181" s="323"/>
      <c r="C181" s="301" t="s">
        <v>423</v>
      </c>
      <c r="D181" s="301"/>
      <c r="E181" s="301"/>
      <c r="F181" s="322" t="s">
        <v>349</v>
      </c>
      <c r="G181" s="301"/>
      <c r="H181" s="301" t="s">
        <v>424</v>
      </c>
      <c r="I181" s="301" t="s">
        <v>383</v>
      </c>
      <c r="J181" s="301"/>
      <c r="K181" s="344"/>
    </row>
    <row r="182" spans="2:11" ht="15" customHeight="1">
      <c r="B182" s="323"/>
      <c r="C182" s="301" t="s">
        <v>412</v>
      </c>
      <c r="D182" s="301"/>
      <c r="E182" s="301"/>
      <c r="F182" s="322" t="s">
        <v>349</v>
      </c>
      <c r="G182" s="301"/>
      <c r="H182" s="301" t="s">
        <v>425</v>
      </c>
      <c r="I182" s="301" t="s">
        <v>383</v>
      </c>
      <c r="J182" s="301"/>
      <c r="K182" s="344"/>
    </row>
    <row r="183" spans="2:11" ht="15" customHeight="1">
      <c r="B183" s="323"/>
      <c r="C183" s="301" t="s">
        <v>118</v>
      </c>
      <c r="D183" s="301"/>
      <c r="E183" s="301"/>
      <c r="F183" s="322" t="s">
        <v>355</v>
      </c>
      <c r="G183" s="301"/>
      <c r="H183" s="301" t="s">
        <v>426</v>
      </c>
      <c r="I183" s="301" t="s">
        <v>351</v>
      </c>
      <c r="J183" s="301">
        <v>50</v>
      </c>
      <c r="K183" s="344"/>
    </row>
    <row r="184" spans="2:11" ht="15" customHeight="1">
      <c r="B184" s="323"/>
      <c r="C184" s="301" t="s">
        <v>427</v>
      </c>
      <c r="D184" s="301"/>
      <c r="E184" s="301"/>
      <c r="F184" s="322" t="s">
        <v>355</v>
      </c>
      <c r="G184" s="301"/>
      <c r="H184" s="301" t="s">
        <v>428</v>
      </c>
      <c r="I184" s="301" t="s">
        <v>429</v>
      </c>
      <c r="J184" s="301"/>
      <c r="K184" s="344"/>
    </row>
    <row r="185" spans="2:11" ht="15" customHeight="1">
      <c r="B185" s="323"/>
      <c r="C185" s="301" t="s">
        <v>430</v>
      </c>
      <c r="D185" s="301"/>
      <c r="E185" s="301"/>
      <c r="F185" s="322" t="s">
        <v>355</v>
      </c>
      <c r="G185" s="301"/>
      <c r="H185" s="301" t="s">
        <v>431</v>
      </c>
      <c r="I185" s="301" t="s">
        <v>429</v>
      </c>
      <c r="J185" s="301"/>
      <c r="K185" s="344"/>
    </row>
    <row r="186" spans="2:11" ht="15" customHeight="1">
      <c r="B186" s="323"/>
      <c r="C186" s="301" t="s">
        <v>432</v>
      </c>
      <c r="D186" s="301"/>
      <c r="E186" s="301"/>
      <c r="F186" s="322" t="s">
        <v>355</v>
      </c>
      <c r="G186" s="301"/>
      <c r="H186" s="301" t="s">
        <v>433</v>
      </c>
      <c r="I186" s="301" t="s">
        <v>429</v>
      </c>
      <c r="J186" s="301"/>
      <c r="K186" s="344"/>
    </row>
    <row r="187" spans="2:11" ht="15" customHeight="1">
      <c r="B187" s="323"/>
      <c r="C187" s="356" t="s">
        <v>434</v>
      </c>
      <c r="D187" s="301"/>
      <c r="E187" s="301"/>
      <c r="F187" s="322" t="s">
        <v>355</v>
      </c>
      <c r="G187" s="301"/>
      <c r="H187" s="301" t="s">
        <v>435</v>
      </c>
      <c r="I187" s="301" t="s">
        <v>436</v>
      </c>
      <c r="J187" s="357" t="s">
        <v>437</v>
      </c>
      <c r="K187" s="344"/>
    </row>
    <row r="188" spans="2:11" ht="15" customHeight="1">
      <c r="B188" s="323"/>
      <c r="C188" s="307" t="s">
        <v>39</v>
      </c>
      <c r="D188" s="301"/>
      <c r="E188" s="301"/>
      <c r="F188" s="322" t="s">
        <v>349</v>
      </c>
      <c r="G188" s="301"/>
      <c r="H188" s="297" t="s">
        <v>438</v>
      </c>
      <c r="I188" s="301" t="s">
        <v>439</v>
      </c>
      <c r="J188" s="301"/>
      <c r="K188" s="344"/>
    </row>
    <row r="189" spans="2:11" ht="15" customHeight="1">
      <c r="B189" s="323"/>
      <c r="C189" s="307" t="s">
        <v>440</v>
      </c>
      <c r="D189" s="301"/>
      <c r="E189" s="301"/>
      <c r="F189" s="322" t="s">
        <v>349</v>
      </c>
      <c r="G189" s="301"/>
      <c r="H189" s="301" t="s">
        <v>441</v>
      </c>
      <c r="I189" s="301" t="s">
        <v>383</v>
      </c>
      <c r="J189" s="301"/>
      <c r="K189" s="344"/>
    </row>
    <row r="190" spans="2:11" ht="15" customHeight="1">
      <c r="B190" s="323"/>
      <c r="C190" s="307" t="s">
        <v>442</v>
      </c>
      <c r="D190" s="301"/>
      <c r="E190" s="301"/>
      <c r="F190" s="322" t="s">
        <v>349</v>
      </c>
      <c r="G190" s="301"/>
      <c r="H190" s="301" t="s">
        <v>443</v>
      </c>
      <c r="I190" s="301" t="s">
        <v>383</v>
      </c>
      <c r="J190" s="301"/>
      <c r="K190" s="344"/>
    </row>
    <row r="191" spans="2:11" ht="15" customHeight="1">
      <c r="B191" s="323"/>
      <c r="C191" s="307" t="s">
        <v>444</v>
      </c>
      <c r="D191" s="301"/>
      <c r="E191" s="301"/>
      <c r="F191" s="322" t="s">
        <v>355</v>
      </c>
      <c r="G191" s="301"/>
      <c r="H191" s="301" t="s">
        <v>445</v>
      </c>
      <c r="I191" s="301" t="s">
        <v>383</v>
      </c>
      <c r="J191" s="301"/>
      <c r="K191" s="344"/>
    </row>
    <row r="192" spans="2:11" ht="15" customHeight="1">
      <c r="B192" s="350"/>
      <c r="C192" s="358"/>
      <c r="D192" s="332"/>
      <c r="E192" s="332"/>
      <c r="F192" s="332"/>
      <c r="G192" s="332"/>
      <c r="H192" s="332"/>
      <c r="I192" s="332"/>
      <c r="J192" s="332"/>
      <c r="K192" s="351"/>
    </row>
    <row r="193" spans="2:11" ht="18.75" customHeight="1">
      <c r="B193" s="297"/>
      <c r="C193" s="301"/>
      <c r="D193" s="301"/>
      <c r="E193" s="301"/>
      <c r="F193" s="322"/>
      <c r="G193" s="301"/>
      <c r="H193" s="301"/>
      <c r="I193" s="301"/>
      <c r="J193" s="301"/>
      <c r="K193" s="297"/>
    </row>
    <row r="194" spans="2:11" ht="18.75" customHeight="1">
      <c r="B194" s="297"/>
      <c r="C194" s="301"/>
      <c r="D194" s="301"/>
      <c r="E194" s="301"/>
      <c r="F194" s="322"/>
      <c r="G194" s="301"/>
      <c r="H194" s="301"/>
      <c r="I194" s="301"/>
      <c r="J194" s="301"/>
      <c r="K194" s="297"/>
    </row>
    <row r="195" spans="2:11" ht="18.75" customHeight="1"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</row>
    <row r="196" spans="2:11" ht="13.5">
      <c r="B196" s="287"/>
      <c r="C196" s="288"/>
      <c r="D196" s="288"/>
      <c r="E196" s="288"/>
      <c r="F196" s="288"/>
      <c r="G196" s="288"/>
      <c r="H196" s="288"/>
      <c r="I196" s="288"/>
      <c r="J196" s="288"/>
      <c r="K196" s="289"/>
    </row>
    <row r="197" spans="2:11" ht="21">
      <c r="B197" s="290"/>
      <c r="C197" s="291" t="s">
        <v>446</v>
      </c>
      <c r="D197" s="291"/>
      <c r="E197" s="291"/>
      <c r="F197" s="291"/>
      <c r="G197" s="291"/>
      <c r="H197" s="291"/>
      <c r="I197" s="291"/>
      <c r="J197" s="291"/>
      <c r="K197" s="292"/>
    </row>
    <row r="198" spans="2:11" ht="25.5" customHeight="1">
      <c r="B198" s="290"/>
      <c r="C198" s="359" t="s">
        <v>447</v>
      </c>
      <c r="D198" s="359"/>
      <c r="E198" s="359"/>
      <c r="F198" s="359" t="s">
        <v>448</v>
      </c>
      <c r="G198" s="360"/>
      <c r="H198" s="359" t="s">
        <v>449</v>
      </c>
      <c r="I198" s="359"/>
      <c r="J198" s="359"/>
      <c r="K198" s="292"/>
    </row>
    <row r="199" spans="2:11" ht="5.25" customHeight="1">
      <c r="B199" s="323"/>
      <c r="C199" s="320"/>
      <c r="D199" s="320"/>
      <c r="E199" s="320"/>
      <c r="F199" s="320"/>
      <c r="G199" s="301"/>
      <c r="H199" s="320"/>
      <c r="I199" s="320"/>
      <c r="J199" s="320"/>
      <c r="K199" s="344"/>
    </row>
    <row r="200" spans="2:11" ht="15" customHeight="1">
      <c r="B200" s="323"/>
      <c r="C200" s="301" t="s">
        <v>439</v>
      </c>
      <c r="D200" s="301"/>
      <c r="E200" s="301"/>
      <c r="F200" s="322" t="s">
        <v>40</v>
      </c>
      <c r="G200" s="301"/>
      <c r="H200" s="301" t="s">
        <v>450</v>
      </c>
      <c r="I200" s="301"/>
      <c r="J200" s="301"/>
      <c r="K200" s="344"/>
    </row>
    <row r="201" spans="2:11" ht="15" customHeight="1">
      <c r="B201" s="323"/>
      <c r="C201" s="329"/>
      <c r="D201" s="301"/>
      <c r="E201" s="301"/>
      <c r="F201" s="322" t="s">
        <v>41</v>
      </c>
      <c r="G201" s="301"/>
      <c r="H201" s="301" t="s">
        <v>451</v>
      </c>
      <c r="I201" s="301"/>
      <c r="J201" s="301"/>
      <c r="K201" s="344"/>
    </row>
    <row r="202" spans="2:11" ht="15" customHeight="1">
      <c r="B202" s="323"/>
      <c r="C202" s="329"/>
      <c r="D202" s="301"/>
      <c r="E202" s="301"/>
      <c r="F202" s="322" t="s">
        <v>44</v>
      </c>
      <c r="G202" s="301"/>
      <c r="H202" s="301" t="s">
        <v>452</v>
      </c>
      <c r="I202" s="301"/>
      <c r="J202" s="301"/>
      <c r="K202" s="344"/>
    </row>
    <row r="203" spans="2:11" ht="15" customHeight="1">
      <c r="B203" s="323"/>
      <c r="C203" s="301"/>
      <c r="D203" s="301"/>
      <c r="E203" s="301"/>
      <c r="F203" s="322" t="s">
        <v>42</v>
      </c>
      <c r="G203" s="301"/>
      <c r="H203" s="301" t="s">
        <v>453</v>
      </c>
      <c r="I203" s="301"/>
      <c r="J203" s="301"/>
      <c r="K203" s="344"/>
    </row>
    <row r="204" spans="2:11" ht="15" customHeight="1">
      <c r="B204" s="323"/>
      <c r="C204" s="301"/>
      <c r="D204" s="301"/>
      <c r="E204" s="301"/>
      <c r="F204" s="322" t="s">
        <v>43</v>
      </c>
      <c r="G204" s="301"/>
      <c r="H204" s="301" t="s">
        <v>454</v>
      </c>
      <c r="I204" s="301"/>
      <c r="J204" s="301"/>
      <c r="K204" s="344"/>
    </row>
    <row r="205" spans="2:11" ht="15" customHeight="1">
      <c r="B205" s="323"/>
      <c r="C205" s="301"/>
      <c r="D205" s="301"/>
      <c r="E205" s="301"/>
      <c r="F205" s="322"/>
      <c r="G205" s="301"/>
      <c r="H205" s="301"/>
      <c r="I205" s="301"/>
      <c r="J205" s="301"/>
      <c r="K205" s="344"/>
    </row>
    <row r="206" spans="2:11" ht="15" customHeight="1">
      <c r="B206" s="323"/>
      <c r="C206" s="301" t="s">
        <v>395</v>
      </c>
      <c r="D206" s="301"/>
      <c r="E206" s="301"/>
      <c r="F206" s="322" t="s">
        <v>75</v>
      </c>
      <c r="G206" s="301"/>
      <c r="H206" s="301" t="s">
        <v>455</v>
      </c>
      <c r="I206" s="301"/>
      <c r="J206" s="301"/>
      <c r="K206" s="344"/>
    </row>
    <row r="207" spans="2:11" ht="15" customHeight="1">
      <c r="B207" s="323"/>
      <c r="C207" s="329"/>
      <c r="D207" s="301"/>
      <c r="E207" s="301"/>
      <c r="F207" s="322" t="s">
        <v>293</v>
      </c>
      <c r="G207" s="301"/>
      <c r="H207" s="301" t="s">
        <v>294</v>
      </c>
      <c r="I207" s="301"/>
      <c r="J207" s="301"/>
      <c r="K207" s="344"/>
    </row>
    <row r="208" spans="2:11" ht="15" customHeight="1">
      <c r="B208" s="323"/>
      <c r="C208" s="301"/>
      <c r="D208" s="301"/>
      <c r="E208" s="301"/>
      <c r="F208" s="322" t="s">
        <v>291</v>
      </c>
      <c r="G208" s="301"/>
      <c r="H208" s="301" t="s">
        <v>456</v>
      </c>
      <c r="I208" s="301"/>
      <c r="J208" s="301"/>
      <c r="K208" s="344"/>
    </row>
    <row r="209" spans="2:11" ht="15" customHeight="1">
      <c r="B209" s="361"/>
      <c r="C209" s="329"/>
      <c r="D209" s="329"/>
      <c r="E209" s="329"/>
      <c r="F209" s="322" t="s">
        <v>295</v>
      </c>
      <c r="G209" s="307"/>
      <c r="H209" s="348" t="s">
        <v>296</v>
      </c>
      <c r="I209" s="348"/>
      <c r="J209" s="348"/>
      <c r="K209" s="362"/>
    </row>
    <row r="210" spans="2:11" ht="15" customHeight="1">
      <c r="B210" s="361"/>
      <c r="C210" s="329"/>
      <c r="D210" s="329"/>
      <c r="E210" s="329"/>
      <c r="F210" s="322" t="s">
        <v>297</v>
      </c>
      <c r="G210" s="307"/>
      <c r="H210" s="348" t="s">
        <v>457</v>
      </c>
      <c r="I210" s="348"/>
      <c r="J210" s="348"/>
      <c r="K210" s="362"/>
    </row>
    <row r="211" spans="2:11" ht="15" customHeight="1">
      <c r="B211" s="361"/>
      <c r="C211" s="329"/>
      <c r="D211" s="329"/>
      <c r="E211" s="329"/>
      <c r="F211" s="363"/>
      <c r="G211" s="307"/>
      <c r="H211" s="364"/>
      <c r="I211" s="364"/>
      <c r="J211" s="364"/>
      <c r="K211" s="362"/>
    </row>
    <row r="212" spans="2:11" ht="15" customHeight="1">
      <c r="B212" s="361"/>
      <c r="C212" s="301" t="s">
        <v>419</v>
      </c>
      <c r="D212" s="329"/>
      <c r="E212" s="329"/>
      <c r="F212" s="322">
        <v>1</v>
      </c>
      <c r="G212" s="307"/>
      <c r="H212" s="348" t="s">
        <v>458</v>
      </c>
      <c r="I212" s="348"/>
      <c r="J212" s="348"/>
      <c r="K212" s="362"/>
    </row>
    <row r="213" spans="2:11" ht="15" customHeight="1">
      <c r="B213" s="361"/>
      <c r="C213" s="329"/>
      <c r="D213" s="329"/>
      <c r="E213" s="329"/>
      <c r="F213" s="322">
        <v>2</v>
      </c>
      <c r="G213" s="307"/>
      <c r="H213" s="348" t="s">
        <v>459</v>
      </c>
      <c r="I213" s="348"/>
      <c r="J213" s="348"/>
      <c r="K213" s="362"/>
    </row>
    <row r="214" spans="2:11" ht="15" customHeight="1">
      <c r="B214" s="361"/>
      <c r="C214" s="329"/>
      <c r="D214" s="329"/>
      <c r="E214" s="329"/>
      <c r="F214" s="322">
        <v>3</v>
      </c>
      <c r="G214" s="307"/>
      <c r="H214" s="348" t="s">
        <v>460</v>
      </c>
      <c r="I214" s="348"/>
      <c r="J214" s="348"/>
      <c r="K214" s="362"/>
    </row>
    <row r="215" spans="2:11" ht="15" customHeight="1">
      <c r="B215" s="361"/>
      <c r="C215" s="329"/>
      <c r="D215" s="329"/>
      <c r="E215" s="329"/>
      <c r="F215" s="322">
        <v>4</v>
      </c>
      <c r="G215" s="307"/>
      <c r="H215" s="348" t="s">
        <v>461</v>
      </c>
      <c r="I215" s="348"/>
      <c r="J215" s="348"/>
      <c r="K215" s="362"/>
    </row>
    <row r="216" spans="2:11" ht="12.75" customHeight="1">
      <c r="B216" s="365"/>
      <c r="C216" s="366"/>
      <c r="D216" s="366"/>
      <c r="E216" s="366"/>
      <c r="F216" s="366"/>
      <c r="G216" s="366"/>
      <c r="H216" s="366"/>
      <c r="I216" s="366"/>
      <c r="J216" s="366"/>
      <c r="K216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MILOS\Milos</dc:creator>
  <cp:keywords/>
  <dc:description/>
  <cp:lastModifiedBy>MILOS\Milos</cp:lastModifiedBy>
  <dcterms:created xsi:type="dcterms:W3CDTF">2018-12-18T14:12:56Z</dcterms:created>
  <dcterms:modified xsi:type="dcterms:W3CDTF">2018-12-18T14:13:01Z</dcterms:modified>
  <cp:category/>
  <cp:version/>
  <cp:contentType/>
  <cp:contentStatus/>
</cp:coreProperties>
</file>